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广亿\"/>
    </mc:Choice>
  </mc:AlternateContent>
  <bookViews>
    <workbookView xWindow="0" yWindow="0" windowWidth="24000" windowHeight="9840" firstSheet="5" activeTab="5"/>
  </bookViews>
  <sheets>
    <sheet name="成卓 (2)ZY" sheetId="5" state="hidden" r:id="rId1"/>
    <sheet name="成卓 (3)ZY" sheetId="6" state="hidden" r:id="rId2"/>
    <sheet name="成卓 (4)ZY" sheetId="7" state="hidden" r:id="rId3"/>
    <sheet name="成卓ZY (自行核对1)" sheetId="8" state="hidden" r:id="rId4"/>
    <sheet name="成卓ZY (自行核对)" sheetId="9" state="hidden" r:id="rId5"/>
    <sheet name="自行核算" sheetId="1" r:id="rId6"/>
  </sheets>
  <definedNames>
    <definedName name="_xlnm._FilterDatabase" localSheetId="5" hidden="1">自行核算!$A$2:$XDE$32</definedName>
    <definedName name="_xlnm.Print_Area" localSheetId="0">'成卓 (2)ZY'!$A$1:$H$41</definedName>
    <definedName name="_xlnm.Print_Area" localSheetId="1">'成卓 (3)ZY'!$A$1:$H$41</definedName>
    <definedName name="_xlnm.Print_Area" localSheetId="2">'成卓 (4)ZY'!$A$1:$H$41</definedName>
    <definedName name="_xlnm.Print_Area" localSheetId="4">'成卓ZY (自行核对)'!$A$1:$H$84</definedName>
    <definedName name="_xlnm.Print_Area" localSheetId="3">'成卓ZY (自行核对1)'!$A$1:$H$156</definedName>
    <definedName name="_xlnm.Print_Titles" localSheetId="0">'成卓 (2)ZY'!$A$7:$IV$8</definedName>
    <definedName name="_xlnm.Print_Titles" localSheetId="1">'成卓 (3)ZY'!$A$7:$IV$8</definedName>
    <definedName name="_xlnm.Print_Titles" localSheetId="2">'成卓 (4)ZY'!$A$7:$IV$8</definedName>
  </definedNames>
  <calcPr calcId="162913"/>
</workbook>
</file>

<file path=xl/calcChain.xml><?xml version="1.0" encoding="utf-8"?>
<calcChain xmlns="http://schemas.openxmlformats.org/spreadsheetml/2006/main">
  <c r="Y3" i="1" l="1"/>
  <c r="Q19" i="1"/>
  <c r="T31" i="1" l="1"/>
  <c r="W31" i="1" s="1"/>
  <c r="W30" i="1"/>
  <c r="T30" i="1"/>
  <c r="W29" i="1"/>
  <c r="W28" i="1"/>
  <c r="Q28" i="1"/>
  <c r="W27" i="1"/>
  <c r="M27" i="1"/>
  <c r="J27" i="1"/>
  <c r="I27" i="1"/>
  <c r="L27" i="1" s="1"/>
  <c r="W26" i="1"/>
  <c r="W25" i="1"/>
  <c r="Q25" i="1"/>
  <c r="N25" i="1"/>
  <c r="W24" i="1"/>
  <c r="M24" i="1"/>
  <c r="L24" i="1"/>
  <c r="W23" i="1"/>
  <c r="W22" i="1"/>
  <c r="W21" i="1"/>
  <c r="L21" i="1"/>
  <c r="L20" i="1"/>
  <c r="M20" i="1" s="1"/>
  <c r="Q20" i="1" s="1"/>
  <c r="W19" i="1"/>
  <c r="M19" i="1"/>
  <c r="L19" i="1"/>
  <c r="W18" i="1"/>
  <c r="Q18" i="1"/>
  <c r="N18" i="1"/>
  <c r="L18" i="1"/>
  <c r="W17" i="1"/>
  <c r="W16" i="1"/>
  <c r="W15" i="1"/>
  <c r="W14" i="1"/>
  <c r="L14" i="1"/>
  <c r="J14" i="1"/>
  <c r="I14" i="1"/>
  <c r="W13" i="1"/>
  <c r="W12" i="1"/>
  <c r="W11" i="1"/>
  <c r="W10" i="1"/>
  <c r="W9" i="1"/>
  <c r="J9" i="1"/>
  <c r="I9" i="1"/>
  <c r="L9" i="1" s="1"/>
  <c r="W8" i="1"/>
  <c r="AD7" i="1"/>
  <c r="W7" i="1"/>
  <c r="L7" i="1"/>
  <c r="J7" i="1"/>
  <c r="I7" i="1"/>
  <c r="W6" i="1"/>
  <c r="W5" i="1"/>
  <c r="N5" i="1"/>
  <c r="M5" i="1"/>
  <c r="L5" i="1"/>
  <c r="Q5" i="1" s="1"/>
  <c r="W4" i="1"/>
  <c r="W3" i="1"/>
  <c r="M3" i="1"/>
  <c r="L3" i="1"/>
  <c r="BE56" i="9"/>
  <c r="Y56" i="9"/>
  <c r="AE56" i="9" s="1"/>
  <c r="BF56" i="9" s="1"/>
  <c r="BH56" i="9" s="1"/>
  <c r="W56" i="9"/>
  <c r="F56" i="9"/>
  <c r="BE55" i="9"/>
  <c r="W55" i="9"/>
  <c r="Y55" i="9" s="1"/>
  <c r="AE55" i="9" s="1"/>
  <c r="BF55" i="9" s="1"/>
  <c r="BH55" i="9" s="1"/>
  <c r="F55" i="9"/>
  <c r="BE54" i="9"/>
  <c r="Y54" i="9"/>
  <c r="AE54" i="9" s="1"/>
  <c r="BF54" i="9" s="1"/>
  <c r="BH54" i="9" s="1"/>
  <c r="W54" i="9"/>
  <c r="F54" i="9"/>
  <c r="BE53" i="9"/>
  <c r="AE53" i="9"/>
  <c r="BF53" i="9" s="1"/>
  <c r="BH53" i="9" s="1"/>
  <c r="Y53" i="9"/>
  <c r="W53" i="9"/>
  <c r="F53" i="9"/>
  <c r="BE52" i="9"/>
  <c r="W52" i="9"/>
  <c r="Y52" i="9" s="1"/>
  <c r="AE52" i="9" s="1"/>
  <c r="BF52" i="9" s="1"/>
  <c r="BH52" i="9" s="1"/>
  <c r="F52" i="9"/>
  <c r="BE51" i="9"/>
  <c r="Y51" i="9"/>
  <c r="AE51" i="9" s="1"/>
  <c r="BF51" i="9" s="1"/>
  <c r="BH51" i="9" s="1"/>
  <c r="W51" i="9"/>
  <c r="F51" i="9"/>
  <c r="BE50" i="9"/>
  <c r="AE50" i="9"/>
  <c r="BF50" i="9" s="1"/>
  <c r="BH50" i="9" s="1"/>
  <c r="Y50" i="9"/>
  <c r="W50" i="9"/>
  <c r="F50" i="9"/>
  <c r="BE49" i="9"/>
  <c r="W49" i="9"/>
  <c r="Y49" i="9" s="1"/>
  <c r="AE49" i="9" s="1"/>
  <c r="BF49" i="9" s="1"/>
  <c r="BH49" i="9" s="1"/>
  <c r="F49" i="9"/>
  <c r="BE48" i="9"/>
  <c r="Y48" i="9"/>
  <c r="AE48" i="9" s="1"/>
  <c r="BF48" i="9" s="1"/>
  <c r="BH48" i="9" s="1"/>
  <c r="W48" i="9"/>
  <c r="F48" i="9"/>
  <c r="BE47" i="9"/>
  <c r="AE47" i="9"/>
  <c r="BF47" i="9" s="1"/>
  <c r="BH47" i="9" s="1"/>
  <c r="Y47" i="9"/>
  <c r="W47" i="9"/>
  <c r="F47" i="9"/>
  <c r="BE46" i="9"/>
  <c r="W46" i="9"/>
  <c r="Y46" i="9" s="1"/>
  <c r="AE46" i="9" s="1"/>
  <c r="BF46" i="9" s="1"/>
  <c r="BH46" i="9" s="1"/>
  <c r="F46" i="9"/>
  <c r="BE45" i="9"/>
  <c r="Y45" i="9"/>
  <c r="AE45" i="9" s="1"/>
  <c r="BF45" i="9" s="1"/>
  <c r="BH45" i="9" s="1"/>
  <c r="W45" i="9"/>
  <c r="F45" i="9"/>
  <c r="BE44" i="9"/>
  <c r="AE44" i="9"/>
  <c r="BF44" i="9" s="1"/>
  <c r="BH44" i="9" s="1"/>
  <c r="Y44" i="9"/>
  <c r="W44" i="9"/>
  <c r="F44" i="9"/>
  <c r="BE43" i="9"/>
  <c r="W43" i="9"/>
  <c r="Y43" i="9" s="1"/>
  <c r="AE43" i="9" s="1"/>
  <c r="BF43" i="9" s="1"/>
  <c r="BH43" i="9" s="1"/>
  <c r="F43" i="9"/>
  <c r="BE42" i="9"/>
  <c r="Y42" i="9"/>
  <c r="AE42" i="9" s="1"/>
  <c r="BF42" i="9" s="1"/>
  <c r="BH42" i="9" s="1"/>
  <c r="W42" i="9"/>
  <c r="F42" i="9"/>
  <c r="BE41" i="9"/>
  <c r="AE41" i="9"/>
  <c r="BF41" i="9" s="1"/>
  <c r="BH41" i="9" s="1"/>
  <c r="Y41" i="9"/>
  <c r="W41" i="9"/>
  <c r="F41" i="9"/>
  <c r="BE40" i="9"/>
  <c r="W40" i="9"/>
  <c r="Y40" i="9" s="1"/>
  <c r="AE40" i="9" s="1"/>
  <c r="BF40" i="9" s="1"/>
  <c r="BH40" i="9" s="1"/>
  <c r="F40" i="9"/>
  <c r="BE39" i="9"/>
  <c r="Y39" i="9"/>
  <c r="AE39" i="9" s="1"/>
  <c r="BF39" i="9" s="1"/>
  <c r="BH39" i="9" s="1"/>
  <c r="W39" i="9"/>
  <c r="F39" i="9"/>
  <c r="BE38" i="9"/>
  <c r="AE38" i="9"/>
  <c r="BF38" i="9" s="1"/>
  <c r="BH38" i="9" s="1"/>
  <c r="Y38" i="9"/>
  <c r="W38" i="9"/>
  <c r="F38" i="9"/>
  <c r="BE37" i="9"/>
  <c r="AZ37" i="9"/>
  <c r="W37" i="9"/>
  <c r="Y37" i="9" s="1"/>
  <c r="AE37" i="9" s="1"/>
  <c r="BF37" i="9" s="1"/>
  <c r="BH37" i="9" s="1"/>
  <c r="F37" i="9"/>
  <c r="BE36" i="9"/>
  <c r="AZ36" i="9"/>
  <c r="AE36" i="9"/>
  <c r="BF36" i="9" s="1"/>
  <c r="BH36" i="9" s="1"/>
  <c r="W36" i="9"/>
  <c r="Y36" i="9" s="1"/>
  <c r="F36" i="9"/>
  <c r="BE35" i="9"/>
  <c r="W35" i="9"/>
  <c r="Y35" i="9" s="1"/>
  <c r="AE35" i="9" s="1"/>
  <c r="F35" i="9"/>
  <c r="BE34" i="9"/>
  <c r="Y34" i="9"/>
  <c r="AE34" i="9" s="1"/>
  <c r="BF34" i="9" s="1"/>
  <c r="BH34" i="9" s="1"/>
  <c r="W34" i="9"/>
  <c r="F34" i="9"/>
  <c r="BE33" i="9"/>
  <c r="W33" i="9"/>
  <c r="Y33" i="9" s="1"/>
  <c r="AE33" i="9" s="1"/>
  <c r="BF33" i="9" s="1"/>
  <c r="BH33" i="9" s="1"/>
  <c r="F33" i="9"/>
  <c r="BE32" i="9"/>
  <c r="W32" i="9"/>
  <c r="Y32" i="9" s="1"/>
  <c r="AE32" i="9" s="1"/>
  <c r="BF32" i="9" s="1"/>
  <c r="BH32" i="9" s="1"/>
  <c r="F32" i="9"/>
  <c r="BE31" i="9"/>
  <c r="Y31" i="9"/>
  <c r="AE31" i="9" s="1"/>
  <c r="BF31" i="9" s="1"/>
  <c r="BH31" i="9" s="1"/>
  <c r="W31" i="9"/>
  <c r="F31" i="9"/>
  <c r="BE30" i="9"/>
  <c r="AE30" i="9"/>
  <c r="BF30" i="9" s="1"/>
  <c r="BH30" i="9" s="1"/>
  <c r="W30" i="9"/>
  <c r="Y30" i="9" s="1"/>
  <c r="F30" i="9"/>
  <c r="BE29" i="9"/>
  <c r="W29" i="9"/>
  <c r="Y29" i="9" s="1"/>
  <c r="AE29" i="9" s="1"/>
  <c r="F29" i="9"/>
  <c r="BF28" i="9"/>
  <c r="BH28" i="9" s="1"/>
  <c r="BE28" i="9"/>
  <c r="Y28" i="9"/>
  <c r="AE28" i="9" s="1"/>
  <c r="W28" i="9"/>
  <c r="F28" i="9"/>
  <c r="BE27" i="9"/>
  <c r="W27" i="9"/>
  <c r="Y27" i="9" s="1"/>
  <c r="AE27" i="9" s="1"/>
  <c r="BF27" i="9" s="1"/>
  <c r="BH27" i="9" s="1"/>
  <c r="F27" i="9"/>
  <c r="BE26" i="9"/>
  <c r="W26" i="9"/>
  <c r="Y26" i="9" s="1"/>
  <c r="AE26" i="9" s="1"/>
  <c r="BF26" i="9" s="1"/>
  <c r="BH26" i="9" s="1"/>
  <c r="F26" i="9"/>
  <c r="BE25" i="9"/>
  <c r="Y25" i="9"/>
  <c r="AE25" i="9" s="1"/>
  <c r="BF25" i="9" s="1"/>
  <c r="BH25" i="9" s="1"/>
  <c r="W25" i="9"/>
  <c r="F25" i="9"/>
  <c r="BE24" i="9"/>
  <c r="W24" i="9"/>
  <c r="Y24" i="9" s="1"/>
  <c r="AE24" i="9" s="1"/>
  <c r="BF24" i="9" s="1"/>
  <c r="BH24" i="9" s="1"/>
  <c r="F24" i="9"/>
  <c r="BE23" i="9"/>
  <c r="W23" i="9"/>
  <c r="Y23" i="9" s="1"/>
  <c r="AE23" i="9" s="1"/>
  <c r="BF23" i="9" s="1"/>
  <c r="BH23" i="9" s="1"/>
  <c r="F23" i="9"/>
  <c r="BF22" i="9"/>
  <c r="BH22" i="9" s="1"/>
  <c r="BE22" i="9"/>
  <c r="Y22" i="9"/>
  <c r="AE22" i="9" s="1"/>
  <c r="W22" i="9"/>
  <c r="F22" i="9"/>
  <c r="G22" i="9" s="1"/>
  <c r="BE21" i="9"/>
  <c r="W21" i="9"/>
  <c r="Y21" i="9" s="1"/>
  <c r="AE21" i="9" s="1"/>
  <c r="BF21" i="9" s="1"/>
  <c r="BH21" i="9" s="1"/>
  <c r="F21" i="9"/>
  <c r="BE20" i="9"/>
  <c r="Y20" i="9"/>
  <c r="AE20" i="9" s="1"/>
  <c r="BF20" i="9" s="1"/>
  <c r="BH20" i="9" s="1"/>
  <c r="W20" i="9"/>
  <c r="F20" i="9"/>
  <c r="BE19" i="9"/>
  <c r="W19" i="9"/>
  <c r="Y19" i="9" s="1"/>
  <c r="AE19" i="9" s="1"/>
  <c r="BF19" i="9" s="1"/>
  <c r="BH19" i="9" s="1"/>
  <c r="G19" i="9"/>
  <c r="F19" i="9"/>
  <c r="BF18" i="9"/>
  <c r="BH18" i="9" s="1"/>
  <c r="BE18" i="9"/>
  <c r="Y18" i="9"/>
  <c r="AE18" i="9" s="1"/>
  <c r="W18" i="9"/>
  <c r="F18" i="9"/>
  <c r="G18" i="9" s="1"/>
  <c r="BE17" i="9"/>
  <c r="Y17" i="9"/>
  <c r="AE17" i="9" s="1"/>
  <c r="BF17" i="9" s="1"/>
  <c r="BH17" i="9" s="1"/>
  <c r="W17" i="9"/>
  <c r="F17" i="9"/>
  <c r="BE16" i="9"/>
  <c r="AE16" i="9"/>
  <c r="BF16" i="9" s="1"/>
  <c r="BH16" i="9" s="1"/>
  <c r="Y16" i="9"/>
  <c r="W16" i="9"/>
  <c r="F16" i="9"/>
  <c r="BE15" i="9"/>
  <c r="AE15" i="9"/>
  <c r="BF15" i="9" s="1"/>
  <c r="BH15" i="9" s="1"/>
  <c r="W15" i="9"/>
  <c r="Y15" i="9" s="1"/>
  <c r="F15" i="9"/>
  <c r="BE14" i="9"/>
  <c r="AZ14" i="9"/>
  <c r="AE14" i="9"/>
  <c r="BF14" i="9" s="1"/>
  <c r="BH14" i="9" s="1"/>
  <c r="AD14" i="9"/>
  <c r="W14" i="9"/>
  <c r="Y14" i="9" s="1"/>
  <c r="G14" i="9"/>
  <c r="F14" i="9"/>
  <c r="BE13" i="9"/>
  <c r="AZ13" i="9"/>
  <c r="AD13" i="9"/>
  <c r="W13" i="9"/>
  <c r="Y13" i="9" s="1"/>
  <c r="AE13" i="9" s="1"/>
  <c r="BF13" i="9" s="1"/>
  <c r="BH13" i="9" s="1"/>
  <c r="F13" i="9"/>
  <c r="G13" i="9" s="1"/>
  <c r="BE12" i="9"/>
  <c r="AZ12" i="9"/>
  <c r="AD12" i="9"/>
  <c r="Y12" i="9"/>
  <c r="AE12" i="9" s="1"/>
  <c r="BF12" i="9" s="1"/>
  <c r="BH12" i="9" s="1"/>
  <c r="W12" i="9"/>
  <c r="F12" i="9"/>
  <c r="G12" i="9" s="1"/>
  <c r="BE11" i="9"/>
  <c r="AZ11" i="9"/>
  <c r="AD11" i="9"/>
  <c r="W11" i="9"/>
  <c r="Y11" i="9" s="1"/>
  <c r="AE11" i="9" s="1"/>
  <c r="BF11" i="9" s="1"/>
  <c r="BH11" i="9" s="1"/>
  <c r="G11" i="9"/>
  <c r="F11" i="9"/>
  <c r="BE10" i="9"/>
  <c r="AZ10" i="9"/>
  <c r="AD10" i="9"/>
  <c r="Y10" i="9"/>
  <c r="AE10" i="9" s="1"/>
  <c r="BF10" i="9" s="1"/>
  <c r="BH10" i="9" s="1"/>
  <c r="W10" i="9"/>
  <c r="F10" i="9"/>
  <c r="BE9" i="9"/>
  <c r="AZ9" i="9"/>
  <c r="AD9" i="9"/>
  <c r="Y9" i="9"/>
  <c r="AE9" i="9" s="1"/>
  <c r="BF9" i="9" s="1"/>
  <c r="BH9" i="9" s="1"/>
  <c r="W9" i="9"/>
  <c r="F9" i="9"/>
  <c r="J128" i="8"/>
  <c r="F128" i="8"/>
  <c r="F127" i="8"/>
  <c r="J127" i="8" s="1"/>
  <c r="J126" i="8"/>
  <c r="F126" i="8"/>
  <c r="F125" i="8"/>
  <c r="J125" i="8" s="1"/>
  <c r="F124" i="8"/>
  <c r="J124" i="8" s="1"/>
  <c r="J123" i="8"/>
  <c r="F123" i="8"/>
  <c r="F122" i="8"/>
  <c r="J122" i="8" s="1"/>
  <c r="F121" i="8"/>
  <c r="J121" i="8" s="1"/>
  <c r="J120" i="8"/>
  <c r="F120" i="8"/>
  <c r="J119" i="8"/>
  <c r="F119" i="8"/>
  <c r="F118" i="8"/>
  <c r="J118" i="8" s="1"/>
  <c r="J117" i="8"/>
  <c r="F117" i="8"/>
  <c r="F116" i="8"/>
  <c r="J116" i="8" s="1"/>
  <c r="F115" i="8"/>
  <c r="J115" i="8" s="1"/>
  <c r="J114" i="8"/>
  <c r="F114" i="8"/>
  <c r="F113" i="8"/>
  <c r="J113" i="8" s="1"/>
  <c r="F112" i="8"/>
  <c r="J112" i="8" s="1"/>
  <c r="J111" i="8"/>
  <c r="F111" i="8"/>
  <c r="J110" i="8"/>
  <c r="F110" i="8"/>
  <c r="F109" i="8"/>
  <c r="J109" i="8" s="1"/>
  <c r="J108" i="8"/>
  <c r="F108" i="8"/>
  <c r="F107" i="8"/>
  <c r="J107" i="8" s="1"/>
  <c r="F106" i="8"/>
  <c r="J106" i="8" s="1"/>
  <c r="J105" i="8"/>
  <c r="F105" i="8"/>
  <c r="F104" i="8"/>
  <c r="J104" i="8" s="1"/>
  <c r="F103" i="8"/>
  <c r="J103" i="8" s="1"/>
  <c r="J102" i="8"/>
  <c r="F102" i="8"/>
  <c r="J101" i="8"/>
  <c r="F101" i="8"/>
  <c r="F100" i="8"/>
  <c r="J100" i="8" s="1"/>
  <c r="J99" i="8"/>
  <c r="F99" i="8"/>
  <c r="F98" i="8"/>
  <c r="J98" i="8" s="1"/>
  <c r="F97" i="8"/>
  <c r="J97" i="8" s="1"/>
  <c r="J96" i="8"/>
  <c r="F96" i="8"/>
  <c r="F95" i="8"/>
  <c r="J95" i="8" s="1"/>
  <c r="F94" i="8"/>
  <c r="J94" i="8" s="1"/>
  <c r="J93" i="8"/>
  <c r="F93" i="8"/>
  <c r="J92" i="8"/>
  <c r="F92" i="8"/>
  <c r="F91" i="8"/>
  <c r="J91" i="8" s="1"/>
  <c r="J90" i="8"/>
  <c r="F90" i="8"/>
  <c r="F89" i="8"/>
  <c r="J89" i="8" s="1"/>
  <c r="F88" i="8"/>
  <c r="J88" i="8" s="1"/>
  <c r="F87" i="8"/>
  <c r="J87" i="8" s="1"/>
  <c r="F86" i="8"/>
  <c r="J86" i="8" s="1"/>
  <c r="J85" i="8"/>
  <c r="F85" i="8"/>
  <c r="F84" i="8"/>
  <c r="J84" i="8" s="1"/>
  <c r="F83" i="8"/>
  <c r="J83" i="8" s="1"/>
  <c r="J82" i="8"/>
  <c r="F82" i="8"/>
  <c r="F81" i="8"/>
  <c r="J81" i="8" s="1"/>
  <c r="F80" i="8"/>
  <c r="J80" i="8" s="1"/>
  <c r="J79" i="8"/>
  <c r="F79" i="8"/>
  <c r="F78" i="8"/>
  <c r="J78" i="8" s="1"/>
  <c r="F77" i="8"/>
  <c r="J77" i="8" s="1"/>
  <c r="J76" i="8"/>
  <c r="F76" i="8"/>
  <c r="F75" i="8"/>
  <c r="J75" i="8" s="1"/>
  <c r="F74" i="8"/>
  <c r="J74" i="8" s="1"/>
  <c r="J73" i="8"/>
  <c r="F73" i="8"/>
  <c r="F72" i="8"/>
  <c r="J72" i="8" s="1"/>
  <c r="F71" i="8"/>
  <c r="J71" i="8" s="1"/>
  <c r="J70" i="8"/>
  <c r="F70" i="8"/>
  <c r="F69" i="8"/>
  <c r="J69" i="8" s="1"/>
  <c r="F68" i="8"/>
  <c r="J68" i="8" s="1"/>
  <c r="J67" i="8"/>
  <c r="F67" i="8"/>
  <c r="F66" i="8"/>
  <c r="J66" i="8" s="1"/>
  <c r="F65" i="8"/>
  <c r="J65" i="8" s="1"/>
  <c r="J64" i="8"/>
  <c r="F64" i="8"/>
  <c r="F63" i="8"/>
  <c r="J63" i="8" s="1"/>
  <c r="F62" i="8"/>
  <c r="J62" i="8" s="1"/>
  <c r="J61" i="8"/>
  <c r="F61" i="8"/>
  <c r="F60" i="8"/>
  <c r="J60" i="8" s="1"/>
  <c r="F59" i="8"/>
  <c r="J59" i="8" s="1"/>
  <c r="J58" i="8"/>
  <c r="F58" i="8"/>
  <c r="F57" i="8"/>
  <c r="J57" i="8" s="1"/>
  <c r="J56" i="8"/>
  <c r="F55" i="8"/>
  <c r="J55" i="8" s="1"/>
  <c r="F54" i="8"/>
  <c r="J54" i="8" s="1"/>
  <c r="J53" i="8"/>
  <c r="F53" i="8"/>
  <c r="F52" i="8"/>
  <c r="J52" i="8" s="1"/>
  <c r="F51" i="8"/>
  <c r="J51" i="8" s="1"/>
  <c r="J50" i="8"/>
  <c r="F50" i="8"/>
  <c r="F49" i="8"/>
  <c r="J49" i="8" s="1"/>
  <c r="F48" i="8"/>
  <c r="J48" i="8" s="1"/>
  <c r="J47" i="8"/>
  <c r="F47" i="8"/>
  <c r="F46" i="8"/>
  <c r="J46" i="8" s="1"/>
  <c r="F45" i="8"/>
  <c r="J45" i="8" s="1"/>
  <c r="J44" i="8"/>
  <c r="F44" i="8"/>
  <c r="F43" i="8"/>
  <c r="J43" i="8" s="1"/>
  <c r="F42" i="8"/>
  <c r="J42" i="8" s="1"/>
  <c r="J41" i="8"/>
  <c r="F41" i="8"/>
  <c r="F40" i="8"/>
  <c r="J40" i="8" s="1"/>
  <c r="F39" i="8"/>
  <c r="J39" i="8" s="1"/>
  <c r="J38" i="8"/>
  <c r="F38" i="8"/>
  <c r="F37" i="8"/>
  <c r="J37" i="8" s="1"/>
  <c r="F36" i="8"/>
  <c r="J36" i="8" s="1"/>
  <c r="J35" i="8"/>
  <c r="F35" i="8"/>
  <c r="F34" i="8"/>
  <c r="J34" i="8" s="1"/>
  <c r="F33" i="8"/>
  <c r="J33" i="8" s="1"/>
  <c r="J32" i="8"/>
  <c r="F32" i="8"/>
  <c r="F31" i="8"/>
  <c r="J31" i="8" s="1"/>
  <c r="F30" i="8"/>
  <c r="J30" i="8" s="1"/>
  <c r="J29" i="8"/>
  <c r="F29" i="8"/>
  <c r="F28" i="8"/>
  <c r="J28" i="8" s="1"/>
  <c r="F27" i="8"/>
  <c r="J27" i="8" s="1"/>
  <c r="J26" i="8"/>
  <c r="F26" i="8"/>
  <c r="F25" i="8"/>
  <c r="J25" i="8" s="1"/>
  <c r="F24" i="8"/>
  <c r="J24" i="8" s="1"/>
  <c r="J23" i="8"/>
  <c r="F23" i="8"/>
  <c r="G22" i="8"/>
  <c r="J22" i="8" s="1"/>
  <c r="F22" i="8"/>
  <c r="F21" i="8"/>
  <c r="J21" i="8" s="1"/>
  <c r="F20" i="8"/>
  <c r="J20" i="8" s="1"/>
  <c r="F19" i="8"/>
  <c r="G19" i="8" s="1"/>
  <c r="J19" i="8" s="1"/>
  <c r="F18" i="8"/>
  <c r="G18" i="8" s="1"/>
  <c r="J18" i="8" s="1"/>
  <c r="J17" i="8"/>
  <c r="F17" i="8"/>
  <c r="F16" i="8"/>
  <c r="J16" i="8" s="1"/>
  <c r="F15" i="8"/>
  <c r="J15" i="8" s="1"/>
  <c r="F14" i="8"/>
  <c r="G14" i="8" s="1"/>
  <c r="J14" i="8" s="1"/>
  <c r="F13" i="8"/>
  <c r="G13" i="8" s="1"/>
  <c r="J13" i="8" s="1"/>
  <c r="F12" i="8"/>
  <c r="G12" i="8" s="1"/>
  <c r="J12" i="8" s="1"/>
  <c r="F11" i="8"/>
  <c r="G11" i="8" s="1"/>
  <c r="J11" i="8" s="1"/>
  <c r="F10" i="8"/>
  <c r="G10" i="8" s="1"/>
  <c r="J10" i="8" s="1"/>
  <c r="F9" i="8"/>
  <c r="G9" i="8" s="1"/>
  <c r="J9" i="8" s="1"/>
  <c r="G19" i="6"/>
  <c r="G18" i="6"/>
  <c r="G17" i="6"/>
  <c r="G16" i="6"/>
  <c r="G15" i="6"/>
  <c r="G14" i="6"/>
  <c r="G13" i="6"/>
  <c r="G12" i="6"/>
  <c r="G11" i="6"/>
  <c r="G10" i="6"/>
  <c r="G9" i="6"/>
  <c r="W32" i="1" l="1"/>
  <c r="BF35" i="9"/>
  <c r="BH35" i="9" s="1"/>
  <c r="BF29" i="9"/>
  <c r="BH29" i="9" s="1"/>
  <c r="N9" i="1"/>
  <c r="Q9" i="1"/>
  <c r="N27" i="1"/>
  <c r="Q27" i="1" s="1"/>
  <c r="N3" i="1"/>
  <c r="Q3" i="1" s="1"/>
  <c r="N7" i="1"/>
  <c r="Q7" i="1" s="1"/>
  <c r="N14" i="1"/>
  <c r="Q14" i="1" s="1"/>
  <c r="N21" i="1"/>
  <c r="Q21" i="1" s="1"/>
  <c r="N24" i="1"/>
  <c r="Q24" i="1" s="1"/>
  <c r="AD4" i="1" l="1"/>
  <c r="Q32" i="1"/>
  <c r="Z3" i="1"/>
  <c r="AA3" i="1" s="1"/>
  <c r="AB3" i="1" s="1"/>
</calcChain>
</file>

<file path=xl/comments1.xml><?xml version="1.0" encoding="utf-8"?>
<comments xmlns="http://schemas.openxmlformats.org/spreadsheetml/2006/main">
  <authors>
    <author>作者</author>
  </authors>
  <commentList>
    <comment ref="F11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8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118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119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119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120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0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2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2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3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3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4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124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12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12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12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12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12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12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F4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4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4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4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4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4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48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8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49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9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0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0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2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52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53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53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54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54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5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5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3.xml><?xml version="1.0" encoding="utf-8"?>
<comments xmlns="http://schemas.openxmlformats.org/spreadsheetml/2006/main">
  <authors>
    <author>吴英格</author>
  </authors>
  <commentList>
    <comment ref="L3" authorId="0" shapeId="0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未加料损
</t>
        </r>
      </text>
    </comment>
    <comment ref="O24" authorId="0" shapeId="0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按市场最高价含税81一根，6米/根</t>
        </r>
      </text>
    </comment>
  </commentList>
</comments>
</file>

<file path=xl/sharedStrings.xml><?xml version="1.0" encoding="utf-8"?>
<sst xmlns="http://schemas.openxmlformats.org/spreadsheetml/2006/main" count="813" uniqueCount="444">
  <si>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（临时）</t>
    </r>
  </si>
  <si>
    <t xml:space="preserve">                                                协议编号：HBZYXY-2021-016-01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</si>
  <si>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</si>
  <si>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黄骅市成卓汽车部件厂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</si>
  <si>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</si>
  <si>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</si>
  <si>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</si>
  <si>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</si>
  <si>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</si>
  <si>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</si>
  <si>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</si>
  <si>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</si>
  <si>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</si>
  <si>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</si>
  <si>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</si>
  <si>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SPFH590板2.5*1350*2500</t>
  </si>
  <si>
    <t>02.05.07.030</t>
  </si>
  <si>
    <t>㎏</t>
  </si>
  <si>
    <t>HC420/780DP板1.4*1430*1440</t>
  </si>
  <si>
    <t>02.05.07.031</t>
  </si>
  <si>
    <t>SAPH440板2.0*1250*2178</t>
  </si>
  <si>
    <t>02.05.07.033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</si>
  <si>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</si>
  <si>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</si>
  <si>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</si>
  <si>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</si>
  <si>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</si>
  <si>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</si>
  <si>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</si>
  <si>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      ）</t>
    </r>
  </si>
  <si>
    <t>SHT0001900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</si>
  <si>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3000卡板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</si>
  <si>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2.03.37.104</t>
    </r>
  </si>
  <si>
    <t>件</t>
  </si>
  <si>
    <t>5万件后降0.1327元</t>
  </si>
  <si>
    <t>REM0003013</t>
  </si>
  <si>
    <t>钢珠垫板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</si>
  <si>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2.03.48.029</t>
    </r>
  </si>
  <si>
    <t>5万件后降0.1593元</t>
  </si>
  <si>
    <t>RSM0000026</t>
  </si>
  <si>
    <t>奥驰补盲安装板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</si>
  <si>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2.01.02.250</t>
    </r>
  </si>
  <si>
    <t>SHT0001020</t>
  </si>
  <si>
    <t>调角器右上连接板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</si>
  <si>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2.03.26.070</t>
    </r>
  </si>
  <si>
    <r>
      <rPr>
        <sz val="10"/>
        <color indexed="8"/>
        <rFont val="宋体"/>
        <family val="3"/>
        <charset val="134"/>
        <scheme val="minor"/>
      </rPr>
      <t>5万件后降</t>
    </r>
    <r>
      <rPr>
        <sz val="10"/>
        <color indexed="8"/>
        <rFont val="宋体"/>
        <family val="3"/>
        <charset val="134"/>
      </rPr>
      <t>0.2212元</t>
    </r>
  </si>
  <si>
    <t>SHT0001022</t>
  </si>
  <si>
    <t>调角器左上连接板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</si>
  <si>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2.03.26.068</t>
    </r>
  </si>
  <si>
    <t>REM0003012</t>
  </si>
  <si>
    <t>镜座支撑板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</si>
  <si>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2.03.48.028</t>
    </r>
  </si>
  <si>
    <t>RSM0000300</t>
  </si>
  <si>
    <t>奥驰补盲卡子总成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</si>
  <si>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2.03.48.007</t>
    </r>
  </si>
  <si>
    <t>SHT0001860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</si>
  <si>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3000下框左纵梁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</si>
  <si>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2.03.37.023</t>
    </r>
  </si>
  <si>
    <t>5万件后降0.2655元</t>
  </si>
  <si>
    <t>SHT0001854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</si>
  <si>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3000左纵梁</t>
    </r>
  </si>
  <si>
    <t>02.03.37.020</t>
  </si>
  <si>
    <t>5万件后降0.3363元</t>
  </si>
  <si>
    <t>SHT0001855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</si>
  <si>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3000右纵梁</t>
    </r>
  </si>
  <si>
    <t>02.03.37.021</t>
  </si>
  <si>
    <t>SHT0001861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</si>
  <si>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3000下框右纵梁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</si>
  <si>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2.03.37.022</t>
    </r>
  </si>
  <si>
    <t xml:space="preserve">                                                协议编号：HBZYXY-2021-016-02</t>
  </si>
  <si>
    <t>一汽左侧靠背加强板</t>
  </si>
  <si>
    <t>02.03.27.026</t>
  </si>
  <si>
    <t>一汽右侧靠背加强板</t>
  </si>
  <si>
    <t>02.03.27.027</t>
  </si>
  <si>
    <t>一汽靠背左连接板总成</t>
  </si>
  <si>
    <t>02.03.27.028A</t>
  </si>
  <si>
    <t>一汽靠背右连接板总成</t>
  </si>
  <si>
    <t>02.03.27.029A</t>
  </si>
  <si>
    <t>一汽主/副驾安全带上悬安装板</t>
  </si>
  <si>
    <t>02.03.27.025</t>
  </si>
  <si>
    <t>左侧主板焊接组件（新）</t>
  </si>
  <si>
    <t>02.03.37.087</t>
  </si>
  <si>
    <t>右侧主板焊接组件（新）</t>
  </si>
  <si>
    <t>02.03.37.088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</si>
  <si>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1913102 ）</t>
    </r>
  </si>
  <si>
    <t>2021年</t>
  </si>
  <si>
    <t>一汽副驾安全带上悬置安装板</t>
  </si>
  <si>
    <t>一汽正安全带固定板</t>
  </si>
  <si>
    <t>02.03.27.024</t>
  </si>
  <si>
    <t>奥驰A 镜座钣金</t>
  </si>
  <si>
    <t>02.03.48.052</t>
  </si>
  <si>
    <t>奥驰A 镜座固定片L</t>
  </si>
  <si>
    <t>02.03.48.053</t>
  </si>
  <si>
    <t>奥驰A 镜座固定片R</t>
  </si>
  <si>
    <t>02.03.48.054</t>
  </si>
  <si>
    <t>左纵梁焊接组件</t>
  </si>
  <si>
    <t>02.03.59.001</t>
  </si>
  <si>
    <t>右纵梁焊接组件</t>
  </si>
  <si>
    <t>02.03.59.002</t>
  </si>
  <si>
    <t>气弹簧上部固定片</t>
  </si>
  <si>
    <t>02.03.61.024</t>
  </si>
  <si>
    <t>301主驾调角器把手</t>
  </si>
  <si>
    <t>02.03.22.058</t>
  </si>
  <si>
    <t>301副驾调角器把手</t>
  </si>
  <si>
    <t>02.03.22.059</t>
  </si>
  <si>
    <t>301涡簧固定板</t>
  </si>
  <si>
    <t>02.03.22.074</t>
  </si>
  <si>
    <t>301主驾拉簧固定片</t>
  </si>
  <si>
    <t>02.03.22.083</t>
  </si>
  <si>
    <t>301副驾拉簧固定片</t>
  </si>
  <si>
    <t>02.03.22.084</t>
  </si>
  <si>
    <t>H4减震扣</t>
  </si>
  <si>
    <t>02.03.11.071</t>
  </si>
  <si>
    <t>主驾调角器解锁把手</t>
  </si>
  <si>
    <t>02.03.27.017</t>
  </si>
  <si>
    <t>副驾调角器解锁把手</t>
  </si>
  <si>
    <t>02.03.27.018</t>
  </si>
  <si>
    <t>M20涡簧挡片</t>
  </si>
  <si>
    <t>02.03.24.046</t>
  </si>
  <si>
    <t>陕汽上框前横梁</t>
  </si>
  <si>
    <t>02.03.07.209</t>
  </si>
  <si>
    <t>301涡簧挡片</t>
  </si>
  <si>
    <t>02.03.22.086</t>
  </si>
  <si>
    <t>301连动板</t>
  </si>
  <si>
    <t>02.03.22.106</t>
  </si>
  <si>
    <t>上板</t>
  </si>
  <si>
    <t>02.03.27.001</t>
  </si>
  <si>
    <t>座框纵梁</t>
  </si>
  <si>
    <t>02.03.27.002</t>
  </si>
  <si>
    <t>气弹簧上汽固定片</t>
  </si>
  <si>
    <t>02.03.27.003</t>
  </si>
  <si>
    <t>二排铰链罩壳固定支架</t>
  </si>
  <si>
    <t>02.03.21.155</t>
  </si>
  <si>
    <t>二排六分右调角器罩壳支架</t>
  </si>
  <si>
    <t>02.03.21.156</t>
  </si>
  <si>
    <t>三排左背解锁固定板</t>
  </si>
  <si>
    <t>02.03.21.157</t>
  </si>
  <si>
    <t>三排右背解锁固定板</t>
  </si>
  <si>
    <t>02.03.21.158</t>
  </si>
  <si>
    <t>三排左背解锁手柄</t>
  </si>
  <si>
    <t>02.03.21.159</t>
  </si>
  <si>
    <t>三排右背解锁手柄</t>
  </si>
  <si>
    <t>02.03.21.160</t>
  </si>
  <si>
    <t>顶腰器手轮支架</t>
  </si>
  <si>
    <t>02.03.28.003</t>
  </si>
  <si>
    <t>C33D涡簧挡片（加长）</t>
  </si>
  <si>
    <t>02.03.28.010</t>
  </si>
  <si>
    <t>B40L六分折叠器罩壳支架1</t>
  </si>
  <si>
    <t>02.03.30.070</t>
  </si>
  <si>
    <t>B40L六分扶手靠背固定板</t>
  </si>
  <si>
    <t>02.03.30.073</t>
  </si>
  <si>
    <t>B40L六分扶手外侧支架</t>
  </si>
  <si>
    <t>02.03.30.074</t>
  </si>
  <si>
    <t>B40L六分扶手内侧支架</t>
  </si>
  <si>
    <t>02.03.30.075</t>
  </si>
  <si>
    <t>B40前支撑连接板</t>
  </si>
  <si>
    <t>02.03.09.010</t>
  </si>
  <si>
    <t>B40升降连杆A</t>
  </si>
  <si>
    <t>02.03.09.076</t>
  </si>
  <si>
    <t>B40升降连杆B</t>
  </si>
  <si>
    <t>02.03.09.077</t>
  </si>
  <si>
    <t>B40后左支撑座连接板</t>
  </si>
  <si>
    <t>02.03.09.008</t>
  </si>
  <si>
    <t>B40后右支撑座连接板</t>
  </si>
  <si>
    <t>02.03.09.009</t>
  </si>
  <si>
    <t>B40后右支撑座</t>
  </si>
  <si>
    <t>02.03.09.078</t>
  </si>
  <si>
    <t>C32B主驾侧气囊支撑板</t>
  </si>
  <si>
    <t>02.03.29.087</t>
  </si>
  <si>
    <t>C32B副驾侧气囊支撑板</t>
  </si>
  <si>
    <t>02.03.29.088</t>
  </si>
  <si>
    <t>C32B垫片钣金</t>
  </si>
  <si>
    <t>02.03.29.089</t>
  </si>
  <si>
    <t>C32B涡簧挡片</t>
  </si>
  <si>
    <t>02.03.29.052A</t>
  </si>
  <si>
    <t>C32B涡簧固定板</t>
  </si>
  <si>
    <t>02.03.29.124</t>
  </si>
  <si>
    <t>307上连接板左</t>
  </si>
  <si>
    <t>02.03.32.029</t>
  </si>
  <si>
    <t>307上连接板右</t>
  </si>
  <si>
    <t>02.03.32.030</t>
  </si>
  <si>
    <t>307靠背连接板</t>
  </si>
  <si>
    <t>02.03.32.031</t>
  </si>
  <si>
    <t>307座垫连接板</t>
  </si>
  <si>
    <t>02.03.32.032</t>
  </si>
  <si>
    <t>307前脚架上加强板L</t>
  </si>
  <si>
    <t>02.03.32.011</t>
  </si>
  <si>
    <t>307前脚架上加强板R</t>
  </si>
  <si>
    <t>02.03.32.012</t>
  </si>
  <si>
    <t>307后排三人地锁固定板安装支架</t>
  </si>
  <si>
    <t>02.03.32.038</t>
  </si>
  <si>
    <t>H4上框前支架</t>
  </si>
  <si>
    <t>02.03.26.058</t>
  </si>
  <si>
    <t>座框安装支架</t>
  </si>
  <si>
    <t>02.03.26.054</t>
  </si>
  <si>
    <t>H4A连接板-L</t>
  </si>
  <si>
    <t>02.03.26.078</t>
  </si>
  <si>
    <t>H4A连接板-R</t>
  </si>
  <si>
    <t>02.03.26.079</t>
  </si>
  <si>
    <t>左侧升降后旋钣金</t>
  </si>
  <si>
    <t>02.03.37.001</t>
  </si>
  <si>
    <t>右侧升降后旋钣金</t>
  </si>
  <si>
    <t>02.03.37.002</t>
  </si>
  <si>
    <t>主驾安全带固定板总成</t>
  </si>
  <si>
    <t>02.03.24.057A</t>
  </si>
  <si>
    <t>副驾安全带固定板总成</t>
  </si>
  <si>
    <t>02.03.24.058A</t>
  </si>
  <si>
    <t>新H4左旁侧板总成</t>
  </si>
  <si>
    <t>02.03.26.055A</t>
  </si>
  <si>
    <t>新H4右旁侧板总成</t>
  </si>
  <si>
    <t>02.03.26.056A</t>
  </si>
  <si>
    <t>H4座框前支板总成</t>
  </si>
  <si>
    <t>02.03.26.057A</t>
  </si>
  <si>
    <t>上框后支架总成</t>
  </si>
  <si>
    <t>02.03.26.073A</t>
  </si>
  <si>
    <t>H4上框后支架总成（新建）</t>
  </si>
  <si>
    <t>02.03.26.080</t>
  </si>
  <si>
    <t>气阀底座固定支架</t>
  </si>
  <si>
    <t>02.03.37.006</t>
  </si>
  <si>
    <t>左前固定罩壳钣金支架</t>
  </si>
  <si>
    <t>02.03.37.007</t>
  </si>
  <si>
    <t>阻尼龙拉线固定支架</t>
  </si>
  <si>
    <t>02.03.37.008</t>
  </si>
  <si>
    <t>M31RB靠背右侧下连接板总成</t>
  </si>
  <si>
    <t>02.03.42.003</t>
  </si>
  <si>
    <t>安全带固定钣金加强板</t>
  </si>
  <si>
    <t>02.03.30.147</t>
  </si>
  <si>
    <t>靠背拉线解锁手柄</t>
  </si>
  <si>
    <t>02.03.30.148</t>
  </si>
  <si>
    <t>调角器限位支架</t>
  </si>
  <si>
    <t>02.03.30.149</t>
  </si>
  <si>
    <t>卷收器固定钣金</t>
  </si>
  <si>
    <t>02.03.30.150</t>
  </si>
  <si>
    <t>扶手内侧固定支架</t>
  </si>
  <si>
    <t>02.03.30.151</t>
  </si>
  <si>
    <t>H40D安全带固定板总成</t>
  </si>
  <si>
    <t>02.03.47.011</t>
  </si>
  <si>
    <t>左侧限位支架焊接总成</t>
  </si>
  <si>
    <t>02.03.37.018</t>
  </si>
  <si>
    <t>右侧限位支架焊接总成</t>
  </si>
  <si>
    <t>02.03.37.083</t>
  </si>
  <si>
    <t>X3000上框前横梁</t>
  </si>
  <si>
    <t>02.03.37.019</t>
  </si>
  <si>
    <t>左侧地锁支架</t>
  </si>
  <si>
    <t>02.03.30.146A</t>
  </si>
  <si>
    <t>右侧地锁支架</t>
  </si>
  <si>
    <t>02.03.30.155A</t>
  </si>
  <si>
    <t>三排左背解锁手柄（融塑）</t>
  </si>
  <si>
    <t>02.03.21.159A</t>
  </si>
  <si>
    <t>驾驶员座垫滑轨前搭接支架</t>
  </si>
  <si>
    <t>02.03.27.072</t>
  </si>
  <si>
    <t>前排靠背复位卷簧安装支架</t>
  </si>
  <si>
    <t>02.03.27.073</t>
  </si>
  <si>
    <t>前排靠背复位卷簧限位支架</t>
  </si>
  <si>
    <t>02.03.27.074</t>
  </si>
  <si>
    <t>主驾安全带加强板焊接总成</t>
  </si>
  <si>
    <t>02.03.50.014</t>
  </si>
  <si>
    <t>调角器左上连接板总成</t>
  </si>
  <si>
    <t>02.03.49.002</t>
  </si>
  <si>
    <t>调角器右上连接板总成</t>
  </si>
  <si>
    <t>02.03.49.003</t>
  </si>
  <si>
    <t>纵梁支撑架</t>
  </si>
  <si>
    <t>02.03.49.004</t>
  </si>
  <si>
    <t>M31RB背骨架左连接板总成</t>
  </si>
  <si>
    <t>02.03.42.010</t>
  </si>
  <si>
    <t>H4A连接板组件-L</t>
  </si>
  <si>
    <t>02.03.26.078A</t>
  </si>
  <si>
    <t>H4A连接板组件-R</t>
  </si>
  <si>
    <t>02.03.26.079A</t>
  </si>
  <si>
    <t>气囊上支架</t>
  </si>
  <si>
    <t>02.03.26.093</t>
  </si>
  <si>
    <t>下框前支架</t>
  </si>
  <si>
    <t>02.03.26.095</t>
  </si>
  <si>
    <t>下框后支架</t>
  </si>
  <si>
    <t>02.03.26.096</t>
  </si>
  <si>
    <t>X3000副驾标牌固定片</t>
  </si>
  <si>
    <t>02.03.37.090</t>
  </si>
  <si>
    <t>副驾左前地脚</t>
  </si>
  <si>
    <t>02.03.37.091</t>
  </si>
  <si>
    <t>副驾右前地脚</t>
  </si>
  <si>
    <t>02.03.37.092</t>
  </si>
  <si>
    <t>副驾左后地脚</t>
  </si>
  <si>
    <t>02.03.37.093</t>
  </si>
  <si>
    <t>副驾右后地脚</t>
  </si>
  <si>
    <t>02.03.37.094</t>
  </si>
  <si>
    <t>H5前连接板</t>
  </si>
  <si>
    <t>02.03.44.015</t>
  </si>
  <si>
    <t>X3000前连接板</t>
  </si>
  <si>
    <t>02.03.37.102</t>
  </si>
  <si>
    <t>角度限位片</t>
  </si>
  <si>
    <t>02.03.27.014</t>
  </si>
  <si>
    <t>调角器下连接板下加强板</t>
  </si>
  <si>
    <t>02.03.27.079</t>
  </si>
  <si>
    <t>调角器下连接板上加强板</t>
  </si>
  <si>
    <t>02.03.27.078</t>
  </si>
  <si>
    <t>驾驶员座垫右侧安装板</t>
  </si>
  <si>
    <t>02.03.27.080</t>
  </si>
  <si>
    <t>驾驶员调角器上连接板</t>
  </si>
  <si>
    <t>02.03.27.077</t>
  </si>
  <si>
    <t>六分小旋转轴总成</t>
  </si>
  <si>
    <t>02.03.25.021</t>
  </si>
  <si>
    <t>六分大旋转轴总成</t>
  </si>
  <si>
    <t>02.03.25.020</t>
  </si>
  <si>
    <t>四分小旋转轴总成</t>
  </si>
  <si>
    <t>02.03.25.019</t>
  </si>
  <si>
    <t>链接支架</t>
  </si>
  <si>
    <t>02.03.25.015</t>
  </si>
  <si>
    <t>靠背左侧主板</t>
  </si>
  <si>
    <t>02.03.44.009</t>
  </si>
  <si>
    <t>靠背右侧主板</t>
  </si>
  <si>
    <t>02.03.44.006</t>
  </si>
  <si>
    <t>连杆板2前</t>
  </si>
  <si>
    <t>02.03.19.066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</si>
  <si>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</si>
  <si>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21年</t>
  </si>
  <si>
    <t>材质</t>
  </si>
  <si>
    <t>材料市场基准价</t>
  </si>
  <si>
    <t>废铁价（元/kg）</t>
  </si>
  <si>
    <t>料片尺寸</t>
  </si>
  <si>
    <t>附属件</t>
  </si>
  <si>
    <t>总材料费</t>
  </si>
  <si>
    <t>气动</t>
  </si>
  <si>
    <t>液压</t>
  </si>
  <si>
    <t>冲压费总计</t>
  </si>
  <si>
    <t>焊接产品</t>
  </si>
  <si>
    <t>焊接总费用</t>
  </si>
  <si>
    <t>合计</t>
  </si>
  <si>
    <t>系数</t>
  </si>
  <si>
    <t>总价</t>
  </si>
  <si>
    <t>冲压机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</si>
  <si>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</si>
  <si>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</si>
  <si>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</si>
  <si>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</si>
  <si>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</si>
  <si>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</si>
  <si>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</si>
  <si>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</si>
  <si>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</si>
  <si>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</si>
  <si>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</si>
  <si>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</si>
  <si>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</si>
  <si>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</si>
  <si>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</si>
  <si>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315T</t>
  </si>
  <si>
    <t>500T</t>
  </si>
  <si>
    <t>焊接标准（元/cm）</t>
  </si>
  <si>
    <t>2020年价格</t>
  </si>
  <si>
    <t>长（mm）</t>
  </si>
  <si>
    <t>宽(mm)</t>
  </si>
  <si>
    <t>高(mm)</t>
  </si>
  <si>
    <t>材料系数</t>
  </si>
  <si>
    <t>总重kg</t>
  </si>
  <si>
    <t>净重kg</t>
  </si>
  <si>
    <t>材料费</t>
  </si>
  <si>
    <t>名称</t>
  </si>
  <si>
    <t>规格</t>
  </si>
  <si>
    <t>数量</t>
  </si>
  <si>
    <t>单价</t>
  </si>
  <si>
    <t>工序费</t>
  </si>
  <si>
    <t>长度cm</t>
  </si>
  <si>
    <t>Q235</t>
  </si>
  <si>
    <t>工步</t>
  </si>
  <si>
    <t>SPFH590</t>
  </si>
  <si>
    <t>SPCC</t>
  </si>
  <si>
    <t>序</t>
  </si>
  <si>
    <t>使用单位</t>
  </si>
  <si>
    <t>总成名称</t>
  </si>
  <si>
    <t>自制/外协</t>
  </si>
  <si>
    <t>下料尺寸</t>
  </si>
  <si>
    <t>重量</t>
  </si>
  <si>
    <t>未税单价</t>
  </si>
  <si>
    <t>加工成本</t>
  </si>
  <si>
    <t>未税价</t>
  </si>
  <si>
    <t>不含模摊</t>
  </si>
  <si>
    <t>含模摊不含税</t>
  </si>
  <si>
    <t>供应商报价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</si>
  <si>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</si>
  <si>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</si>
  <si>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</si>
  <si>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</si>
  <si>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</si>
  <si>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</si>
  <si>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</si>
  <si>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</si>
  <si>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</si>
  <si>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</si>
  <si>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</si>
  <si>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出件数</t>
  </si>
  <si>
    <t>含税核算价</t>
  </si>
  <si>
    <t>不含含税核算价</t>
  </si>
  <si>
    <t>河北/潍坊</t>
  </si>
  <si>
    <t>SHT0000643</t>
  </si>
  <si>
    <t>重卡中间座垫骨架</t>
  </si>
  <si>
    <t>焊管（围框）</t>
  </si>
  <si>
    <t>自制</t>
  </si>
  <si>
    <t>Q235*Ø22*1.5</t>
  </si>
  <si>
    <t>22</t>
  </si>
  <si>
    <t>2</t>
  </si>
  <si>
    <t>下料</t>
  </si>
  <si>
    <t>弯管</t>
  </si>
  <si>
    <t>横管</t>
  </si>
  <si>
    <t>315</t>
  </si>
  <si>
    <t>切弧</t>
  </si>
  <si>
    <t>连接片</t>
  </si>
  <si>
    <t>按Q235,需核实</t>
  </si>
  <si>
    <t>3</t>
  </si>
  <si>
    <t>落料冲孔</t>
  </si>
  <si>
    <t>成型</t>
  </si>
  <si>
    <t>地脚</t>
  </si>
  <si>
    <t>落料</t>
  </si>
  <si>
    <t>翻边</t>
  </si>
  <si>
    <t>冲孔</t>
  </si>
  <si>
    <t>侧边</t>
  </si>
  <si>
    <t>销轴</t>
  </si>
  <si>
    <t>45#</t>
  </si>
  <si>
    <t>锯料</t>
  </si>
  <si>
    <t>钢丝1、2</t>
  </si>
  <si>
    <t>外协</t>
  </si>
  <si>
    <t>Q235 Ø7</t>
  </si>
  <si>
    <t>445</t>
  </si>
  <si>
    <t>7</t>
  </si>
  <si>
    <t>压弯*4</t>
  </si>
  <si>
    <t>钢丝3</t>
  </si>
  <si>
    <t>550</t>
  </si>
  <si>
    <t>5</t>
  </si>
  <si>
    <t>托板</t>
  </si>
  <si>
    <t>290</t>
  </si>
  <si>
    <t>100</t>
  </si>
  <si>
    <t>1</t>
  </si>
  <si>
    <t>矩形管</t>
  </si>
  <si>
    <t>80</t>
  </si>
  <si>
    <t>40*20</t>
  </si>
  <si>
    <t>1.5</t>
  </si>
  <si>
    <t>锯管</t>
  </si>
  <si>
    <t>地脚2、3</t>
  </si>
  <si>
    <t>92</t>
  </si>
  <si>
    <t>45</t>
  </si>
  <si>
    <t>4</t>
  </si>
  <si>
    <t>侧板</t>
  </si>
  <si>
    <t>M6螺母</t>
  </si>
  <si>
    <t>焊接</t>
  </si>
  <si>
    <t>喷涂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</si>
</sst>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00_ "/>
    <numFmt numFmtId="177" formatCode="0.000_ "/>
    <numFmt numFmtId="178" formatCode="0.00_ "/>
    <numFmt numFmtId="179" formatCode="0.00_);[Red]\(0.00\)"/>
    <numFmt numFmtId="180" formatCode="0_ "/>
    <numFmt numFmtId="181" formatCode="0.0_ "/>
    <numFmt numFmtId="182" formatCode="0.0000_);[Red]\(0.0000\)"/>
    <numFmt numFmtId="183" formatCode="0_);[Red]\(0\)"/>
  </numFmts>
  <fonts count="36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0"/>
      <color theme="1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楷体_GB2312"/>
      <charset val="134"/>
    </font>
    <font>
      <u/>
      <sz val="12"/>
      <name val="楷体_GB2312"/>
      <charset val="134"/>
    </font>
    <font>
      <sz val="9"/>
      <name val="Tahoma"/>
      <family val="2"/>
    </font>
    <font>
      <b/>
      <sz val="9"/>
      <name val="Tahoma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26" fillId="0" borderId="7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9" fillId="0" borderId="0"/>
    <xf numFmtId="176" fontId="27" fillId="0" borderId="0"/>
    <xf numFmtId="0" fontId="27" fillId="0" borderId="0"/>
  </cellStyleXfs>
  <cellXfs count="28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10" applyFont="1" applyFill="1" applyAlignment="1">
      <alignment horizontal="center" vertical="center"/>
    </xf>
    <xf numFmtId="49" fontId="3" fillId="0" borderId="0" xfId="10" applyNumberFormat="1" applyFont="1" applyFill="1" applyAlignment="1">
      <alignment horizontal="center" vertical="center"/>
    </xf>
    <xf numFmtId="0" fontId="2" fillId="0" borderId="0" xfId="10" applyFont="1" applyFill="1" applyAlignment="1">
      <alignment horizontal="center" vertical="center" wrapText="1"/>
    </xf>
    <xf numFmtId="0" fontId="4" fillId="0" borderId="0" xfId="10" applyFont="1" applyFill="1" applyAlignment="1">
      <alignment horizontal="center" vertical="center"/>
    </xf>
    <xf numFmtId="0" fontId="2" fillId="0" borderId="0" xfId="10" applyFont="1" applyFill="1" applyAlignment="1">
      <alignment horizontal="center" vertical="center" shrinkToFit="1"/>
    </xf>
    <xf numFmtId="177" fontId="2" fillId="0" borderId="0" xfId="10" applyNumberFormat="1" applyFont="1" applyFill="1" applyAlignment="1">
      <alignment horizontal="center" vertical="center" shrinkToFit="1"/>
    </xf>
    <xf numFmtId="178" fontId="2" fillId="0" borderId="0" xfId="1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1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179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77" fontId="0" fillId="0" borderId="7" xfId="0" applyNumberFormat="1" applyFill="1" applyBorder="1" applyAlignment="1">
      <alignment horizontal="center" vertical="center" shrinkToFit="1"/>
    </xf>
    <xf numFmtId="177" fontId="7" fillId="0" borderId="7" xfId="1" applyNumberFormat="1" applyFont="1" applyFill="1" applyBorder="1" applyAlignment="1" applyProtection="1">
      <alignment horizontal="center" vertical="center" wrapText="1"/>
      <protection locked="0"/>
    </xf>
    <xf numFmtId="178" fontId="7" fillId="0" borderId="7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7" xfId="12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7" xfId="12" applyNumberFormat="1" applyFont="1" applyFill="1" applyBorder="1" applyAlignment="1">
      <alignment vertical="center"/>
    </xf>
    <xf numFmtId="177" fontId="7" fillId="0" borderId="11" xfId="0" applyNumberFormat="1" applyFont="1" applyFill="1" applyBorder="1" applyAlignment="1">
      <alignment horizontal="center" vertical="center" wrapText="1"/>
    </xf>
    <xf numFmtId="178" fontId="7" fillId="0" borderId="1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78" fontId="2" fillId="2" borderId="0" xfId="10" applyNumberFormat="1" applyFont="1" applyFill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>
      <alignment vertical="center"/>
    </xf>
    <xf numFmtId="180" fontId="7" fillId="0" borderId="7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vertical="center"/>
    </xf>
    <xf numFmtId="178" fontId="7" fillId="0" borderId="11" xfId="1" applyNumberFormat="1" applyFont="1" applyFill="1" applyBorder="1" applyAlignment="1" applyProtection="1">
      <alignment horizontal="center" vertical="center" wrapText="1"/>
      <protection locked="0"/>
    </xf>
    <xf numFmtId="178" fontId="7" fillId="0" borderId="11" xfId="0" applyNumberFormat="1" applyFont="1" applyFill="1" applyBorder="1" applyAlignment="1">
      <alignment vertical="center" wrapText="1"/>
    </xf>
    <xf numFmtId="180" fontId="7" fillId="0" borderId="11" xfId="0" applyNumberFormat="1" applyFont="1" applyFill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178" fontId="7" fillId="0" borderId="0" xfId="0" applyNumberFormat="1" applyFont="1" applyFill="1" applyBorder="1" applyAlignment="1">
      <alignment vertical="center" wrapText="1"/>
    </xf>
    <xf numFmtId="180" fontId="7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81" fontId="1" fillId="0" borderId="11" xfId="0" applyNumberFormat="1" applyFont="1" applyFill="1" applyBorder="1" applyAlignment="1">
      <alignment horizontal="center" vertical="center"/>
    </xf>
    <xf numFmtId="178" fontId="1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3" borderId="0" xfId="10" applyFont="1" applyFill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0" borderId="0" xfId="10" applyFont="1" applyFill="1" applyAlignment="1">
      <alignment horizontal="center" vertical="center"/>
    </xf>
    <xf numFmtId="0" fontId="2" fillId="0" borderId="0" xfId="10" applyFont="1" applyFill="1" applyAlignment="1">
      <alignment vertical="center"/>
    </xf>
    <xf numFmtId="0" fontId="2" fillId="2" borderId="0" xfId="10" applyFont="1" applyFill="1" applyAlignment="1">
      <alignment horizontal="center" vertical="center"/>
    </xf>
    <xf numFmtId="49" fontId="3" fillId="2" borderId="0" xfId="10" applyNumberFormat="1" applyFont="1" applyFill="1" applyAlignment="1">
      <alignment horizontal="center" vertical="center"/>
    </xf>
    <xf numFmtId="0" fontId="2" fillId="2" borderId="0" xfId="10" applyFont="1" applyFill="1" applyAlignment="1">
      <alignment horizontal="center" vertical="center" wrapText="1"/>
    </xf>
    <xf numFmtId="0" fontId="4" fillId="2" borderId="0" xfId="10" applyFont="1" applyFill="1" applyAlignment="1">
      <alignment horizontal="center" vertical="center"/>
    </xf>
    <xf numFmtId="182" fontId="2" fillId="2" borderId="0" xfId="10" applyNumberFormat="1" applyFont="1" applyFill="1" applyAlignment="1">
      <alignment horizontal="center" vertical="center"/>
    </xf>
    <xf numFmtId="0" fontId="2" fillId="2" borderId="0" xfId="10" applyFont="1" applyFill="1" applyAlignment="1">
      <alignment horizontal="center" vertical="center" shrinkToFit="1"/>
    </xf>
    <xf numFmtId="0" fontId="5" fillId="2" borderId="17" xfId="10" applyFont="1" applyFill="1" applyBorder="1" applyAlignment="1">
      <alignment horizontal="center" vertical="center" wrapText="1"/>
    </xf>
    <xf numFmtId="182" fontId="13" fillId="0" borderId="17" xfId="3" applyNumberFormat="1" applyFont="1" applyFill="1" applyBorder="1" applyAlignment="1">
      <alignment horizontal="center" vertical="center" wrapText="1"/>
    </xf>
    <xf numFmtId="0" fontId="14" fillId="3" borderId="6" xfId="10" applyFont="1" applyFill="1" applyBorder="1" applyAlignment="1">
      <alignment horizontal="center" vertical="center"/>
    </xf>
    <xf numFmtId="180" fontId="15" fillId="3" borderId="2" xfId="1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5" fillId="3" borderId="2" xfId="10" applyFont="1" applyFill="1" applyBorder="1" applyAlignment="1">
      <alignment horizontal="center" vertical="center" wrapText="1"/>
    </xf>
    <xf numFmtId="182" fontId="14" fillId="3" borderId="7" xfId="10" applyNumberFormat="1" applyFont="1" applyFill="1" applyBorder="1" applyAlignment="1">
      <alignment horizontal="center" vertical="center" wrapText="1"/>
    </xf>
    <xf numFmtId="176" fontId="16" fillId="3" borderId="7" xfId="0" applyNumberFormat="1" applyFont="1" applyFill="1" applyBorder="1" applyAlignment="1">
      <alignment vertical="center"/>
    </xf>
    <xf numFmtId="182" fontId="14" fillId="3" borderId="15" xfId="10" applyNumberFormat="1" applyFont="1" applyFill="1" applyBorder="1" applyAlignment="1">
      <alignment horizontal="center" vertical="center" wrapText="1"/>
    </xf>
    <xf numFmtId="0" fontId="14" fillId="3" borderId="7" xfId="10" applyFont="1" applyFill="1" applyBorder="1" applyAlignment="1">
      <alignment horizontal="center" vertical="center"/>
    </xf>
    <xf numFmtId="180" fontId="15" fillId="3" borderId="7" xfId="10" applyNumberFormat="1" applyFont="1" applyFill="1" applyBorder="1" applyAlignment="1">
      <alignment horizontal="center" vertical="center" wrapText="1"/>
    </xf>
    <xf numFmtId="0" fontId="5" fillId="3" borderId="7" xfId="10" applyFont="1" applyFill="1" applyBorder="1" applyAlignment="1">
      <alignment horizontal="center" vertical="center" wrapText="1"/>
    </xf>
    <xf numFmtId="182" fontId="14" fillId="3" borderId="19" xfId="10" applyNumberFormat="1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shrinkToFit="1"/>
    </xf>
    <xf numFmtId="0" fontId="14" fillId="4" borderId="7" xfId="10" applyFont="1" applyFill="1" applyBorder="1" applyAlignment="1">
      <alignment horizontal="center" vertical="center"/>
    </xf>
    <xf numFmtId="180" fontId="15" fillId="4" borderId="7" xfId="1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5" fillId="4" borderId="7" xfId="10" applyFont="1" applyFill="1" applyBorder="1" applyAlignment="1">
      <alignment horizontal="center" vertical="center" wrapText="1"/>
    </xf>
    <xf numFmtId="182" fontId="14" fillId="4" borderId="7" xfId="10" applyNumberFormat="1" applyFont="1" applyFill="1" applyBorder="1" applyAlignment="1">
      <alignment horizontal="center" vertical="center" wrapText="1"/>
    </xf>
    <xf numFmtId="176" fontId="16" fillId="4" borderId="7" xfId="0" applyNumberFormat="1" applyFont="1" applyFill="1" applyBorder="1" applyAlignment="1">
      <alignment vertical="center"/>
    </xf>
    <xf numFmtId="0" fontId="17" fillId="4" borderId="19" xfId="1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shrinkToFit="1"/>
    </xf>
    <xf numFmtId="49" fontId="18" fillId="3" borderId="7" xfId="0" applyNumberFormat="1" applyFont="1" applyFill="1" applyBorder="1" applyAlignment="1">
      <alignment horizontal="center" vertical="center" shrinkToFit="1"/>
    </xf>
    <xf numFmtId="0" fontId="18" fillId="3" borderId="7" xfId="0" applyNumberFormat="1" applyFont="1" applyFill="1" applyBorder="1" applyAlignment="1">
      <alignment horizontal="center"/>
    </xf>
    <xf numFmtId="0" fontId="18" fillId="3" borderId="7" xfId="0" applyNumberFormat="1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0" fontId="14" fillId="0" borderId="20" xfId="10" applyFont="1" applyFill="1" applyBorder="1" applyAlignment="1">
      <alignment horizontal="center" vertical="center"/>
    </xf>
    <xf numFmtId="180" fontId="15" fillId="0" borderId="7" xfId="10" applyNumberFormat="1" applyFont="1" applyFill="1" applyBorder="1" applyAlignment="1">
      <alignment horizontal="center" vertical="center" wrapText="1"/>
    </xf>
    <xf numFmtId="0" fontId="15" fillId="0" borderId="7" xfId="10" applyFont="1" applyFill="1" applyBorder="1" applyAlignment="1">
      <alignment horizontal="center" vertical="center" wrapText="1"/>
    </xf>
    <xf numFmtId="0" fontId="14" fillId="0" borderId="7" xfId="10" applyFont="1" applyFill="1" applyBorder="1" applyAlignment="1">
      <alignment horizontal="center" vertical="center" wrapText="1"/>
    </xf>
    <xf numFmtId="0" fontId="5" fillId="0" borderId="7" xfId="10" applyFont="1" applyFill="1" applyBorder="1" applyAlignment="1">
      <alignment horizontal="center" vertical="center" wrapText="1"/>
    </xf>
    <xf numFmtId="176" fontId="18" fillId="0" borderId="7" xfId="10" applyNumberFormat="1" applyFont="1" applyFill="1" applyBorder="1" applyAlignment="1">
      <alignment horizontal="center" vertical="center"/>
    </xf>
    <xf numFmtId="182" fontId="14" fillId="0" borderId="7" xfId="10" applyNumberFormat="1" applyFont="1" applyFill="1" applyBorder="1" applyAlignment="1">
      <alignment horizontal="center" vertical="center" wrapText="1"/>
    </xf>
    <xf numFmtId="0" fontId="17" fillId="0" borderId="19" xfId="10" applyFont="1" applyFill="1" applyBorder="1" applyAlignment="1">
      <alignment horizontal="center" vertical="center" shrinkToFit="1"/>
    </xf>
    <xf numFmtId="182" fontId="14" fillId="0" borderId="19" xfId="10" applyNumberFormat="1" applyFont="1" applyFill="1" applyBorder="1" applyAlignment="1">
      <alignment horizontal="center" vertical="center" wrapText="1"/>
    </xf>
    <xf numFmtId="0" fontId="6" fillId="0" borderId="0" xfId="10">
      <alignment vertical="center"/>
    </xf>
    <xf numFmtId="0" fontId="20" fillId="0" borderId="7" xfId="0" applyFont="1" applyBorder="1" applyAlignment="1">
      <alignment horizontal="center" vertical="center"/>
    </xf>
    <xf numFmtId="0" fontId="6" fillId="3" borderId="0" xfId="10" applyFill="1">
      <alignment vertical="center"/>
    </xf>
    <xf numFmtId="182" fontId="0" fillId="3" borderId="0" xfId="2" applyNumberFormat="1" applyFont="1" applyFill="1" applyAlignment="1">
      <alignment horizontal="center" vertical="center"/>
    </xf>
    <xf numFmtId="182" fontId="14" fillId="3" borderId="6" xfId="1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6" fillId="4" borderId="0" xfId="10" applyFill="1">
      <alignment vertical="center"/>
    </xf>
    <xf numFmtId="182" fontId="0" fillId="4" borderId="0" xfId="2" applyNumberFormat="1" applyFont="1" applyFill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6" fillId="3" borderId="7" xfId="10" applyFill="1" applyBorder="1">
      <alignment vertical="center"/>
    </xf>
    <xf numFmtId="176" fontId="18" fillId="3" borderId="7" xfId="10" applyNumberFormat="1" applyFont="1" applyFill="1" applyBorder="1" applyAlignment="1">
      <alignment horizontal="center" vertical="center"/>
    </xf>
    <xf numFmtId="0" fontId="6" fillId="0" borderId="0" xfId="10" applyFill="1">
      <alignment vertical="center"/>
    </xf>
    <xf numFmtId="182" fontId="6" fillId="0" borderId="0" xfId="10" applyNumberFormat="1" applyFill="1">
      <alignment vertical="center"/>
    </xf>
    <xf numFmtId="182" fontId="14" fillId="0" borderId="17" xfId="10" applyNumberFormat="1" applyFont="1" applyFill="1" applyBorder="1" applyAlignment="1">
      <alignment horizontal="center" vertical="center" wrapText="1"/>
    </xf>
    <xf numFmtId="182" fontId="14" fillId="0" borderId="6" xfId="1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6" fillId="0" borderId="7" xfId="10" applyFill="1" applyBorder="1">
      <alignment vertical="center"/>
    </xf>
    <xf numFmtId="0" fontId="21" fillId="0" borderId="7" xfId="0" applyFont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178" fontId="20" fillId="3" borderId="1" xfId="0" applyNumberFormat="1" applyFont="1" applyFill="1" applyBorder="1" applyAlignment="1">
      <alignment horizontal="center" vertical="center"/>
    </xf>
    <xf numFmtId="178" fontId="20" fillId="4" borderId="1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78" fontId="20" fillId="7" borderId="7" xfId="0" applyNumberFormat="1" applyFont="1" applyFill="1" applyBorder="1">
      <alignment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7" xfId="0" applyFont="1" applyFill="1" applyBorder="1">
      <alignment vertical="center"/>
    </xf>
    <xf numFmtId="0" fontId="20" fillId="4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178" fontId="0" fillId="4" borderId="1" xfId="0" applyNumberFormat="1" applyFill="1" applyBorder="1">
      <alignment vertical="center"/>
    </xf>
    <xf numFmtId="0" fontId="20" fillId="3" borderId="0" xfId="0" applyFont="1" applyFill="1" applyAlignment="1">
      <alignment horizontal="center" vertical="center"/>
    </xf>
    <xf numFmtId="9" fontId="20" fillId="3" borderId="1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9" fontId="20" fillId="4" borderId="1" xfId="0" applyNumberFormat="1" applyFont="1" applyFill="1" applyBorder="1" applyAlignment="1">
      <alignment horizontal="center" vertical="center"/>
    </xf>
    <xf numFmtId="178" fontId="6" fillId="0" borderId="7" xfId="10" applyNumberFormat="1" applyFill="1" applyBorder="1">
      <alignment vertical="center"/>
    </xf>
    <xf numFmtId="0" fontId="14" fillId="0" borderId="16" xfId="10" applyFont="1" applyFill="1" applyBorder="1" applyAlignment="1">
      <alignment horizontal="center" vertical="center"/>
    </xf>
    <xf numFmtId="180" fontId="15" fillId="0" borderId="17" xfId="10" applyNumberFormat="1" applyFont="1" applyFill="1" applyBorder="1" applyAlignment="1">
      <alignment horizontal="center" vertical="center" wrapText="1"/>
    </xf>
    <xf numFmtId="0" fontId="15" fillId="0" borderId="17" xfId="10" applyFont="1" applyFill="1" applyBorder="1" applyAlignment="1">
      <alignment horizontal="center" vertical="center" wrapText="1"/>
    </xf>
    <xf numFmtId="0" fontId="14" fillId="0" borderId="17" xfId="10" applyFont="1" applyFill="1" applyBorder="1" applyAlignment="1">
      <alignment horizontal="center" vertical="center" wrapText="1"/>
    </xf>
    <xf numFmtId="0" fontId="5" fillId="0" borderId="17" xfId="10" applyFont="1" applyFill="1" applyBorder="1" applyAlignment="1">
      <alignment horizontal="center" vertical="center" wrapText="1"/>
    </xf>
    <xf numFmtId="0" fontId="17" fillId="0" borderId="18" xfId="10" applyFont="1" applyFill="1" applyBorder="1" applyAlignment="1">
      <alignment horizontal="center" vertical="center" shrinkToFit="1"/>
    </xf>
    <xf numFmtId="0" fontId="11" fillId="0" borderId="0" xfId="10" applyFont="1" applyFill="1" applyBorder="1" applyAlignment="1">
      <alignment vertical="center"/>
    </xf>
    <xf numFmtId="49" fontId="23" fillId="0" borderId="0" xfId="10" applyNumberFormat="1" applyFont="1" applyFill="1" applyBorder="1" applyAlignment="1">
      <alignment vertical="center" wrapText="1"/>
    </xf>
    <xf numFmtId="0" fontId="11" fillId="0" borderId="0" xfId="10" applyFont="1" applyFill="1" applyBorder="1" applyAlignment="1">
      <alignment horizontal="center" vertical="center"/>
    </xf>
    <xf numFmtId="182" fontId="11" fillId="0" borderId="0" xfId="10" applyNumberFormat="1" applyFont="1" applyFill="1" applyBorder="1" applyAlignment="1">
      <alignment vertical="center"/>
    </xf>
    <xf numFmtId="0" fontId="11" fillId="0" borderId="0" xfId="10" applyFont="1" applyFill="1" applyBorder="1" applyAlignment="1">
      <alignment vertical="center" shrinkToFit="1"/>
    </xf>
    <xf numFmtId="0" fontId="24" fillId="0" borderId="0" xfId="10" applyFont="1" applyFill="1">
      <alignment vertical="center"/>
    </xf>
    <xf numFmtId="49" fontId="23" fillId="0" borderId="0" xfId="10" applyNumberFormat="1" applyFont="1" applyFill="1" applyBorder="1" applyAlignment="1">
      <alignment horizontal="left" vertical="center" wrapText="1"/>
    </xf>
    <xf numFmtId="0" fontId="24" fillId="0" borderId="0" xfId="10" applyFont="1" applyFill="1" applyAlignment="1">
      <alignment horizontal="center" vertical="center"/>
    </xf>
    <xf numFmtId="0" fontId="11" fillId="0" borderId="0" xfId="10" applyFont="1" applyFill="1" applyBorder="1" applyAlignment="1">
      <alignment horizontal="left" vertical="center"/>
    </xf>
    <xf numFmtId="182" fontId="2" fillId="0" borderId="0" xfId="10" applyNumberFormat="1" applyFont="1" applyFill="1" applyAlignment="1">
      <alignment vertical="center"/>
    </xf>
    <xf numFmtId="0" fontId="2" fillId="0" borderId="0" xfId="10" applyFont="1" applyFill="1" applyAlignment="1">
      <alignment vertical="center" shrinkToFit="1"/>
    </xf>
    <xf numFmtId="0" fontId="2" fillId="0" borderId="0" xfId="10" applyFont="1" applyFill="1" applyAlignment="1">
      <alignment vertical="center" wrapText="1"/>
    </xf>
    <xf numFmtId="0" fontId="8" fillId="2" borderId="0" xfId="10" applyFont="1" applyFill="1" applyAlignment="1">
      <alignment horizontal="center" vertical="center"/>
    </xf>
    <xf numFmtId="183" fontId="2" fillId="2" borderId="0" xfId="10" applyNumberFormat="1" applyFont="1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76" fontId="16" fillId="2" borderId="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 shrinkToFit="1"/>
    </xf>
    <xf numFmtId="9" fontId="0" fillId="3" borderId="0" xfId="2" applyFont="1" applyFill="1" applyAlignment="1">
      <alignment horizontal="center" vertical="center"/>
    </xf>
    <xf numFmtId="0" fontId="18" fillId="2" borderId="7" xfId="0" applyNumberFormat="1" applyFont="1" applyFill="1" applyBorder="1" applyAlignment="1">
      <alignment horizontal="center"/>
    </xf>
    <xf numFmtId="0" fontId="25" fillId="2" borderId="7" xfId="0" applyFont="1" applyFill="1" applyBorder="1" applyAlignment="1"/>
    <xf numFmtId="0" fontId="18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vertical="center"/>
    </xf>
    <xf numFmtId="0" fontId="24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14" fillId="2" borderId="21" xfId="10" applyFont="1" applyFill="1" applyBorder="1" applyAlignment="1">
      <alignment horizontal="center" vertical="center"/>
    </xf>
    <xf numFmtId="180" fontId="15" fillId="2" borderId="6" xfId="10" applyNumberFormat="1" applyFont="1" applyFill="1" applyBorder="1" applyAlignment="1">
      <alignment horizontal="center" vertical="center" wrapText="1"/>
    </xf>
    <xf numFmtId="0" fontId="15" fillId="2" borderId="6" xfId="10" applyFont="1" applyFill="1" applyBorder="1" applyAlignment="1">
      <alignment horizontal="center" vertical="center" wrapText="1"/>
    </xf>
    <xf numFmtId="0" fontId="14" fillId="0" borderId="6" xfId="10" applyFont="1" applyFill="1" applyBorder="1" applyAlignment="1">
      <alignment horizontal="center" vertical="center" wrapText="1"/>
    </xf>
    <xf numFmtId="0" fontId="5" fillId="2" borderId="6" xfId="10" applyFont="1" applyFill="1" applyBorder="1" applyAlignment="1">
      <alignment horizontal="center" vertical="center" wrapText="1"/>
    </xf>
    <xf numFmtId="182" fontId="14" fillId="2" borderId="6" xfId="10" applyNumberFormat="1" applyFont="1" applyFill="1" applyBorder="1" applyAlignment="1">
      <alignment horizontal="center" vertical="center" wrapText="1"/>
    </xf>
    <xf numFmtId="182" fontId="14" fillId="2" borderId="22" xfId="10" applyNumberFormat="1" applyFont="1" applyFill="1" applyBorder="1" applyAlignment="1">
      <alignment horizontal="center" vertical="center" wrapText="1"/>
    </xf>
    <xf numFmtId="0" fontId="14" fillId="2" borderId="20" xfId="10" applyFont="1" applyFill="1" applyBorder="1" applyAlignment="1">
      <alignment horizontal="center" vertical="center"/>
    </xf>
    <xf numFmtId="180" fontId="15" fillId="2" borderId="7" xfId="10" applyNumberFormat="1" applyFont="1" applyFill="1" applyBorder="1" applyAlignment="1">
      <alignment horizontal="center" vertical="center" wrapText="1"/>
    </xf>
    <xf numFmtId="0" fontId="5" fillId="2" borderId="7" xfId="10" applyFont="1" applyFill="1" applyBorder="1" applyAlignment="1">
      <alignment horizontal="center" vertical="center" wrapText="1"/>
    </xf>
    <xf numFmtId="182" fontId="14" fillId="2" borderId="7" xfId="10" applyNumberFormat="1" applyFont="1" applyFill="1" applyBorder="1" applyAlignment="1">
      <alignment horizontal="center" vertical="center" wrapText="1"/>
    </xf>
    <xf numFmtId="182" fontId="14" fillId="2" borderId="19" xfId="10" applyNumberFormat="1" applyFont="1" applyFill="1" applyBorder="1" applyAlignment="1">
      <alignment horizontal="center" vertical="center" wrapText="1"/>
    </xf>
    <xf numFmtId="0" fontId="15" fillId="2" borderId="7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shrinkToFit="1"/>
    </xf>
    <xf numFmtId="0" fontId="14" fillId="2" borderId="16" xfId="10" applyFont="1" applyFill="1" applyBorder="1" applyAlignment="1">
      <alignment horizontal="center" vertical="center"/>
    </xf>
    <xf numFmtId="180" fontId="15" fillId="2" borderId="17" xfId="10" applyNumberFormat="1" applyFont="1" applyFill="1" applyBorder="1" applyAlignment="1">
      <alignment horizontal="center" vertical="center" wrapText="1"/>
    </xf>
    <xf numFmtId="0" fontId="15" fillId="2" borderId="17" xfId="10" applyFont="1" applyFill="1" applyBorder="1" applyAlignment="1">
      <alignment horizontal="center" vertical="center" wrapText="1"/>
    </xf>
    <xf numFmtId="0" fontId="14" fillId="2" borderId="17" xfId="10" applyFont="1" applyFill="1" applyBorder="1" applyAlignment="1">
      <alignment horizontal="center" vertical="center" wrapText="1"/>
    </xf>
    <xf numFmtId="182" fontId="14" fillId="2" borderId="17" xfId="10" applyNumberFormat="1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shrinkToFit="1"/>
    </xf>
    <xf numFmtId="178" fontId="7" fillId="8" borderId="7" xfId="1" applyNumberFormat="1" applyFont="1" applyFill="1" applyBorder="1" applyAlignment="1" applyProtection="1">
      <alignment horizontal="center" vertical="center" wrapText="1"/>
      <protection locked="0"/>
    </xf>
    <xf numFmtId="178" fontId="0" fillId="8" borderId="7" xfId="0" applyNumberFormat="1" applyFont="1" applyFill="1" applyBorder="1" applyAlignment="1">
      <alignment vertical="center"/>
    </xf>
    <xf numFmtId="178" fontId="1" fillId="8" borderId="7" xfId="0" applyNumberFormat="1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8" fillId="2" borderId="14" xfId="10" applyFont="1" applyFill="1" applyBorder="1" applyAlignment="1">
      <alignment horizontal="center" vertical="center" wrapText="1"/>
    </xf>
    <xf numFmtId="0" fontId="8" fillId="2" borderId="16" xfId="10" applyFont="1" applyFill="1" applyBorder="1" applyAlignment="1">
      <alignment horizontal="center" vertical="center" wrapText="1"/>
    </xf>
    <xf numFmtId="49" fontId="5" fillId="2" borderId="2" xfId="10" applyNumberFormat="1" applyFont="1" applyFill="1" applyBorder="1" applyAlignment="1">
      <alignment horizontal="center" vertical="center" wrapText="1"/>
    </xf>
    <xf numFmtId="49" fontId="5" fillId="2" borderId="17" xfId="10" applyNumberFormat="1" applyFont="1" applyFill="1" applyBorder="1" applyAlignment="1">
      <alignment horizontal="center"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5" fillId="2" borderId="17" xfId="10" applyFont="1" applyFill="1" applyBorder="1" applyAlignment="1">
      <alignment horizontal="center" vertical="center" wrapText="1"/>
    </xf>
    <xf numFmtId="0" fontId="12" fillId="2" borderId="2" xfId="10" applyFont="1" applyFill="1" applyBorder="1" applyAlignment="1">
      <alignment horizontal="center" vertical="center" wrapText="1"/>
    </xf>
    <xf numFmtId="0" fontId="12" fillId="2" borderId="17" xfId="10" applyFont="1" applyFill="1" applyBorder="1" applyAlignment="1">
      <alignment horizontal="center" vertical="center" wrapText="1"/>
    </xf>
    <xf numFmtId="179" fontId="5" fillId="2" borderId="15" xfId="10" applyNumberFormat="1" applyFont="1" applyFill="1" applyBorder="1" applyAlignment="1">
      <alignment horizontal="center" vertical="center" shrinkToFit="1"/>
    </xf>
    <xf numFmtId="179" fontId="5" fillId="2" borderId="18" xfId="10" applyNumberFormat="1" applyFont="1" applyFill="1" applyBorder="1" applyAlignment="1">
      <alignment horizontal="center" vertical="center" shrinkToFit="1"/>
    </xf>
    <xf numFmtId="0" fontId="11" fillId="2" borderId="0" xfId="10" applyFont="1" applyFill="1" applyBorder="1" applyAlignment="1">
      <alignment horizontal="left" vertical="center" shrinkToFit="1"/>
    </xf>
    <xf numFmtId="182" fontId="13" fillId="0" borderId="2" xfId="3" applyNumberFormat="1" applyFont="1" applyFill="1" applyBorder="1" applyAlignment="1">
      <alignment horizontal="center" vertical="center" wrapText="1"/>
    </xf>
    <xf numFmtId="0" fontId="11" fillId="0" borderId="0" xfId="10" applyFont="1" applyFill="1" applyBorder="1" applyAlignment="1">
      <alignment vertical="center" wrapText="1"/>
    </xf>
    <xf numFmtId="0" fontId="11" fillId="0" borderId="0" xfId="10" applyFont="1" applyFill="1" applyBorder="1" applyAlignment="1">
      <alignment horizontal="left" vertical="center" wrapText="1"/>
    </xf>
    <xf numFmtId="0" fontId="9" fillId="2" borderId="0" xfId="10" applyFont="1" applyFill="1" applyAlignment="1">
      <alignment horizontal="center" vertical="center"/>
    </xf>
    <xf numFmtId="0" fontId="10" fillId="2" borderId="0" xfId="10" applyFont="1" applyFill="1" applyAlignment="1">
      <alignment horizontal="center" vertical="center"/>
    </xf>
    <xf numFmtId="0" fontId="11" fillId="2" borderId="0" xfId="10" applyFont="1" applyFill="1" applyAlignment="1">
      <alignment horizontal="left" vertical="center"/>
    </xf>
    <xf numFmtId="0" fontId="11" fillId="2" borderId="0" xfId="10" applyFont="1" applyFill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" fillId="2" borderId="7" xfId="1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79" fontId="0" fillId="0" borderId="9" xfId="0" applyNumberFormat="1" applyFont="1" applyFill="1" applyBorder="1" applyAlignment="1">
      <alignment horizontal="center" vertical="center" wrapText="1"/>
    </xf>
    <xf numFmtId="179" fontId="0" fillId="0" borderId="13" xfId="0" applyNumberFormat="1" applyFont="1" applyFill="1" applyBorder="1" applyAlignment="1">
      <alignment horizontal="center" vertical="center" wrapText="1"/>
    </xf>
    <xf numFmtId="181" fontId="1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/>
    </xf>
    <xf numFmtId="9" fontId="0" fillId="0" borderId="4" xfId="2" applyFont="1" applyFill="1" applyBorder="1" applyAlignment="1">
      <alignment horizontal="center" vertical="center"/>
    </xf>
    <xf numFmtId="9" fontId="0" fillId="0" borderId="6" xfId="2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shrinkToFit="1"/>
    </xf>
    <xf numFmtId="179" fontId="6" fillId="0" borderId="6" xfId="0" applyNumberFormat="1" applyFont="1" applyFill="1" applyBorder="1" applyAlignment="1">
      <alignment horizontal="center" vertical="center" shrinkToFit="1"/>
    </xf>
    <xf numFmtId="177" fontId="1" fillId="0" borderId="7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 wrapText="1"/>
    </xf>
    <xf numFmtId="178" fontId="7" fillId="0" borderId="1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5" fillId="0" borderId="2" xfId="10" applyNumberFormat="1" applyFont="1" applyFill="1" applyBorder="1" applyAlignment="1">
      <alignment horizontal="center" vertical="center" wrapText="1"/>
    </xf>
    <xf numFmtId="49" fontId="5" fillId="0" borderId="1" xfId="1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177" fontId="0" fillId="0" borderId="9" xfId="0" applyNumberFormat="1" applyFont="1" applyFill="1" applyBorder="1" applyAlignment="1">
      <alignment horizontal="center" vertical="center" shrinkToFit="1"/>
    </xf>
    <xf numFmtId="177" fontId="0" fillId="0" borderId="10" xfId="0" applyNumberFormat="1" applyFont="1" applyFill="1" applyBorder="1" applyAlignment="1">
      <alignment horizontal="center" vertical="center" shrinkToFit="1"/>
    </xf>
    <xf numFmtId="177" fontId="0" fillId="0" borderId="12" xfId="0" applyNumberFormat="1" applyFont="1" applyFill="1" applyBorder="1" applyAlignment="1">
      <alignment horizontal="center" vertical="center" shrinkToFit="1"/>
    </xf>
    <xf numFmtId="178" fontId="6" fillId="0" borderId="9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179" fontId="0" fillId="0" borderId="7" xfId="0" applyNumberFormat="1" applyFont="1" applyFill="1" applyBorder="1" applyAlignment="1">
      <alignment horizontal="center" vertical="center"/>
    </xf>
    <xf numFmtId="179" fontId="0" fillId="0" borderId="12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0" fillId="0" borderId="6" xfId="0" applyNumberFormat="1" applyFont="1" applyFill="1" applyBorder="1" applyAlignment="1">
      <alignment horizontal="center" vertical="center"/>
    </xf>
  </cellXfs>
  <cellStyles count="15">
    <cellStyle name="BOM_Level_Below3" xfId="1"/>
    <cellStyle name="百分比" xfId="2" builtinId="5"/>
    <cellStyle name="常规" xfId="0" builtinId="0"/>
    <cellStyle name="常规 10" xfId="8"/>
    <cellStyle name="常规 2" xfId="10"/>
    <cellStyle name="常规 2 10" xfId="9"/>
    <cellStyle name="常规 2 2" xfId="6"/>
    <cellStyle name="常规 2 2 10" xfId="11"/>
    <cellStyle name="常规 2 2 2" xfId="4"/>
    <cellStyle name="常规 2 2 3" xfId="5"/>
    <cellStyle name="常规 2 2 6" xfId="3"/>
    <cellStyle name="常规 3" xfId="12"/>
    <cellStyle name="常规 5" xfId="13"/>
    <cellStyle name="样式 1" xfId="14"/>
    <cellStyle name="样式 1 5 21" xfId="7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617855</xdr:colOff>
      <xdr:row>6</xdr:row>
      <xdr:rowOff>222885</xdr:rowOff>
    </xdr:from>
    <xdr:to>
      <xdr:col>4</xdr:col>
      <xdr:colOff>1158066</xdr:colOff>
      <xdr:row>6</xdr:row>
      <xdr:rowOff>484142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5855" y="3257278"/>
          <a:ext cx="540211" cy="261257"/>
        </a:xfrm>
        <a:prstGeom prst="rect">
          <a:avLst/>
        </a:prstGeom>
      </xdr:spPr>
    </xdr:pic>
    <xdr:clientData/>
  </xdr:twoCellAnchor>
  <xdr:twoCellAnchor editAs="oneCell">
    <xdr:from>
      <xdr:col>4</xdr:col>
      <xdr:colOff>794657</xdr:colOff>
      <xdr:row>8</xdr:row>
      <xdr:rowOff>119743</xdr:rowOff>
    </xdr:from>
    <xdr:to>
      <xdr:col>4</xdr:col>
      <xdr:colOff>1070633</xdr:colOff>
      <xdr:row>8</xdr:row>
      <xdr:rowOff>555172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rcRect l="60008" t="71154" r="27937" b="14575"/>
        <a:stretch>
          <a:fillRect/>
        </a:stretch>
      </xdr:blipFill>
      <xdr:spPr>
        <a:xfrm>
          <a:off x="3832860" y="4447540"/>
          <a:ext cx="276225" cy="435610"/>
        </a:xfrm>
        <a:prstGeom prst="rect">
          <a:avLst/>
        </a:prstGeom>
      </xdr:spPr>
    </xdr:pic>
    <xdr:clientData/>
  </xdr:twoCellAnchor>
  <xdr:twoCellAnchor editAs="oneCell">
    <xdr:from>
      <xdr:col>4</xdr:col>
      <xdr:colOff>113030</xdr:colOff>
      <xdr:row>13</xdr:row>
      <xdr:rowOff>66040</xdr:rowOff>
    </xdr:from>
    <xdr:to>
      <xdr:col>4</xdr:col>
      <xdr:colOff>374015</xdr:colOff>
      <xdr:row>13</xdr:row>
      <xdr:rowOff>578485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51505" y="7594600"/>
          <a:ext cx="260985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774700</xdr:colOff>
      <xdr:row>26</xdr:row>
      <xdr:rowOff>114300</xdr:rowOff>
    </xdr:from>
    <xdr:to>
      <xdr:col>4</xdr:col>
      <xdr:colOff>1098251</xdr:colOff>
      <xdr:row>26</xdr:row>
      <xdr:rowOff>596900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22700" y="15939407"/>
          <a:ext cx="323551" cy="482600"/>
        </a:xfrm>
        <a:prstGeom prst="rect">
          <a:avLst/>
        </a:prstGeom>
      </xdr:spPr>
    </xdr:pic>
    <xdr:clientData/>
  </xdr:twoCellAnchor>
  <xdr:twoCellAnchor editAs="oneCell">
    <xdr:from>
      <xdr:col>4</xdr:col>
      <xdr:colOff>736601</xdr:colOff>
      <xdr:row>24</xdr:row>
      <xdr:rowOff>101600</xdr:rowOff>
    </xdr:from>
    <xdr:to>
      <xdr:col>4</xdr:col>
      <xdr:colOff>1130300</xdr:colOff>
      <xdr:row>24</xdr:row>
      <xdr:rowOff>546100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84601" y="14647636"/>
          <a:ext cx="393699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64"/>
  <sheetViews>
    <sheetView workbookViewId="0">
      <selection activeCell="A2" sqref="A2:H2"/>
    </sheetView>
  </sheetViews>
  <sheetFormatPr defaultColWidth="9" defaultRowHeight="14.25"/>
  <cols>
    <col min="1" max="1" width="6.5" style="72" customWidth="1"/>
    <col min="2" max="2" width="12.25" style="73" customWidth="1"/>
    <col min="3" max="3" width="28.25" style="72" customWidth="1"/>
    <col min="4" max="4" width="13.75" style="74" customWidth="1"/>
    <col min="5" max="5" width="5.625" style="75" customWidth="1"/>
    <col min="6" max="7" width="9.375" style="76" customWidth="1"/>
    <col min="8" max="8" width="13.125" style="77" customWidth="1"/>
    <col min="9" max="229" width="9" style="72"/>
    <col min="230" max="230" width="5" style="72" customWidth="1"/>
    <col min="231" max="231" width="15" style="72" customWidth="1"/>
    <col min="232" max="233" width="14.625" style="72" customWidth="1"/>
    <col min="234" max="234" width="6.25" style="72" customWidth="1"/>
    <col min="235" max="237" width="10.125" style="72" customWidth="1"/>
    <col min="238" max="238" width="10.5" style="72" customWidth="1"/>
    <col min="239" max="256" width="9" style="72"/>
    <col min="257" max="257" width="6.5" style="72" customWidth="1"/>
    <col min="258" max="258" width="12.25" style="72" customWidth="1"/>
    <col min="259" max="259" width="28.25" style="72" customWidth="1"/>
    <col min="260" max="260" width="13.75" style="72" customWidth="1"/>
    <col min="261" max="261" width="5.625" style="72" customWidth="1"/>
    <col min="262" max="263" width="9.375" style="72" customWidth="1"/>
    <col min="264" max="264" width="13.125" style="72" customWidth="1"/>
    <col min="265" max="485" width="9" style="72"/>
    <col min="486" max="486" width="5" style="72" customWidth="1"/>
    <col min="487" max="487" width="15" style="72" customWidth="1"/>
    <col min="488" max="489" width="14.625" style="72" customWidth="1"/>
    <col min="490" max="490" width="6.25" style="72" customWidth="1"/>
    <col min="491" max="493" width="10.125" style="72" customWidth="1"/>
    <col min="494" max="494" width="10.5" style="72" customWidth="1"/>
    <col min="495" max="512" width="9" style="72"/>
    <col min="513" max="513" width="6.5" style="72" customWidth="1"/>
    <col min="514" max="514" width="12.25" style="72" customWidth="1"/>
    <col min="515" max="515" width="28.25" style="72" customWidth="1"/>
    <col min="516" max="516" width="13.75" style="72" customWidth="1"/>
    <col min="517" max="517" width="5.625" style="72" customWidth="1"/>
    <col min="518" max="519" width="9.375" style="72" customWidth="1"/>
    <col min="520" max="520" width="13.125" style="72" customWidth="1"/>
    <col min="521" max="741" width="9" style="72"/>
    <col min="742" max="742" width="5" style="72" customWidth="1"/>
    <col min="743" max="743" width="15" style="72" customWidth="1"/>
    <col min="744" max="745" width="14.625" style="72" customWidth="1"/>
    <col min="746" max="746" width="6.25" style="72" customWidth="1"/>
    <col min="747" max="749" width="10.125" style="72" customWidth="1"/>
    <col min="750" max="750" width="10.5" style="72" customWidth="1"/>
    <col min="751" max="768" width="9" style="72"/>
    <col min="769" max="769" width="6.5" style="72" customWidth="1"/>
    <col min="770" max="770" width="12.25" style="72" customWidth="1"/>
    <col min="771" max="771" width="28.25" style="72" customWidth="1"/>
    <col min="772" max="772" width="13.75" style="72" customWidth="1"/>
    <col min="773" max="773" width="5.625" style="72" customWidth="1"/>
    <col min="774" max="775" width="9.375" style="72" customWidth="1"/>
    <col min="776" max="776" width="13.125" style="72" customWidth="1"/>
    <col min="777" max="997" width="9" style="72"/>
    <col min="998" max="998" width="5" style="72" customWidth="1"/>
    <col min="999" max="999" width="15" style="72" customWidth="1"/>
    <col min="1000" max="1001" width="14.625" style="72" customWidth="1"/>
    <col min="1002" max="1002" width="6.25" style="72" customWidth="1"/>
    <col min="1003" max="1005" width="10.125" style="72" customWidth="1"/>
    <col min="1006" max="1006" width="10.5" style="72" customWidth="1"/>
    <col min="1007" max="1024" width="9" style="72"/>
    <col min="1025" max="1025" width="6.5" style="72" customWidth="1"/>
    <col min="1026" max="1026" width="12.25" style="72" customWidth="1"/>
    <col min="1027" max="1027" width="28.25" style="72" customWidth="1"/>
    <col min="1028" max="1028" width="13.75" style="72" customWidth="1"/>
    <col min="1029" max="1029" width="5.625" style="72" customWidth="1"/>
    <col min="1030" max="1031" width="9.375" style="72" customWidth="1"/>
    <col min="1032" max="1032" width="13.125" style="72" customWidth="1"/>
    <col min="1033" max="1253" width="9" style="72"/>
    <col min="1254" max="1254" width="5" style="72" customWidth="1"/>
    <col min="1255" max="1255" width="15" style="72" customWidth="1"/>
    <col min="1256" max="1257" width="14.625" style="72" customWidth="1"/>
    <col min="1258" max="1258" width="6.25" style="72" customWidth="1"/>
    <col min="1259" max="1261" width="10.125" style="72" customWidth="1"/>
    <col min="1262" max="1262" width="10.5" style="72" customWidth="1"/>
    <col min="1263" max="1280" width="9" style="72"/>
    <col min="1281" max="1281" width="6.5" style="72" customWidth="1"/>
    <col min="1282" max="1282" width="12.25" style="72" customWidth="1"/>
    <col min="1283" max="1283" width="28.25" style="72" customWidth="1"/>
    <col min="1284" max="1284" width="13.75" style="72" customWidth="1"/>
    <col min="1285" max="1285" width="5.625" style="72" customWidth="1"/>
    <col min="1286" max="1287" width="9.375" style="72" customWidth="1"/>
    <col min="1288" max="1288" width="13.125" style="72" customWidth="1"/>
    <col min="1289" max="1509" width="9" style="72"/>
    <col min="1510" max="1510" width="5" style="72" customWidth="1"/>
    <col min="1511" max="1511" width="15" style="72" customWidth="1"/>
    <col min="1512" max="1513" width="14.625" style="72" customWidth="1"/>
    <col min="1514" max="1514" width="6.25" style="72" customWidth="1"/>
    <col min="1515" max="1517" width="10.125" style="72" customWidth="1"/>
    <col min="1518" max="1518" width="10.5" style="72" customWidth="1"/>
    <col min="1519" max="1536" width="9" style="72"/>
    <col min="1537" max="1537" width="6.5" style="72" customWidth="1"/>
    <col min="1538" max="1538" width="12.25" style="72" customWidth="1"/>
    <col min="1539" max="1539" width="28.25" style="72" customWidth="1"/>
    <col min="1540" max="1540" width="13.75" style="72" customWidth="1"/>
    <col min="1541" max="1541" width="5.625" style="72" customWidth="1"/>
    <col min="1542" max="1543" width="9.375" style="72" customWidth="1"/>
    <col min="1544" max="1544" width="13.125" style="72" customWidth="1"/>
    <col min="1545" max="1765" width="9" style="72"/>
    <col min="1766" max="1766" width="5" style="72" customWidth="1"/>
    <col min="1767" max="1767" width="15" style="72" customWidth="1"/>
    <col min="1768" max="1769" width="14.625" style="72" customWidth="1"/>
    <col min="1770" max="1770" width="6.25" style="72" customWidth="1"/>
    <col min="1771" max="1773" width="10.125" style="72" customWidth="1"/>
    <col min="1774" max="1774" width="10.5" style="72" customWidth="1"/>
    <col min="1775" max="1792" width="9" style="72"/>
    <col min="1793" max="1793" width="6.5" style="72" customWidth="1"/>
    <col min="1794" max="1794" width="12.25" style="72" customWidth="1"/>
    <col min="1795" max="1795" width="28.25" style="72" customWidth="1"/>
    <col min="1796" max="1796" width="13.75" style="72" customWidth="1"/>
    <col min="1797" max="1797" width="5.625" style="72" customWidth="1"/>
    <col min="1798" max="1799" width="9.375" style="72" customWidth="1"/>
    <col min="1800" max="1800" width="13.125" style="72" customWidth="1"/>
    <col min="1801" max="2021" width="9" style="72"/>
    <col min="2022" max="2022" width="5" style="72" customWidth="1"/>
    <col min="2023" max="2023" width="15" style="72" customWidth="1"/>
    <col min="2024" max="2025" width="14.625" style="72" customWidth="1"/>
    <col min="2026" max="2026" width="6.25" style="72" customWidth="1"/>
    <col min="2027" max="2029" width="10.125" style="72" customWidth="1"/>
    <col min="2030" max="2030" width="10.5" style="72" customWidth="1"/>
    <col min="2031" max="2048" width="9" style="72"/>
    <col min="2049" max="2049" width="6.5" style="72" customWidth="1"/>
    <col min="2050" max="2050" width="12.25" style="72" customWidth="1"/>
    <col min="2051" max="2051" width="28.25" style="72" customWidth="1"/>
    <col min="2052" max="2052" width="13.75" style="72" customWidth="1"/>
    <col min="2053" max="2053" width="5.625" style="72" customWidth="1"/>
    <col min="2054" max="2055" width="9.375" style="72" customWidth="1"/>
    <col min="2056" max="2056" width="13.125" style="72" customWidth="1"/>
    <col min="2057" max="2277" width="9" style="72"/>
    <col min="2278" max="2278" width="5" style="72" customWidth="1"/>
    <col min="2279" max="2279" width="15" style="72" customWidth="1"/>
    <col min="2280" max="2281" width="14.625" style="72" customWidth="1"/>
    <col min="2282" max="2282" width="6.25" style="72" customWidth="1"/>
    <col min="2283" max="2285" width="10.125" style="72" customWidth="1"/>
    <col min="2286" max="2286" width="10.5" style="72" customWidth="1"/>
    <col min="2287" max="2304" width="9" style="72"/>
    <col min="2305" max="2305" width="6.5" style="72" customWidth="1"/>
    <col min="2306" max="2306" width="12.25" style="72" customWidth="1"/>
    <col min="2307" max="2307" width="28.25" style="72" customWidth="1"/>
    <col min="2308" max="2308" width="13.75" style="72" customWidth="1"/>
    <col min="2309" max="2309" width="5.625" style="72" customWidth="1"/>
    <col min="2310" max="2311" width="9.375" style="72" customWidth="1"/>
    <col min="2312" max="2312" width="13.125" style="72" customWidth="1"/>
    <col min="2313" max="2533" width="9" style="72"/>
    <col min="2534" max="2534" width="5" style="72" customWidth="1"/>
    <col min="2535" max="2535" width="15" style="72" customWidth="1"/>
    <col min="2536" max="2537" width="14.625" style="72" customWidth="1"/>
    <col min="2538" max="2538" width="6.25" style="72" customWidth="1"/>
    <col min="2539" max="2541" width="10.125" style="72" customWidth="1"/>
    <col min="2542" max="2542" width="10.5" style="72" customWidth="1"/>
    <col min="2543" max="2560" width="9" style="72"/>
    <col min="2561" max="2561" width="6.5" style="72" customWidth="1"/>
    <col min="2562" max="2562" width="12.25" style="72" customWidth="1"/>
    <col min="2563" max="2563" width="28.25" style="72" customWidth="1"/>
    <col min="2564" max="2564" width="13.75" style="72" customWidth="1"/>
    <col min="2565" max="2565" width="5.625" style="72" customWidth="1"/>
    <col min="2566" max="2567" width="9.375" style="72" customWidth="1"/>
    <col min="2568" max="2568" width="13.125" style="72" customWidth="1"/>
    <col min="2569" max="2789" width="9" style="72"/>
    <col min="2790" max="2790" width="5" style="72" customWidth="1"/>
    <col min="2791" max="2791" width="15" style="72" customWidth="1"/>
    <col min="2792" max="2793" width="14.625" style="72" customWidth="1"/>
    <col min="2794" max="2794" width="6.25" style="72" customWidth="1"/>
    <col min="2795" max="2797" width="10.125" style="72" customWidth="1"/>
    <col min="2798" max="2798" width="10.5" style="72" customWidth="1"/>
    <col min="2799" max="2816" width="9" style="72"/>
    <col min="2817" max="2817" width="6.5" style="72" customWidth="1"/>
    <col min="2818" max="2818" width="12.25" style="72" customWidth="1"/>
    <col min="2819" max="2819" width="28.25" style="72" customWidth="1"/>
    <col min="2820" max="2820" width="13.75" style="72" customWidth="1"/>
    <col min="2821" max="2821" width="5.625" style="72" customWidth="1"/>
    <col min="2822" max="2823" width="9.375" style="72" customWidth="1"/>
    <col min="2824" max="2824" width="13.125" style="72" customWidth="1"/>
    <col min="2825" max="3045" width="9" style="72"/>
    <col min="3046" max="3046" width="5" style="72" customWidth="1"/>
    <col min="3047" max="3047" width="15" style="72" customWidth="1"/>
    <col min="3048" max="3049" width="14.625" style="72" customWidth="1"/>
    <col min="3050" max="3050" width="6.25" style="72" customWidth="1"/>
    <col min="3051" max="3053" width="10.125" style="72" customWidth="1"/>
    <col min="3054" max="3054" width="10.5" style="72" customWidth="1"/>
    <col min="3055" max="3072" width="9" style="72"/>
    <col min="3073" max="3073" width="6.5" style="72" customWidth="1"/>
    <col min="3074" max="3074" width="12.25" style="72" customWidth="1"/>
    <col min="3075" max="3075" width="28.25" style="72" customWidth="1"/>
    <col min="3076" max="3076" width="13.75" style="72" customWidth="1"/>
    <col min="3077" max="3077" width="5.625" style="72" customWidth="1"/>
    <col min="3078" max="3079" width="9.375" style="72" customWidth="1"/>
    <col min="3080" max="3080" width="13.125" style="72" customWidth="1"/>
    <col min="3081" max="3301" width="9" style="72"/>
    <col min="3302" max="3302" width="5" style="72" customWidth="1"/>
    <col min="3303" max="3303" width="15" style="72" customWidth="1"/>
    <col min="3304" max="3305" width="14.625" style="72" customWidth="1"/>
    <col min="3306" max="3306" width="6.25" style="72" customWidth="1"/>
    <col min="3307" max="3309" width="10.125" style="72" customWidth="1"/>
    <col min="3310" max="3310" width="10.5" style="72" customWidth="1"/>
    <col min="3311" max="3328" width="9" style="72"/>
    <col min="3329" max="3329" width="6.5" style="72" customWidth="1"/>
    <col min="3330" max="3330" width="12.25" style="72" customWidth="1"/>
    <col min="3331" max="3331" width="28.25" style="72" customWidth="1"/>
    <col min="3332" max="3332" width="13.75" style="72" customWidth="1"/>
    <col min="3333" max="3333" width="5.625" style="72" customWidth="1"/>
    <col min="3334" max="3335" width="9.375" style="72" customWidth="1"/>
    <col min="3336" max="3336" width="13.125" style="72" customWidth="1"/>
    <col min="3337" max="3557" width="9" style="72"/>
    <col min="3558" max="3558" width="5" style="72" customWidth="1"/>
    <col min="3559" max="3559" width="15" style="72" customWidth="1"/>
    <col min="3560" max="3561" width="14.625" style="72" customWidth="1"/>
    <col min="3562" max="3562" width="6.25" style="72" customWidth="1"/>
    <col min="3563" max="3565" width="10.125" style="72" customWidth="1"/>
    <col min="3566" max="3566" width="10.5" style="72" customWidth="1"/>
    <col min="3567" max="3584" width="9" style="72"/>
    <col min="3585" max="3585" width="6.5" style="72" customWidth="1"/>
    <col min="3586" max="3586" width="12.25" style="72" customWidth="1"/>
    <col min="3587" max="3587" width="28.25" style="72" customWidth="1"/>
    <col min="3588" max="3588" width="13.75" style="72" customWidth="1"/>
    <col min="3589" max="3589" width="5.625" style="72" customWidth="1"/>
    <col min="3590" max="3591" width="9.375" style="72" customWidth="1"/>
    <col min="3592" max="3592" width="13.125" style="72" customWidth="1"/>
    <col min="3593" max="3813" width="9" style="72"/>
    <col min="3814" max="3814" width="5" style="72" customWidth="1"/>
    <col min="3815" max="3815" width="15" style="72" customWidth="1"/>
    <col min="3816" max="3817" width="14.625" style="72" customWidth="1"/>
    <col min="3818" max="3818" width="6.25" style="72" customWidth="1"/>
    <col min="3819" max="3821" width="10.125" style="72" customWidth="1"/>
    <col min="3822" max="3822" width="10.5" style="72" customWidth="1"/>
    <col min="3823" max="3840" width="9" style="72"/>
    <col min="3841" max="3841" width="6.5" style="72" customWidth="1"/>
    <col min="3842" max="3842" width="12.25" style="72" customWidth="1"/>
    <col min="3843" max="3843" width="28.25" style="72" customWidth="1"/>
    <col min="3844" max="3844" width="13.75" style="72" customWidth="1"/>
    <col min="3845" max="3845" width="5.625" style="72" customWidth="1"/>
    <col min="3846" max="3847" width="9.375" style="72" customWidth="1"/>
    <col min="3848" max="3848" width="13.125" style="72" customWidth="1"/>
    <col min="3849" max="4069" width="9" style="72"/>
    <col min="4070" max="4070" width="5" style="72" customWidth="1"/>
    <col min="4071" max="4071" width="15" style="72" customWidth="1"/>
    <col min="4072" max="4073" width="14.625" style="72" customWidth="1"/>
    <col min="4074" max="4074" width="6.25" style="72" customWidth="1"/>
    <col min="4075" max="4077" width="10.125" style="72" customWidth="1"/>
    <col min="4078" max="4078" width="10.5" style="72" customWidth="1"/>
    <col min="4079" max="4096" width="9" style="72"/>
    <col min="4097" max="4097" width="6.5" style="72" customWidth="1"/>
    <col min="4098" max="4098" width="12.25" style="72" customWidth="1"/>
    <col min="4099" max="4099" width="28.25" style="72" customWidth="1"/>
    <col min="4100" max="4100" width="13.75" style="72" customWidth="1"/>
    <col min="4101" max="4101" width="5.625" style="72" customWidth="1"/>
    <col min="4102" max="4103" width="9.375" style="72" customWidth="1"/>
    <col min="4104" max="4104" width="13.125" style="72" customWidth="1"/>
    <col min="4105" max="4325" width="9" style="72"/>
    <col min="4326" max="4326" width="5" style="72" customWidth="1"/>
    <col min="4327" max="4327" width="15" style="72" customWidth="1"/>
    <col min="4328" max="4329" width="14.625" style="72" customWidth="1"/>
    <col min="4330" max="4330" width="6.25" style="72" customWidth="1"/>
    <col min="4331" max="4333" width="10.125" style="72" customWidth="1"/>
    <col min="4334" max="4334" width="10.5" style="72" customWidth="1"/>
    <col min="4335" max="4352" width="9" style="72"/>
    <col min="4353" max="4353" width="6.5" style="72" customWidth="1"/>
    <col min="4354" max="4354" width="12.25" style="72" customWidth="1"/>
    <col min="4355" max="4355" width="28.25" style="72" customWidth="1"/>
    <col min="4356" max="4356" width="13.75" style="72" customWidth="1"/>
    <col min="4357" max="4357" width="5.625" style="72" customWidth="1"/>
    <col min="4358" max="4359" width="9.375" style="72" customWidth="1"/>
    <col min="4360" max="4360" width="13.125" style="72" customWidth="1"/>
    <col min="4361" max="4581" width="9" style="72"/>
    <col min="4582" max="4582" width="5" style="72" customWidth="1"/>
    <col min="4583" max="4583" width="15" style="72" customWidth="1"/>
    <col min="4584" max="4585" width="14.625" style="72" customWidth="1"/>
    <col min="4586" max="4586" width="6.25" style="72" customWidth="1"/>
    <col min="4587" max="4589" width="10.125" style="72" customWidth="1"/>
    <col min="4590" max="4590" width="10.5" style="72" customWidth="1"/>
    <col min="4591" max="4608" width="9" style="72"/>
    <col min="4609" max="4609" width="6.5" style="72" customWidth="1"/>
    <col min="4610" max="4610" width="12.25" style="72" customWidth="1"/>
    <col min="4611" max="4611" width="28.25" style="72" customWidth="1"/>
    <col min="4612" max="4612" width="13.75" style="72" customWidth="1"/>
    <col min="4613" max="4613" width="5.625" style="72" customWidth="1"/>
    <col min="4614" max="4615" width="9.375" style="72" customWidth="1"/>
    <col min="4616" max="4616" width="13.125" style="72" customWidth="1"/>
    <col min="4617" max="4837" width="9" style="72"/>
    <col min="4838" max="4838" width="5" style="72" customWidth="1"/>
    <col min="4839" max="4839" width="15" style="72" customWidth="1"/>
    <col min="4840" max="4841" width="14.625" style="72" customWidth="1"/>
    <col min="4842" max="4842" width="6.25" style="72" customWidth="1"/>
    <col min="4843" max="4845" width="10.125" style="72" customWidth="1"/>
    <col min="4846" max="4846" width="10.5" style="72" customWidth="1"/>
    <col min="4847" max="4864" width="9" style="72"/>
    <col min="4865" max="4865" width="6.5" style="72" customWidth="1"/>
    <col min="4866" max="4866" width="12.25" style="72" customWidth="1"/>
    <col min="4867" max="4867" width="28.25" style="72" customWidth="1"/>
    <col min="4868" max="4868" width="13.75" style="72" customWidth="1"/>
    <col min="4869" max="4869" width="5.625" style="72" customWidth="1"/>
    <col min="4870" max="4871" width="9.375" style="72" customWidth="1"/>
    <col min="4872" max="4872" width="13.125" style="72" customWidth="1"/>
    <col min="4873" max="5093" width="9" style="72"/>
    <col min="5094" max="5094" width="5" style="72" customWidth="1"/>
    <col min="5095" max="5095" width="15" style="72" customWidth="1"/>
    <col min="5096" max="5097" width="14.625" style="72" customWidth="1"/>
    <col min="5098" max="5098" width="6.25" style="72" customWidth="1"/>
    <col min="5099" max="5101" width="10.125" style="72" customWidth="1"/>
    <col min="5102" max="5102" width="10.5" style="72" customWidth="1"/>
    <col min="5103" max="5120" width="9" style="72"/>
    <col min="5121" max="5121" width="6.5" style="72" customWidth="1"/>
    <col min="5122" max="5122" width="12.25" style="72" customWidth="1"/>
    <col min="5123" max="5123" width="28.25" style="72" customWidth="1"/>
    <col min="5124" max="5124" width="13.75" style="72" customWidth="1"/>
    <col min="5125" max="5125" width="5.625" style="72" customWidth="1"/>
    <col min="5126" max="5127" width="9.375" style="72" customWidth="1"/>
    <col min="5128" max="5128" width="13.125" style="72" customWidth="1"/>
    <col min="5129" max="5349" width="9" style="72"/>
    <col min="5350" max="5350" width="5" style="72" customWidth="1"/>
    <col min="5351" max="5351" width="15" style="72" customWidth="1"/>
    <col min="5352" max="5353" width="14.625" style="72" customWidth="1"/>
    <col min="5354" max="5354" width="6.25" style="72" customWidth="1"/>
    <col min="5355" max="5357" width="10.125" style="72" customWidth="1"/>
    <col min="5358" max="5358" width="10.5" style="72" customWidth="1"/>
    <col min="5359" max="5376" width="9" style="72"/>
    <col min="5377" max="5377" width="6.5" style="72" customWidth="1"/>
    <col min="5378" max="5378" width="12.25" style="72" customWidth="1"/>
    <col min="5379" max="5379" width="28.25" style="72" customWidth="1"/>
    <col min="5380" max="5380" width="13.75" style="72" customWidth="1"/>
    <col min="5381" max="5381" width="5.625" style="72" customWidth="1"/>
    <col min="5382" max="5383" width="9.375" style="72" customWidth="1"/>
    <col min="5384" max="5384" width="13.125" style="72" customWidth="1"/>
    <col min="5385" max="5605" width="9" style="72"/>
    <col min="5606" max="5606" width="5" style="72" customWidth="1"/>
    <col min="5607" max="5607" width="15" style="72" customWidth="1"/>
    <col min="5608" max="5609" width="14.625" style="72" customWidth="1"/>
    <col min="5610" max="5610" width="6.25" style="72" customWidth="1"/>
    <col min="5611" max="5613" width="10.125" style="72" customWidth="1"/>
    <col min="5614" max="5614" width="10.5" style="72" customWidth="1"/>
    <col min="5615" max="5632" width="9" style="72"/>
    <col min="5633" max="5633" width="6.5" style="72" customWidth="1"/>
    <col min="5634" max="5634" width="12.25" style="72" customWidth="1"/>
    <col min="5635" max="5635" width="28.25" style="72" customWidth="1"/>
    <col min="5636" max="5636" width="13.75" style="72" customWidth="1"/>
    <col min="5637" max="5637" width="5.625" style="72" customWidth="1"/>
    <col min="5638" max="5639" width="9.375" style="72" customWidth="1"/>
    <col min="5640" max="5640" width="13.125" style="72" customWidth="1"/>
    <col min="5641" max="5861" width="9" style="72"/>
    <col min="5862" max="5862" width="5" style="72" customWidth="1"/>
    <col min="5863" max="5863" width="15" style="72" customWidth="1"/>
    <col min="5864" max="5865" width="14.625" style="72" customWidth="1"/>
    <col min="5866" max="5866" width="6.25" style="72" customWidth="1"/>
    <col min="5867" max="5869" width="10.125" style="72" customWidth="1"/>
    <col min="5870" max="5870" width="10.5" style="72" customWidth="1"/>
    <col min="5871" max="5888" width="9" style="72"/>
    <col min="5889" max="5889" width="6.5" style="72" customWidth="1"/>
    <col min="5890" max="5890" width="12.25" style="72" customWidth="1"/>
    <col min="5891" max="5891" width="28.25" style="72" customWidth="1"/>
    <col min="5892" max="5892" width="13.75" style="72" customWidth="1"/>
    <col min="5893" max="5893" width="5.625" style="72" customWidth="1"/>
    <col min="5894" max="5895" width="9.375" style="72" customWidth="1"/>
    <col min="5896" max="5896" width="13.125" style="72" customWidth="1"/>
    <col min="5897" max="6117" width="9" style="72"/>
    <col min="6118" max="6118" width="5" style="72" customWidth="1"/>
    <col min="6119" max="6119" width="15" style="72" customWidth="1"/>
    <col min="6120" max="6121" width="14.625" style="72" customWidth="1"/>
    <col min="6122" max="6122" width="6.25" style="72" customWidth="1"/>
    <col min="6123" max="6125" width="10.125" style="72" customWidth="1"/>
    <col min="6126" max="6126" width="10.5" style="72" customWidth="1"/>
    <col min="6127" max="6144" width="9" style="72"/>
    <col min="6145" max="6145" width="6.5" style="72" customWidth="1"/>
    <col min="6146" max="6146" width="12.25" style="72" customWidth="1"/>
    <col min="6147" max="6147" width="28.25" style="72" customWidth="1"/>
    <col min="6148" max="6148" width="13.75" style="72" customWidth="1"/>
    <col min="6149" max="6149" width="5.625" style="72" customWidth="1"/>
    <col min="6150" max="6151" width="9.375" style="72" customWidth="1"/>
    <col min="6152" max="6152" width="13.125" style="72" customWidth="1"/>
    <col min="6153" max="6373" width="9" style="72"/>
    <col min="6374" max="6374" width="5" style="72" customWidth="1"/>
    <col min="6375" max="6375" width="15" style="72" customWidth="1"/>
    <col min="6376" max="6377" width="14.625" style="72" customWidth="1"/>
    <col min="6378" max="6378" width="6.25" style="72" customWidth="1"/>
    <col min="6379" max="6381" width="10.125" style="72" customWidth="1"/>
    <col min="6382" max="6382" width="10.5" style="72" customWidth="1"/>
    <col min="6383" max="6400" width="9" style="72"/>
    <col min="6401" max="6401" width="6.5" style="72" customWidth="1"/>
    <col min="6402" max="6402" width="12.25" style="72" customWidth="1"/>
    <col min="6403" max="6403" width="28.25" style="72" customWidth="1"/>
    <col min="6404" max="6404" width="13.75" style="72" customWidth="1"/>
    <col min="6405" max="6405" width="5.625" style="72" customWidth="1"/>
    <col min="6406" max="6407" width="9.375" style="72" customWidth="1"/>
    <col min="6408" max="6408" width="13.125" style="72" customWidth="1"/>
    <col min="6409" max="6629" width="9" style="72"/>
    <col min="6630" max="6630" width="5" style="72" customWidth="1"/>
    <col min="6631" max="6631" width="15" style="72" customWidth="1"/>
    <col min="6632" max="6633" width="14.625" style="72" customWidth="1"/>
    <col min="6634" max="6634" width="6.25" style="72" customWidth="1"/>
    <col min="6635" max="6637" width="10.125" style="72" customWidth="1"/>
    <col min="6638" max="6638" width="10.5" style="72" customWidth="1"/>
    <col min="6639" max="6656" width="9" style="72"/>
    <col min="6657" max="6657" width="6.5" style="72" customWidth="1"/>
    <col min="6658" max="6658" width="12.25" style="72" customWidth="1"/>
    <col min="6659" max="6659" width="28.25" style="72" customWidth="1"/>
    <col min="6660" max="6660" width="13.75" style="72" customWidth="1"/>
    <col min="6661" max="6661" width="5.625" style="72" customWidth="1"/>
    <col min="6662" max="6663" width="9.375" style="72" customWidth="1"/>
    <col min="6664" max="6664" width="13.125" style="72" customWidth="1"/>
    <col min="6665" max="6885" width="9" style="72"/>
    <col min="6886" max="6886" width="5" style="72" customWidth="1"/>
    <col min="6887" max="6887" width="15" style="72" customWidth="1"/>
    <col min="6888" max="6889" width="14.625" style="72" customWidth="1"/>
    <col min="6890" max="6890" width="6.25" style="72" customWidth="1"/>
    <col min="6891" max="6893" width="10.125" style="72" customWidth="1"/>
    <col min="6894" max="6894" width="10.5" style="72" customWidth="1"/>
    <col min="6895" max="6912" width="9" style="72"/>
    <col min="6913" max="6913" width="6.5" style="72" customWidth="1"/>
    <col min="6914" max="6914" width="12.25" style="72" customWidth="1"/>
    <col min="6915" max="6915" width="28.25" style="72" customWidth="1"/>
    <col min="6916" max="6916" width="13.75" style="72" customWidth="1"/>
    <col min="6917" max="6917" width="5.625" style="72" customWidth="1"/>
    <col min="6918" max="6919" width="9.375" style="72" customWidth="1"/>
    <col min="6920" max="6920" width="13.125" style="72" customWidth="1"/>
    <col min="6921" max="7141" width="9" style="72"/>
    <col min="7142" max="7142" width="5" style="72" customWidth="1"/>
    <col min="7143" max="7143" width="15" style="72" customWidth="1"/>
    <col min="7144" max="7145" width="14.625" style="72" customWidth="1"/>
    <col min="7146" max="7146" width="6.25" style="72" customWidth="1"/>
    <col min="7147" max="7149" width="10.125" style="72" customWidth="1"/>
    <col min="7150" max="7150" width="10.5" style="72" customWidth="1"/>
    <col min="7151" max="7168" width="9" style="72"/>
    <col min="7169" max="7169" width="6.5" style="72" customWidth="1"/>
    <col min="7170" max="7170" width="12.25" style="72" customWidth="1"/>
    <col min="7171" max="7171" width="28.25" style="72" customWidth="1"/>
    <col min="7172" max="7172" width="13.75" style="72" customWidth="1"/>
    <col min="7173" max="7173" width="5.625" style="72" customWidth="1"/>
    <col min="7174" max="7175" width="9.375" style="72" customWidth="1"/>
    <col min="7176" max="7176" width="13.125" style="72" customWidth="1"/>
    <col min="7177" max="7397" width="9" style="72"/>
    <col min="7398" max="7398" width="5" style="72" customWidth="1"/>
    <col min="7399" max="7399" width="15" style="72" customWidth="1"/>
    <col min="7400" max="7401" width="14.625" style="72" customWidth="1"/>
    <col min="7402" max="7402" width="6.25" style="72" customWidth="1"/>
    <col min="7403" max="7405" width="10.125" style="72" customWidth="1"/>
    <col min="7406" max="7406" width="10.5" style="72" customWidth="1"/>
    <col min="7407" max="7424" width="9" style="72"/>
    <col min="7425" max="7425" width="6.5" style="72" customWidth="1"/>
    <col min="7426" max="7426" width="12.25" style="72" customWidth="1"/>
    <col min="7427" max="7427" width="28.25" style="72" customWidth="1"/>
    <col min="7428" max="7428" width="13.75" style="72" customWidth="1"/>
    <col min="7429" max="7429" width="5.625" style="72" customWidth="1"/>
    <col min="7430" max="7431" width="9.375" style="72" customWidth="1"/>
    <col min="7432" max="7432" width="13.125" style="72" customWidth="1"/>
    <col min="7433" max="7653" width="9" style="72"/>
    <col min="7654" max="7654" width="5" style="72" customWidth="1"/>
    <col min="7655" max="7655" width="15" style="72" customWidth="1"/>
    <col min="7656" max="7657" width="14.625" style="72" customWidth="1"/>
    <col min="7658" max="7658" width="6.25" style="72" customWidth="1"/>
    <col min="7659" max="7661" width="10.125" style="72" customWidth="1"/>
    <col min="7662" max="7662" width="10.5" style="72" customWidth="1"/>
    <col min="7663" max="7680" width="9" style="72"/>
    <col min="7681" max="7681" width="6.5" style="72" customWidth="1"/>
    <col min="7682" max="7682" width="12.25" style="72" customWidth="1"/>
    <col min="7683" max="7683" width="28.25" style="72" customWidth="1"/>
    <col min="7684" max="7684" width="13.75" style="72" customWidth="1"/>
    <col min="7685" max="7685" width="5.625" style="72" customWidth="1"/>
    <col min="7686" max="7687" width="9.375" style="72" customWidth="1"/>
    <col min="7688" max="7688" width="13.125" style="72" customWidth="1"/>
    <col min="7689" max="7909" width="9" style="72"/>
    <col min="7910" max="7910" width="5" style="72" customWidth="1"/>
    <col min="7911" max="7911" width="15" style="72" customWidth="1"/>
    <col min="7912" max="7913" width="14.625" style="72" customWidth="1"/>
    <col min="7914" max="7914" width="6.25" style="72" customWidth="1"/>
    <col min="7915" max="7917" width="10.125" style="72" customWidth="1"/>
    <col min="7918" max="7918" width="10.5" style="72" customWidth="1"/>
    <col min="7919" max="7936" width="9" style="72"/>
    <col min="7937" max="7937" width="6.5" style="72" customWidth="1"/>
    <col min="7938" max="7938" width="12.25" style="72" customWidth="1"/>
    <col min="7939" max="7939" width="28.25" style="72" customWidth="1"/>
    <col min="7940" max="7940" width="13.75" style="72" customWidth="1"/>
    <col min="7941" max="7941" width="5.625" style="72" customWidth="1"/>
    <col min="7942" max="7943" width="9.375" style="72" customWidth="1"/>
    <col min="7944" max="7944" width="13.125" style="72" customWidth="1"/>
    <col min="7945" max="8165" width="9" style="72"/>
    <col min="8166" max="8166" width="5" style="72" customWidth="1"/>
    <col min="8167" max="8167" width="15" style="72" customWidth="1"/>
    <col min="8168" max="8169" width="14.625" style="72" customWidth="1"/>
    <col min="8170" max="8170" width="6.25" style="72" customWidth="1"/>
    <col min="8171" max="8173" width="10.125" style="72" customWidth="1"/>
    <col min="8174" max="8174" width="10.5" style="72" customWidth="1"/>
    <col min="8175" max="8192" width="9" style="72"/>
    <col min="8193" max="8193" width="6.5" style="72" customWidth="1"/>
    <col min="8194" max="8194" width="12.25" style="72" customWidth="1"/>
    <col min="8195" max="8195" width="28.25" style="72" customWidth="1"/>
    <col min="8196" max="8196" width="13.75" style="72" customWidth="1"/>
    <col min="8197" max="8197" width="5.625" style="72" customWidth="1"/>
    <col min="8198" max="8199" width="9.375" style="72" customWidth="1"/>
    <col min="8200" max="8200" width="13.125" style="72" customWidth="1"/>
    <col min="8201" max="8421" width="9" style="72"/>
    <col min="8422" max="8422" width="5" style="72" customWidth="1"/>
    <col min="8423" max="8423" width="15" style="72" customWidth="1"/>
    <col min="8424" max="8425" width="14.625" style="72" customWidth="1"/>
    <col min="8426" max="8426" width="6.25" style="72" customWidth="1"/>
    <col min="8427" max="8429" width="10.125" style="72" customWidth="1"/>
    <col min="8430" max="8430" width="10.5" style="72" customWidth="1"/>
    <col min="8431" max="8448" width="9" style="72"/>
    <col min="8449" max="8449" width="6.5" style="72" customWidth="1"/>
    <col min="8450" max="8450" width="12.25" style="72" customWidth="1"/>
    <col min="8451" max="8451" width="28.25" style="72" customWidth="1"/>
    <col min="8452" max="8452" width="13.75" style="72" customWidth="1"/>
    <col min="8453" max="8453" width="5.625" style="72" customWidth="1"/>
    <col min="8454" max="8455" width="9.375" style="72" customWidth="1"/>
    <col min="8456" max="8456" width="13.125" style="72" customWidth="1"/>
    <col min="8457" max="8677" width="9" style="72"/>
    <col min="8678" max="8678" width="5" style="72" customWidth="1"/>
    <col min="8679" max="8679" width="15" style="72" customWidth="1"/>
    <col min="8680" max="8681" width="14.625" style="72" customWidth="1"/>
    <col min="8682" max="8682" width="6.25" style="72" customWidth="1"/>
    <col min="8683" max="8685" width="10.125" style="72" customWidth="1"/>
    <col min="8686" max="8686" width="10.5" style="72" customWidth="1"/>
    <col min="8687" max="8704" width="9" style="72"/>
    <col min="8705" max="8705" width="6.5" style="72" customWidth="1"/>
    <col min="8706" max="8706" width="12.25" style="72" customWidth="1"/>
    <col min="8707" max="8707" width="28.25" style="72" customWidth="1"/>
    <col min="8708" max="8708" width="13.75" style="72" customWidth="1"/>
    <col min="8709" max="8709" width="5.625" style="72" customWidth="1"/>
    <col min="8710" max="8711" width="9.375" style="72" customWidth="1"/>
    <col min="8712" max="8712" width="13.125" style="72" customWidth="1"/>
    <col min="8713" max="8933" width="9" style="72"/>
    <col min="8934" max="8934" width="5" style="72" customWidth="1"/>
    <col min="8935" max="8935" width="15" style="72" customWidth="1"/>
    <col min="8936" max="8937" width="14.625" style="72" customWidth="1"/>
    <col min="8938" max="8938" width="6.25" style="72" customWidth="1"/>
    <col min="8939" max="8941" width="10.125" style="72" customWidth="1"/>
    <col min="8942" max="8942" width="10.5" style="72" customWidth="1"/>
    <col min="8943" max="8960" width="9" style="72"/>
    <col min="8961" max="8961" width="6.5" style="72" customWidth="1"/>
    <col min="8962" max="8962" width="12.25" style="72" customWidth="1"/>
    <col min="8963" max="8963" width="28.25" style="72" customWidth="1"/>
    <col min="8964" max="8964" width="13.75" style="72" customWidth="1"/>
    <col min="8965" max="8965" width="5.625" style="72" customWidth="1"/>
    <col min="8966" max="8967" width="9.375" style="72" customWidth="1"/>
    <col min="8968" max="8968" width="13.125" style="72" customWidth="1"/>
    <col min="8969" max="9189" width="9" style="72"/>
    <col min="9190" max="9190" width="5" style="72" customWidth="1"/>
    <col min="9191" max="9191" width="15" style="72" customWidth="1"/>
    <col min="9192" max="9193" width="14.625" style="72" customWidth="1"/>
    <col min="9194" max="9194" width="6.25" style="72" customWidth="1"/>
    <col min="9195" max="9197" width="10.125" style="72" customWidth="1"/>
    <col min="9198" max="9198" width="10.5" style="72" customWidth="1"/>
    <col min="9199" max="9216" width="9" style="72"/>
    <col min="9217" max="9217" width="6.5" style="72" customWidth="1"/>
    <col min="9218" max="9218" width="12.25" style="72" customWidth="1"/>
    <col min="9219" max="9219" width="28.25" style="72" customWidth="1"/>
    <col min="9220" max="9220" width="13.75" style="72" customWidth="1"/>
    <col min="9221" max="9221" width="5.625" style="72" customWidth="1"/>
    <col min="9222" max="9223" width="9.375" style="72" customWidth="1"/>
    <col min="9224" max="9224" width="13.125" style="72" customWidth="1"/>
    <col min="9225" max="9445" width="9" style="72"/>
    <col min="9446" max="9446" width="5" style="72" customWidth="1"/>
    <col min="9447" max="9447" width="15" style="72" customWidth="1"/>
    <col min="9448" max="9449" width="14.625" style="72" customWidth="1"/>
    <col min="9450" max="9450" width="6.25" style="72" customWidth="1"/>
    <col min="9451" max="9453" width="10.125" style="72" customWidth="1"/>
    <col min="9454" max="9454" width="10.5" style="72" customWidth="1"/>
    <col min="9455" max="9472" width="9" style="72"/>
    <col min="9473" max="9473" width="6.5" style="72" customWidth="1"/>
    <col min="9474" max="9474" width="12.25" style="72" customWidth="1"/>
    <col min="9475" max="9475" width="28.25" style="72" customWidth="1"/>
    <col min="9476" max="9476" width="13.75" style="72" customWidth="1"/>
    <col min="9477" max="9477" width="5.625" style="72" customWidth="1"/>
    <col min="9478" max="9479" width="9.375" style="72" customWidth="1"/>
    <col min="9480" max="9480" width="13.125" style="72" customWidth="1"/>
    <col min="9481" max="9701" width="9" style="72"/>
    <col min="9702" max="9702" width="5" style="72" customWidth="1"/>
    <col min="9703" max="9703" width="15" style="72" customWidth="1"/>
    <col min="9704" max="9705" width="14.625" style="72" customWidth="1"/>
    <col min="9706" max="9706" width="6.25" style="72" customWidth="1"/>
    <col min="9707" max="9709" width="10.125" style="72" customWidth="1"/>
    <col min="9710" max="9710" width="10.5" style="72" customWidth="1"/>
    <col min="9711" max="9728" width="9" style="72"/>
    <col min="9729" max="9729" width="6.5" style="72" customWidth="1"/>
    <col min="9730" max="9730" width="12.25" style="72" customWidth="1"/>
    <col min="9731" max="9731" width="28.25" style="72" customWidth="1"/>
    <col min="9732" max="9732" width="13.75" style="72" customWidth="1"/>
    <col min="9733" max="9733" width="5.625" style="72" customWidth="1"/>
    <col min="9734" max="9735" width="9.375" style="72" customWidth="1"/>
    <col min="9736" max="9736" width="13.125" style="72" customWidth="1"/>
    <col min="9737" max="9957" width="9" style="72"/>
    <col min="9958" max="9958" width="5" style="72" customWidth="1"/>
    <col min="9959" max="9959" width="15" style="72" customWidth="1"/>
    <col min="9960" max="9961" width="14.625" style="72" customWidth="1"/>
    <col min="9962" max="9962" width="6.25" style="72" customWidth="1"/>
    <col min="9963" max="9965" width="10.125" style="72" customWidth="1"/>
    <col min="9966" max="9966" width="10.5" style="72" customWidth="1"/>
    <col min="9967" max="9984" width="9" style="72"/>
    <col min="9985" max="9985" width="6.5" style="72" customWidth="1"/>
    <col min="9986" max="9986" width="12.25" style="72" customWidth="1"/>
    <col min="9987" max="9987" width="28.25" style="72" customWidth="1"/>
    <col min="9988" max="9988" width="13.75" style="72" customWidth="1"/>
    <col min="9989" max="9989" width="5.625" style="72" customWidth="1"/>
    <col min="9990" max="9991" width="9.375" style="72" customWidth="1"/>
    <col min="9992" max="9992" width="13.125" style="72" customWidth="1"/>
    <col min="9993" max="10213" width="9" style="72"/>
    <col min="10214" max="10214" width="5" style="72" customWidth="1"/>
    <col min="10215" max="10215" width="15" style="72" customWidth="1"/>
    <col min="10216" max="10217" width="14.625" style="72" customWidth="1"/>
    <col min="10218" max="10218" width="6.25" style="72" customWidth="1"/>
    <col min="10219" max="10221" width="10.125" style="72" customWidth="1"/>
    <col min="10222" max="10222" width="10.5" style="72" customWidth="1"/>
    <col min="10223" max="10240" width="9" style="72"/>
    <col min="10241" max="10241" width="6.5" style="72" customWidth="1"/>
    <col min="10242" max="10242" width="12.25" style="72" customWidth="1"/>
    <col min="10243" max="10243" width="28.25" style="72" customWidth="1"/>
    <col min="10244" max="10244" width="13.75" style="72" customWidth="1"/>
    <col min="10245" max="10245" width="5.625" style="72" customWidth="1"/>
    <col min="10246" max="10247" width="9.375" style="72" customWidth="1"/>
    <col min="10248" max="10248" width="13.125" style="72" customWidth="1"/>
    <col min="10249" max="10469" width="9" style="72"/>
    <col min="10470" max="10470" width="5" style="72" customWidth="1"/>
    <col min="10471" max="10471" width="15" style="72" customWidth="1"/>
    <col min="10472" max="10473" width="14.625" style="72" customWidth="1"/>
    <col min="10474" max="10474" width="6.25" style="72" customWidth="1"/>
    <col min="10475" max="10477" width="10.125" style="72" customWidth="1"/>
    <col min="10478" max="10478" width="10.5" style="72" customWidth="1"/>
    <col min="10479" max="10496" width="9" style="72"/>
    <col min="10497" max="10497" width="6.5" style="72" customWidth="1"/>
    <col min="10498" max="10498" width="12.25" style="72" customWidth="1"/>
    <col min="10499" max="10499" width="28.25" style="72" customWidth="1"/>
    <col min="10500" max="10500" width="13.75" style="72" customWidth="1"/>
    <col min="10501" max="10501" width="5.625" style="72" customWidth="1"/>
    <col min="10502" max="10503" width="9.375" style="72" customWidth="1"/>
    <col min="10504" max="10504" width="13.125" style="72" customWidth="1"/>
    <col min="10505" max="10725" width="9" style="72"/>
    <col min="10726" max="10726" width="5" style="72" customWidth="1"/>
    <col min="10727" max="10727" width="15" style="72" customWidth="1"/>
    <col min="10728" max="10729" width="14.625" style="72" customWidth="1"/>
    <col min="10730" max="10730" width="6.25" style="72" customWidth="1"/>
    <col min="10731" max="10733" width="10.125" style="72" customWidth="1"/>
    <col min="10734" max="10734" width="10.5" style="72" customWidth="1"/>
    <col min="10735" max="10752" width="9" style="72"/>
    <col min="10753" max="10753" width="6.5" style="72" customWidth="1"/>
    <col min="10754" max="10754" width="12.25" style="72" customWidth="1"/>
    <col min="10755" max="10755" width="28.25" style="72" customWidth="1"/>
    <col min="10756" max="10756" width="13.75" style="72" customWidth="1"/>
    <col min="10757" max="10757" width="5.625" style="72" customWidth="1"/>
    <col min="10758" max="10759" width="9.375" style="72" customWidth="1"/>
    <col min="10760" max="10760" width="13.125" style="72" customWidth="1"/>
    <col min="10761" max="10981" width="9" style="72"/>
    <col min="10982" max="10982" width="5" style="72" customWidth="1"/>
    <col min="10983" max="10983" width="15" style="72" customWidth="1"/>
    <col min="10984" max="10985" width="14.625" style="72" customWidth="1"/>
    <col min="10986" max="10986" width="6.25" style="72" customWidth="1"/>
    <col min="10987" max="10989" width="10.125" style="72" customWidth="1"/>
    <col min="10990" max="10990" width="10.5" style="72" customWidth="1"/>
    <col min="10991" max="11008" width="9" style="72"/>
    <col min="11009" max="11009" width="6.5" style="72" customWidth="1"/>
    <col min="11010" max="11010" width="12.25" style="72" customWidth="1"/>
    <col min="11011" max="11011" width="28.25" style="72" customWidth="1"/>
    <col min="11012" max="11012" width="13.75" style="72" customWidth="1"/>
    <col min="11013" max="11013" width="5.625" style="72" customWidth="1"/>
    <col min="11014" max="11015" width="9.375" style="72" customWidth="1"/>
    <col min="11016" max="11016" width="13.125" style="72" customWidth="1"/>
    <col min="11017" max="11237" width="9" style="72"/>
    <col min="11238" max="11238" width="5" style="72" customWidth="1"/>
    <col min="11239" max="11239" width="15" style="72" customWidth="1"/>
    <col min="11240" max="11241" width="14.625" style="72" customWidth="1"/>
    <col min="11242" max="11242" width="6.25" style="72" customWidth="1"/>
    <col min="11243" max="11245" width="10.125" style="72" customWidth="1"/>
    <col min="11246" max="11246" width="10.5" style="72" customWidth="1"/>
    <col min="11247" max="11264" width="9" style="72"/>
    <col min="11265" max="11265" width="6.5" style="72" customWidth="1"/>
    <col min="11266" max="11266" width="12.25" style="72" customWidth="1"/>
    <col min="11267" max="11267" width="28.25" style="72" customWidth="1"/>
    <col min="11268" max="11268" width="13.75" style="72" customWidth="1"/>
    <col min="11269" max="11269" width="5.625" style="72" customWidth="1"/>
    <col min="11270" max="11271" width="9.375" style="72" customWidth="1"/>
    <col min="11272" max="11272" width="13.125" style="72" customWidth="1"/>
    <col min="11273" max="11493" width="9" style="72"/>
    <col min="11494" max="11494" width="5" style="72" customWidth="1"/>
    <col min="11495" max="11495" width="15" style="72" customWidth="1"/>
    <col min="11496" max="11497" width="14.625" style="72" customWidth="1"/>
    <col min="11498" max="11498" width="6.25" style="72" customWidth="1"/>
    <col min="11499" max="11501" width="10.125" style="72" customWidth="1"/>
    <col min="11502" max="11502" width="10.5" style="72" customWidth="1"/>
    <col min="11503" max="11520" width="9" style="72"/>
    <col min="11521" max="11521" width="6.5" style="72" customWidth="1"/>
    <col min="11522" max="11522" width="12.25" style="72" customWidth="1"/>
    <col min="11523" max="11523" width="28.25" style="72" customWidth="1"/>
    <col min="11524" max="11524" width="13.75" style="72" customWidth="1"/>
    <col min="11525" max="11525" width="5.625" style="72" customWidth="1"/>
    <col min="11526" max="11527" width="9.375" style="72" customWidth="1"/>
    <col min="11528" max="11528" width="13.125" style="72" customWidth="1"/>
    <col min="11529" max="11749" width="9" style="72"/>
    <col min="11750" max="11750" width="5" style="72" customWidth="1"/>
    <col min="11751" max="11751" width="15" style="72" customWidth="1"/>
    <col min="11752" max="11753" width="14.625" style="72" customWidth="1"/>
    <col min="11754" max="11754" width="6.25" style="72" customWidth="1"/>
    <col min="11755" max="11757" width="10.125" style="72" customWidth="1"/>
    <col min="11758" max="11758" width="10.5" style="72" customWidth="1"/>
    <col min="11759" max="11776" width="9" style="72"/>
    <col min="11777" max="11777" width="6.5" style="72" customWidth="1"/>
    <col min="11778" max="11778" width="12.25" style="72" customWidth="1"/>
    <col min="11779" max="11779" width="28.25" style="72" customWidth="1"/>
    <col min="11780" max="11780" width="13.75" style="72" customWidth="1"/>
    <col min="11781" max="11781" width="5.625" style="72" customWidth="1"/>
    <col min="11782" max="11783" width="9.375" style="72" customWidth="1"/>
    <col min="11784" max="11784" width="13.125" style="72" customWidth="1"/>
    <col min="11785" max="12005" width="9" style="72"/>
    <col min="12006" max="12006" width="5" style="72" customWidth="1"/>
    <col min="12007" max="12007" width="15" style="72" customWidth="1"/>
    <col min="12008" max="12009" width="14.625" style="72" customWidth="1"/>
    <col min="12010" max="12010" width="6.25" style="72" customWidth="1"/>
    <col min="12011" max="12013" width="10.125" style="72" customWidth="1"/>
    <col min="12014" max="12014" width="10.5" style="72" customWidth="1"/>
    <col min="12015" max="12032" width="9" style="72"/>
    <col min="12033" max="12033" width="6.5" style="72" customWidth="1"/>
    <col min="12034" max="12034" width="12.25" style="72" customWidth="1"/>
    <col min="12035" max="12035" width="28.25" style="72" customWidth="1"/>
    <col min="12036" max="12036" width="13.75" style="72" customWidth="1"/>
    <col min="12037" max="12037" width="5.625" style="72" customWidth="1"/>
    <col min="12038" max="12039" width="9.375" style="72" customWidth="1"/>
    <col min="12040" max="12040" width="13.125" style="72" customWidth="1"/>
    <col min="12041" max="12261" width="9" style="72"/>
    <col min="12262" max="12262" width="5" style="72" customWidth="1"/>
    <col min="12263" max="12263" width="15" style="72" customWidth="1"/>
    <col min="12264" max="12265" width="14.625" style="72" customWidth="1"/>
    <col min="12266" max="12266" width="6.25" style="72" customWidth="1"/>
    <col min="12267" max="12269" width="10.125" style="72" customWidth="1"/>
    <col min="12270" max="12270" width="10.5" style="72" customWidth="1"/>
    <col min="12271" max="12288" width="9" style="72"/>
    <col min="12289" max="12289" width="6.5" style="72" customWidth="1"/>
    <col min="12290" max="12290" width="12.25" style="72" customWidth="1"/>
    <col min="12291" max="12291" width="28.25" style="72" customWidth="1"/>
    <col min="12292" max="12292" width="13.75" style="72" customWidth="1"/>
    <col min="12293" max="12293" width="5.625" style="72" customWidth="1"/>
    <col min="12294" max="12295" width="9.375" style="72" customWidth="1"/>
    <col min="12296" max="12296" width="13.125" style="72" customWidth="1"/>
    <col min="12297" max="12517" width="9" style="72"/>
    <col min="12518" max="12518" width="5" style="72" customWidth="1"/>
    <col min="12519" max="12519" width="15" style="72" customWidth="1"/>
    <col min="12520" max="12521" width="14.625" style="72" customWidth="1"/>
    <col min="12522" max="12522" width="6.25" style="72" customWidth="1"/>
    <col min="12523" max="12525" width="10.125" style="72" customWidth="1"/>
    <col min="12526" max="12526" width="10.5" style="72" customWidth="1"/>
    <col min="12527" max="12544" width="9" style="72"/>
    <col min="12545" max="12545" width="6.5" style="72" customWidth="1"/>
    <col min="12546" max="12546" width="12.25" style="72" customWidth="1"/>
    <col min="12547" max="12547" width="28.25" style="72" customWidth="1"/>
    <col min="12548" max="12548" width="13.75" style="72" customWidth="1"/>
    <col min="12549" max="12549" width="5.625" style="72" customWidth="1"/>
    <col min="12550" max="12551" width="9.375" style="72" customWidth="1"/>
    <col min="12552" max="12552" width="13.125" style="72" customWidth="1"/>
    <col min="12553" max="12773" width="9" style="72"/>
    <col min="12774" max="12774" width="5" style="72" customWidth="1"/>
    <col min="12775" max="12775" width="15" style="72" customWidth="1"/>
    <col min="12776" max="12777" width="14.625" style="72" customWidth="1"/>
    <col min="12778" max="12778" width="6.25" style="72" customWidth="1"/>
    <col min="12779" max="12781" width="10.125" style="72" customWidth="1"/>
    <col min="12782" max="12782" width="10.5" style="72" customWidth="1"/>
    <col min="12783" max="12800" width="9" style="72"/>
    <col min="12801" max="12801" width="6.5" style="72" customWidth="1"/>
    <col min="12802" max="12802" width="12.25" style="72" customWidth="1"/>
    <col min="12803" max="12803" width="28.25" style="72" customWidth="1"/>
    <col min="12804" max="12804" width="13.75" style="72" customWidth="1"/>
    <col min="12805" max="12805" width="5.625" style="72" customWidth="1"/>
    <col min="12806" max="12807" width="9.375" style="72" customWidth="1"/>
    <col min="12808" max="12808" width="13.125" style="72" customWidth="1"/>
    <col min="12809" max="13029" width="9" style="72"/>
    <col min="13030" max="13030" width="5" style="72" customWidth="1"/>
    <col min="13031" max="13031" width="15" style="72" customWidth="1"/>
    <col min="13032" max="13033" width="14.625" style="72" customWidth="1"/>
    <col min="13034" max="13034" width="6.25" style="72" customWidth="1"/>
    <col min="13035" max="13037" width="10.125" style="72" customWidth="1"/>
    <col min="13038" max="13038" width="10.5" style="72" customWidth="1"/>
    <col min="13039" max="13056" width="9" style="72"/>
    <col min="13057" max="13057" width="6.5" style="72" customWidth="1"/>
    <col min="13058" max="13058" width="12.25" style="72" customWidth="1"/>
    <col min="13059" max="13059" width="28.25" style="72" customWidth="1"/>
    <col min="13060" max="13060" width="13.75" style="72" customWidth="1"/>
    <col min="13061" max="13061" width="5.625" style="72" customWidth="1"/>
    <col min="13062" max="13063" width="9.375" style="72" customWidth="1"/>
    <col min="13064" max="13064" width="13.125" style="72" customWidth="1"/>
    <col min="13065" max="13285" width="9" style="72"/>
    <col min="13286" max="13286" width="5" style="72" customWidth="1"/>
    <col min="13287" max="13287" width="15" style="72" customWidth="1"/>
    <col min="13288" max="13289" width="14.625" style="72" customWidth="1"/>
    <col min="13290" max="13290" width="6.25" style="72" customWidth="1"/>
    <col min="13291" max="13293" width="10.125" style="72" customWidth="1"/>
    <col min="13294" max="13294" width="10.5" style="72" customWidth="1"/>
    <col min="13295" max="13312" width="9" style="72"/>
    <col min="13313" max="13313" width="6.5" style="72" customWidth="1"/>
    <col min="13314" max="13314" width="12.25" style="72" customWidth="1"/>
    <col min="13315" max="13315" width="28.25" style="72" customWidth="1"/>
    <col min="13316" max="13316" width="13.75" style="72" customWidth="1"/>
    <col min="13317" max="13317" width="5.625" style="72" customWidth="1"/>
    <col min="13318" max="13319" width="9.375" style="72" customWidth="1"/>
    <col min="13320" max="13320" width="13.125" style="72" customWidth="1"/>
    <col min="13321" max="13541" width="9" style="72"/>
    <col min="13542" max="13542" width="5" style="72" customWidth="1"/>
    <col min="13543" max="13543" width="15" style="72" customWidth="1"/>
    <col min="13544" max="13545" width="14.625" style="72" customWidth="1"/>
    <col min="13546" max="13546" width="6.25" style="72" customWidth="1"/>
    <col min="13547" max="13549" width="10.125" style="72" customWidth="1"/>
    <col min="13550" max="13550" width="10.5" style="72" customWidth="1"/>
    <col min="13551" max="13568" width="9" style="72"/>
    <col min="13569" max="13569" width="6.5" style="72" customWidth="1"/>
    <col min="13570" max="13570" width="12.25" style="72" customWidth="1"/>
    <col min="13571" max="13571" width="28.25" style="72" customWidth="1"/>
    <col min="13572" max="13572" width="13.75" style="72" customWidth="1"/>
    <col min="13573" max="13573" width="5.625" style="72" customWidth="1"/>
    <col min="13574" max="13575" width="9.375" style="72" customWidth="1"/>
    <col min="13576" max="13576" width="13.125" style="72" customWidth="1"/>
    <col min="13577" max="13797" width="9" style="72"/>
    <col min="13798" max="13798" width="5" style="72" customWidth="1"/>
    <col min="13799" max="13799" width="15" style="72" customWidth="1"/>
    <col min="13800" max="13801" width="14.625" style="72" customWidth="1"/>
    <col min="13802" max="13802" width="6.25" style="72" customWidth="1"/>
    <col min="13803" max="13805" width="10.125" style="72" customWidth="1"/>
    <col min="13806" max="13806" width="10.5" style="72" customWidth="1"/>
    <col min="13807" max="13824" width="9" style="72"/>
    <col min="13825" max="13825" width="6.5" style="72" customWidth="1"/>
    <col min="13826" max="13826" width="12.25" style="72" customWidth="1"/>
    <col min="13827" max="13827" width="28.25" style="72" customWidth="1"/>
    <col min="13828" max="13828" width="13.75" style="72" customWidth="1"/>
    <col min="13829" max="13829" width="5.625" style="72" customWidth="1"/>
    <col min="13830" max="13831" width="9.375" style="72" customWidth="1"/>
    <col min="13832" max="13832" width="13.125" style="72" customWidth="1"/>
    <col min="13833" max="14053" width="9" style="72"/>
    <col min="14054" max="14054" width="5" style="72" customWidth="1"/>
    <col min="14055" max="14055" width="15" style="72" customWidth="1"/>
    <col min="14056" max="14057" width="14.625" style="72" customWidth="1"/>
    <col min="14058" max="14058" width="6.25" style="72" customWidth="1"/>
    <col min="14059" max="14061" width="10.125" style="72" customWidth="1"/>
    <col min="14062" max="14062" width="10.5" style="72" customWidth="1"/>
    <col min="14063" max="14080" width="9" style="72"/>
    <col min="14081" max="14081" width="6.5" style="72" customWidth="1"/>
    <col min="14082" max="14082" width="12.25" style="72" customWidth="1"/>
    <col min="14083" max="14083" width="28.25" style="72" customWidth="1"/>
    <col min="14084" max="14084" width="13.75" style="72" customWidth="1"/>
    <col min="14085" max="14085" width="5.625" style="72" customWidth="1"/>
    <col min="14086" max="14087" width="9.375" style="72" customWidth="1"/>
    <col min="14088" max="14088" width="13.125" style="72" customWidth="1"/>
    <col min="14089" max="14309" width="9" style="72"/>
    <col min="14310" max="14310" width="5" style="72" customWidth="1"/>
    <col min="14311" max="14311" width="15" style="72" customWidth="1"/>
    <col min="14312" max="14313" width="14.625" style="72" customWidth="1"/>
    <col min="14314" max="14314" width="6.25" style="72" customWidth="1"/>
    <col min="14315" max="14317" width="10.125" style="72" customWidth="1"/>
    <col min="14318" max="14318" width="10.5" style="72" customWidth="1"/>
    <col min="14319" max="14336" width="9" style="72"/>
    <col min="14337" max="14337" width="6.5" style="72" customWidth="1"/>
    <col min="14338" max="14338" width="12.25" style="72" customWidth="1"/>
    <col min="14339" max="14339" width="28.25" style="72" customWidth="1"/>
    <col min="14340" max="14340" width="13.75" style="72" customWidth="1"/>
    <col min="14341" max="14341" width="5.625" style="72" customWidth="1"/>
    <col min="14342" max="14343" width="9.375" style="72" customWidth="1"/>
    <col min="14344" max="14344" width="13.125" style="72" customWidth="1"/>
    <col min="14345" max="14565" width="9" style="72"/>
    <col min="14566" max="14566" width="5" style="72" customWidth="1"/>
    <col min="14567" max="14567" width="15" style="72" customWidth="1"/>
    <col min="14568" max="14569" width="14.625" style="72" customWidth="1"/>
    <col min="14570" max="14570" width="6.25" style="72" customWidth="1"/>
    <col min="14571" max="14573" width="10.125" style="72" customWidth="1"/>
    <col min="14574" max="14574" width="10.5" style="72" customWidth="1"/>
    <col min="14575" max="14592" width="9" style="72"/>
    <col min="14593" max="14593" width="6.5" style="72" customWidth="1"/>
    <col min="14594" max="14594" width="12.25" style="72" customWidth="1"/>
    <col min="14595" max="14595" width="28.25" style="72" customWidth="1"/>
    <col min="14596" max="14596" width="13.75" style="72" customWidth="1"/>
    <col min="14597" max="14597" width="5.625" style="72" customWidth="1"/>
    <col min="14598" max="14599" width="9.375" style="72" customWidth="1"/>
    <col min="14600" max="14600" width="13.125" style="72" customWidth="1"/>
    <col min="14601" max="14821" width="9" style="72"/>
    <col min="14822" max="14822" width="5" style="72" customWidth="1"/>
    <col min="14823" max="14823" width="15" style="72" customWidth="1"/>
    <col min="14824" max="14825" width="14.625" style="72" customWidth="1"/>
    <col min="14826" max="14826" width="6.25" style="72" customWidth="1"/>
    <col min="14827" max="14829" width="10.125" style="72" customWidth="1"/>
    <col min="14830" max="14830" width="10.5" style="72" customWidth="1"/>
    <col min="14831" max="14848" width="9" style="72"/>
    <col min="14849" max="14849" width="6.5" style="72" customWidth="1"/>
    <col min="14850" max="14850" width="12.25" style="72" customWidth="1"/>
    <col min="14851" max="14851" width="28.25" style="72" customWidth="1"/>
    <col min="14852" max="14852" width="13.75" style="72" customWidth="1"/>
    <col min="14853" max="14853" width="5.625" style="72" customWidth="1"/>
    <col min="14854" max="14855" width="9.375" style="72" customWidth="1"/>
    <col min="14856" max="14856" width="13.125" style="72" customWidth="1"/>
    <col min="14857" max="15077" width="9" style="72"/>
    <col min="15078" max="15078" width="5" style="72" customWidth="1"/>
    <col min="15079" max="15079" width="15" style="72" customWidth="1"/>
    <col min="15080" max="15081" width="14.625" style="72" customWidth="1"/>
    <col min="15082" max="15082" width="6.25" style="72" customWidth="1"/>
    <col min="15083" max="15085" width="10.125" style="72" customWidth="1"/>
    <col min="15086" max="15086" width="10.5" style="72" customWidth="1"/>
    <col min="15087" max="15104" width="9" style="72"/>
    <col min="15105" max="15105" width="6.5" style="72" customWidth="1"/>
    <col min="15106" max="15106" width="12.25" style="72" customWidth="1"/>
    <col min="15107" max="15107" width="28.25" style="72" customWidth="1"/>
    <col min="15108" max="15108" width="13.75" style="72" customWidth="1"/>
    <col min="15109" max="15109" width="5.625" style="72" customWidth="1"/>
    <col min="15110" max="15111" width="9.375" style="72" customWidth="1"/>
    <col min="15112" max="15112" width="13.125" style="72" customWidth="1"/>
    <col min="15113" max="15333" width="9" style="72"/>
    <col min="15334" max="15334" width="5" style="72" customWidth="1"/>
    <col min="15335" max="15335" width="15" style="72" customWidth="1"/>
    <col min="15336" max="15337" width="14.625" style="72" customWidth="1"/>
    <col min="15338" max="15338" width="6.25" style="72" customWidth="1"/>
    <col min="15339" max="15341" width="10.125" style="72" customWidth="1"/>
    <col min="15342" max="15342" width="10.5" style="72" customWidth="1"/>
    <col min="15343" max="15360" width="9" style="72"/>
    <col min="15361" max="15361" width="6.5" style="72" customWidth="1"/>
    <col min="15362" max="15362" width="12.25" style="72" customWidth="1"/>
    <col min="15363" max="15363" width="28.25" style="72" customWidth="1"/>
    <col min="15364" max="15364" width="13.75" style="72" customWidth="1"/>
    <col min="15365" max="15365" width="5.625" style="72" customWidth="1"/>
    <col min="15366" max="15367" width="9.375" style="72" customWidth="1"/>
    <col min="15368" max="15368" width="13.125" style="72" customWidth="1"/>
    <col min="15369" max="15589" width="9" style="72"/>
    <col min="15590" max="15590" width="5" style="72" customWidth="1"/>
    <col min="15591" max="15591" width="15" style="72" customWidth="1"/>
    <col min="15592" max="15593" width="14.625" style="72" customWidth="1"/>
    <col min="15594" max="15594" width="6.25" style="72" customWidth="1"/>
    <col min="15595" max="15597" width="10.125" style="72" customWidth="1"/>
    <col min="15598" max="15598" width="10.5" style="72" customWidth="1"/>
    <col min="15599" max="15616" width="9" style="72"/>
    <col min="15617" max="15617" width="6.5" style="72" customWidth="1"/>
    <col min="15618" max="15618" width="12.25" style="72" customWidth="1"/>
    <col min="15619" max="15619" width="28.25" style="72" customWidth="1"/>
    <col min="15620" max="15620" width="13.75" style="72" customWidth="1"/>
    <col min="15621" max="15621" width="5.625" style="72" customWidth="1"/>
    <col min="15622" max="15623" width="9.375" style="72" customWidth="1"/>
    <col min="15624" max="15624" width="13.125" style="72" customWidth="1"/>
    <col min="15625" max="15845" width="9" style="72"/>
    <col min="15846" max="15846" width="5" style="72" customWidth="1"/>
    <col min="15847" max="15847" width="15" style="72" customWidth="1"/>
    <col min="15848" max="15849" width="14.625" style="72" customWidth="1"/>
    <col min="15850" max="15850" width="6.25" style="72" customWidth="1"/>
    <col min="15851" max="15853" width="10.125" style="72" customWidth="1"/>
    <col min="15854" max="15854" width="10.5" style="72" customWidth="1"/>
    <col min="15855" max="15872" width="9" style="72"/>
    <col min="15873" max="15873" width="6.5" style="72" customWidth="1"/>
    <col min="15874" max="15874" width="12.25" style="72" customWidth="1"/>
    <col min="15875" max="15875" width="28.25" style="72" customWidth="1"/>
    <col min="15876" max="15876" width="13.75" style="72" customWidth="1"/>
    <col min="15877" max="15877" width="5.625" style="72" customWidth="1"/>
    <col min="15878" max="15879" width="9.375" style="72" customWidth="1"/>
    <col min="15880" max="15880" width="13.125" style="72" customWidth="1"/>
    <col min="15881" max="16101" width="9" style="72"/>
    <col min="16102" max="16102" width="5" style="72" customWidth="1"/>
    <col min="16103" max="16103" width="15" style="72" customWidth="1"/>
    <col min="16104" max="16105" width="14.625" style="72" customWidth="1"/>
    <col min="16106" max="16106" width="6.25" style="72" customWidth="1"/>
    <col min="16107" max="16109" width="10.125" style="72" customWidth="1"/>
    <col min="16110" max="16110" width="10.5" style="72" customWidth="1"/>
    <col min="16111" max="16128" width="9" style="72"/>
    <col min="16129" max="16129" width="6.5" style="72" customWidth="1"/>
    <col min="16130" max="16130" width="12.25" style="72" customWidth="1"/>
    <col min="16131" max="16131" width="28.25" style="72" customWidth="1"/>
    <col min="16132" max="16132" width="13.75" style="72" customWidth="1"/>
    <col min="16133" max="16133" width="5.625" style="72" customWidth="1"/>
    <col min="16134" max="16135" width="9.375" style="72" customWidth="1"/>
    <col min="16136" max="16136" width="13.125" style="72" customWidth="1"/>
    <col min="16137" max="16357" width="9" style="72"/>
    <col min="16358" max="16358" width="5" style="72" customWidth="1"/>
    <col min="16359" max="16359" width="15" style="72" customWidth="1"/>
    <col min="16360" max="16361" width="14.625" style="72" customWidth="1"/>
    <col min="16362" max="16362" width="6.25" style="72" customWidth="1"/>
    <col min="16363" max="16365" width="10.125" style="72" customWidth="1"/>
    <col min="16366" max="16366" width="10.5" style="72" customWidth="1"/>
    <col min="16367" max="16384" width="9" style="72"/>
  </cols>
  <sheetData>
    <row r="1" spans="1:256" ht="22.5">
      <c r="A1" s="226" t="s">
        <v>0</v>
      </c>
      <c r="B1" s="226"/>
      <c r="C1" s="226"/>
      <c r="D1" s="226"/>
      <c r="E1" s="226"/>
      <c r="F1" s="226"/>
      <c r="G1" s="226"/>
      <c r="H1" s="226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</row>
    <row r="2" spans="1:256" ht="13.5" customHeight="1">
      <c r="A2" s="227" t="s">
        <v>1</v>
      </c>
      <c r="B2" s="227"/>
      <c r="C2" s="227"/>
      <c r="D2" s="227"/>
      <c r="E2" s="227"/>
      <c r="F2" s="227"/>
      <c r="G2" s="227"/>
      <c r="H2" s="22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</row>
    <row r="3" spans="1:256">
      <c r="A3" s="228" t="s">
        <v>2</v>
      </c>
      <c r="B3" s="228"/>
      <c r="C3" s="228"/>
      <c r="D3" s="228"/>
      <c r="E3" s="228"/>
      <c r="F3" s="228"/>
      <c r="G3" s="228"/>
      <c r="H3" s="22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</row>
    <row r="4" spans="1:256" ht="21" customHeight="1">
      <c r="A4" s="228" t="s">
        <v>3</v>
      </c>
      <c r="B4" s="228"/>
      <c r="C4" s="228"/>
      <c r="D4" s="228"/>
      <c r="E4" s="228"/>
      <c r="F4" s="228"/>
      <c r="G4" s="228"/>
      <c r="H4" s="22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</row>
    <row r="5" spans="1:256" ht="31.5" customHeight="1">
      <c r="A5" s="229" t="s">
        <v>4</v>
      </c>
      <c r="B5" s="229"/>
      <c r="C5" s="229"/>
      <c r="D5" s="229"/>
      <c r="E5" s="229"/>
      <c r="F5" s="229"/>
      <c r="G5" s="229"/>
      <c r="H5" s="229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</row>
    <row r="6" spans="1:256">
      <c r="A6" s="222" t="s">
        <v>5</v>
      </c>
      <c r="B6" s="222"/>
      <c r="C6" s="222"/>
      <c r="D6" s="222"/>
      <c r="E6" s="222"/>
      <c r="F6" s="222"/>
      <c r="G6" s="222"/>
      <c r="H6" s="222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</row>
    <row r="7" spans="1:256" ht="16.5">
      <c r="A7" s="212" t="s">
        <v>6</v>
      </c>
      <c r="B7" s="214" t="s">
        <v>7</v>
      </c>
      <c r="C7" s="216" t="s">
        <v>8</v>
      </c>
      <c r="D7" s="216" t="s">
        <v>9</v>
      </c>
      <c r="E7" s="218" t="s">
        <v>10</v>
      </c>
      <c r="F7" s="223" t="s">
        <v>11</v>
      </c>
      <c r="G7" s="223"/>
      <c r="H7" s="220" t="s">
        <v>12</v>
      </c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</row>
    <row r="8" spans="1:256" ht="16.5">
      <c r="A8" s="213"/>
      <c r="B8" s="215"/>
      <c r="C8" s="217"/>
      <c r="D8" s="217"/>
      <c r="E8" s="219"/>
      <c r="F8" s="79" t="s">
        <v>13</v>
      </c>
      <c r="G8" s="79" t="s">
        <v>14</v>
      </c>
      <c r="H8" s="221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</row>
    <row r="9" spans="1:256" ht="15" customHeight="1">
      <c r="A9" s="188">
        <v>1</v>
      </c>
      <c r="B9" s="189"/>
      <c r="C9" s="190" t="s">
        <v>15</v>
      </c>
      <c r="D9" s="191" t="s">
        <v>16</v>
      </c>
      <c r="E9" s="192" t="s">
        <v>17</v>
      </c>
      <c r="F9" s="193"/>
      <c r="G9" s="193">
        <v>5.0442499999999999</v>
      </c>
      <c r="H9" s="194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</row>
    <row r="10" spans="1:256" ht="15" customHeight="1">
      <c r="A10" s="195">
        <v>2</v>
      </c>
      <c r="B10" s="196"/>
      <c r="C10" s="200" t="s">
        <v>18</v>
      </c>
      <c r="D10" s="112" t="s">
        <v>19</v>
      </c>
      <c r="E10" s="197" t="s">
        <v>17</v>
      </c>
      <c r="F10" s="198"/>
      <c r="G10" s="198">
        <v>4.8673000000000002</v>
      </c>
      <c r="H10" s="199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</row>
    <row r="11" spans="1:256" ht="15" customHeight="1">
      <c r="A11" s="195">
        <v>3</v>
      </c>
      <c r="B11" s="196"/>
      <c r="C11" s="196" t="s">
        <v>20</v>
      </c>
      <c r="D11" s="112" t="s">
        <v>21</v>
      </c>
      <c r="E11" s="197" t="s">
        <v>17</v>
      </c>
      <c r="F11" s="198"/>
      <c r="G11" s="198">
        <v>4.2477999999999998</v>
      </c>
      <c r="H11" s="199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  <c r="IV11" s="118"/>
    </row>
    <row r="12" spans="1:256" ht="15" customHeight="1">
      <c r="A12" s="195">
        <v>4</v>
      </c>
      <c r="B12" s="196"/>
      <c r="C12" s="196"/>
      <c r="D12" s="112"/>
      <c r="E12" s="197"/>
      <c r="F12" s="198"/>
      <c r="G12" s="198"/>
      <c r="H12" s="199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  <c r="IV12" s="118"/>
    </row>
    <row r="13" spans="1:256" ht="15" customHeight="1">
      <c r="A13" s="195">
        <v>5</v>
      </c>
      <c r="B13" s="196"/>
      <c r="C13" s="200"/>
      <c r="D13" s="112"/>
      <c r="E13" s="197"/>
      <c r="F13" s="198"/>
      <c r="G13" s="198"/>
      <c r="H13" s="201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  <c r="IV13" s="118"/>
    </row>
    <row r="14" spans="1:256" ht="15" customHeight="1">
      <c r="A14" s="195">
        <v>6</v>
      </c>
      <c r="B14" s="196"/>
      <c r="C14" s="200"/>
      <c r="D14" s="112"/>
      <c r="E14" s="197"/>
      <c r="F14" s="198"/>
      <c r="G14" s="198"/>
      <c r="H14" s="201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  <c r="IV14" s="118"/>
    </row>
    <row r="15" spans="1:256" ht="15" customHeight="1">
      <c r="A15" s="195">
        <v>7</v>
      </c>
      <c r="B15" s="196"/>
      <c r="C15" s="200"/>
      <c r="D15" s="112"/>
      <c r="E15" s="197"/>
      <c r="F15" s="198"/>
      <c r="G15" s="198"/>
      <c r="H15" s="201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  <c r="IV15" s="118"/>
    </row>
    <row r="16" spans="1:256" ht="15" customHeight="1">
      <c r="A16" s="195">
        <v>8</v>
      </c>
      <c r="B16" s="196"/>
      <c r="C16" s="200"/>
      <c r="D16" s="112"/>
      <c r="E16" s="197"/>
      <c r="F16" s="198"/>
      <c r="G16" s="198"/>
      <c r="H16" s="201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</row>
    <row r="17" spans="1:256" ht="15" customHeight="1">
      <c r="A17" s="195">
        <v>9</v>
      </c>
      <c r="B17" s="196"/>
      <c r="C17" s="200"/>
      <c r="D17" s="112"/>
      <c r="E17" s="197"/>
      <c r="F17" s="198"/>
      <c r="G17" s="198"/>
      <c r="H17" s="201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  <c r="IV17" s="118"/>
    </row>
    <row r="18" spans="1:256" ht="15" customHeight="1">
      <c r="A18" s="195">
        <v>10</v>
      </c>
      <c r="B18" s="196"/>
      <c r="C18" s="200"/>
      <c r="D18" s="112"/>
      <c r="E18" s="197"/>
      <c r="F18" s="198"/>
      <c r="G18" s="198"/>
      <c r="H18" s="201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  <c r="IV18" s="118"/>
    </row>
    <row r="19" spans="1:256" ht="15" customHeight="1">
      <c r="A19" s="195">
        <v>11</v>
      </c>
      <c r="B19" s="196"/>
      <c r="C19" s="200"/>
      <c r="D19" s="112"/>
      <c r="E19" s="197"/>
      <c r="F19" s="198"/>
      <c r="G19" s="198"/>
      <c r="H19" s="201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  <c r="IV19" s="118"/>
    </row>
    <row r="20" spans="1:256" ht="15" customHeight="1">
      <c r="A20" s="195">
        <v>12</v>
      </c>
      <c r="B20" s="196"/>
      <c r="C20" s="200"/>
      <c r="D20" s="112"/>
      <c r="E20" s="197"/>
      <c r="F20" s="198"/>
      <c r="G20" s="198"/>
      <c r="H20" s="201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  <c r="IV20" s="118"/>
    </row>
    <row r="21" spans="1:256" ht="15" customHeight="1">
      <c r="A21" s="195">
        <v>13</v>
      </c>
      <c r="B21" s="196"/>
      <c r="C21" s="200"/>
      <c r="D21" s="112"/>
      <c r="E21" s="197"/>
      <c r="F21" s="198"/>
      <c r="G21" s="198"/>
      <c r="H21" s="201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  <c r="IT21" s="118"/>
      <c r="IU21" s="118"/>
      <c r="IV21" s="118"/>
    </row>
    <row r="22" spans="1:256" ht="15" customHeight="1">
      <c r="A22" s="195">
        <v>14</v>
      </c>
      <c r="B22" s="196"/>
      <c r="C22" s="200"/>
      <c r="D22" s="112"/>
      <c r="E22" s="197"/>
      <c r="F22" s="198"/>
      <c r="G22" s="198"/>
      <c r="H22" s="201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</row>
    <row r="23" spans="1:256" ht="15" customHeight="1">
      <c r="A23" s="195">
        <v>15</v>
      </c>
      <c r="B23" s="196"/>
      <c r="C23" s="200"/>
      <c r="D23" s="112"/>
      <c r="E23" s="197"/>
      <c r="F23" s="198"/>
      <c r="G23" s="198"/>
      <c r="H23" s="201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  <c r="IT23" s="118"/>
      <c r="IU23" s="118"/>
      <c r="IV23" s="118"/>
    </row>
    <row r="24" spans="1:256" ht="15" customHeight="1">
      <c r="A24" s="195">
        <v>16</v>
      </c>
      <c r="B24" s="196"/>
      <c r="C24" s="200"/>
      <c r="D24" s="112"/>
      <c r="E24" s="197"/>
      <c r="F24" s="198"/>
      <c r="G24" s="198"/>
      <c r="H24" s="201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</row>
    <row r="25" spans="1:256" ht="15" customHeight="1">
      <c r="A25" s="195">
        <v>17</v>
      </c>
      <c r="B25" s="196"/>
      <c r="C25" s="200"/>
      <c r="D25" s="112"/>
      <c r="E25" s="197"/>
      <c r="F25" s="198"/>
      <c r="G25" s="198"/>
      <c r="H25" s="201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  <c r="IU25" s="118"/>
      <c r="IV25" s="118"/>
    </row>
    <row r="26" spans="1:256" ht="15" customHeight="1">
      <c r="A26" s="195">
        <v>18</v>
      </c>
      <c r="B26" s="196"/>
      <c r="C26" s="200"/>
      <c r="D26" s="112"/>
      <c r="E26" s="197"/>
      <c r="F26" s="198"/>
      <c r="G26" s="198"/>
      <c r="H26" s="201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  <c r="IU26" s="118"/>
      <c r="IV26" s="118"/>
    </row>
    <row r="27" spans="1:256" ht="15" customHeight="1">
      <c r="A27" s="195">
        <v>19</v>
      </c>
      <c r="B27" s="196"/>
      <c r="C27" s="200"/>
      <c r="D27" s="112"/>
      <c r="E27" s="197"/>
      <c r="F27" s="198"/>
      <c r="G27" s="198"/>
      <c r="H27" s="201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</row>
    <row r="28" spans="1:256" ht="15" customHeight="1">
      <c r="A28" s="195">
        <v>20</v>
      </c>
      <c r="B28" s="196"/>
      <c r="C28" s="200"/>
      <c r="D28" s="112"/>
      <c r="E28" s="197"/>
      <c r="F28" s="198"/>
      <c r="G28" s="198"/>
      <c r="H28" s="201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  <c r="IV28" s="118"/>
    </row>
    <row r="29" spans="1:256" ht="15" customHeight="1">
      <c r="A29" s="195">
        <v>21</v>
      </c>
      <c r="B29" s="196"/>
      <c r="C29" s="200"/>
      <c r="D29" s="112"/>
      <c r="E29" s="197"/>
      <c r="F29" s="198"/>
      <c r="G29" s="198"/>
      <c r="H29" s="201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  <c r="IP29" s="118"/>
      <c r="IQ29" s="118"/>
      <c r="IR29" s="118"/>
      <c r="IS29" s="118"/>
      <c r="IT29" s="118"/>
      <c r="IU29" s="118"/>
      <c r="IV29" s="118"/>
    </row>
    <row r="30" spans="1:256" ht="15" customHeight="1">
      <c r="A30" s="195">
        <v>22</v>
      </c>
      <c r="B30" s="196"/>
      <c r="C30" s="200"/>
      <c r="D30" s="112"/>
      <c r="E30" s="197"/>
      <c r="F30" s="198"/>
      <c r="G30" s="198"/>
      <c r="H30" s="201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8"/>
      <c r="FB30" s="118"/>
      <c r="FC30" s="118"/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  <c r="FO30" s="118"/>
      <c r="FP30" s="118"/>
      <c r="FQ30" s="118"/>
      <c r="FR30" s="118"/>
      <c r="FS30" s="118"/>
      <c r="FT30" s="118"/>
      <c r="FU30" s="118"/>
      <c r="FV30" s="118"/>
      <c r="FW30" s="118"/>
      <c r="FX30" s="118"/>
      <c r="FY30" s="118"/>
      <c r="FZ30" s="118"/>
      <c r="GA30" s="118"/>
      <c r="GB30" s="118"/>
      <c r="GC30" s="118"/>
      <c r="GD30" s="118"/>
      <c r="GE30" s="118"/>
      <c r="GF30" s="118"/>
      <c r="GG30" s="118"/>
      <c r="GH30" s="118"/>
      <c r="GI30" s="118"/>
      <c r="GJ30" s="118"/>
      <c r="GK30" s="118"/>
      <c r="GL30" s="118"/>
      <c r="GM30" s="118"/>
      <c r="GN30" s="118"/>
      <c r="GO30" s="118"/>
      <c r="GP30" s="118"/>
      <c r="GQ30" s="118"/>
      <c r="GR30" s="118"/>
      <c r="GS30" s="118"/>
      <c r="GT30" s="118"/>
      <c r="GU30" s="118"/>
      <c r="GV30" s="118"/>
      <c r="GW30" s="118"/>
      <c r="GX30" s="118"/>
      <c r="GY30" s="118"/>
      <c r="GZ30" s="118"/>
      <c r="HA30" s="118"/>
      <c r="HB30" s="118"/>
      <c r="HC30" s="118"/>
      <c r="HD30" s="118"/>
      <c r="HE30" s="118"/>
      <c r="HF30" s="118"/>
      <c r="HG30" s="118"/>
      <c r="HH30" s="118"/>
      <c r="HI30" s="118"/>
      <c r="HJ30" s="118"/>
      <c r="HK30" s="118"/>
      <c r="HL30" s="118"/>
      <c r="HM30" s="118"/>
      <c r="HN30" s="118"/>
      <c r="HO30" s="118"/>
      <c r="HP30" s="118"/>
      <c r="HQ30" s="118"/>
      <c r="HR30" s="118"/>
      <c r="HS30" s="118"/>
      <c r="HT30" s="118"/>
      <c r="HU30" s="118"/>
      <c r="HV30" s="118"/>
      <c r="HW30" s="118"/>
      <c r="HX30" s="118"/>
      <c r="HY30" s="118"/>
      <c r="HZ30" s="118"/>
      <c r="IA30" s="118"/>
      <c r="IB30" s="118"/>
      <c r="IC30" s="118"/>
      <c r="ID30" s="118"/>
      <c r="IE30" s="118"/>
      <c r="IF30" s="118"/>
      <c r="IG30" s="118"/>
      <c r="IH30" s="118"/>
      <c r="II30" s="118"/>
      <c r="IJ30" s="118"/>
      <c r="IK30" s="118"/>
      <c r="IL30" s="118"/>
      <c r="IM30" s="118"/>
      <c r="IN30" s="118"/>
      <c r="IO30" s="118"/>
      <c r="IP30" s="118"/>
      <c r="IQ30" s="118"/>
      <c r="IR30" s="118"/>
      <c r="IS30" s="118"/>
      <c r="IT30" s="118"/>
      <c r="IU30" s="118"/>
      <c r="IV30" s="118"/>
    </row>
    <row r="31" spans="1:256" ht="15" customHeight="1">
      <c r="A31" s="195">
        <v>23</v>
      </c>
      <c r="B31" s="196"/>
      <c r="C31" s="200"/>
      <c r="D31" s="112"/>
      <c r="E31" s="197"/>
      <c r="F31" s="198"/>
      <c r="G31" s="198"/>
      <c r="H31" s="201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/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/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/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</row>
    <row r="32" spans="1:256" ht="15" customHeight="1">
      <c r="A32" s="195">
        <v>24</v>
      </c>
      <c r="B32" s="196"/>
      <c r="C32" s="200"/>
      <c r="D32" s="112"/>
      <c r="E32" s="197"/>
      <c r="F32" s="198"/>
      <c r="G32" s="198"/>
      <c r="H32" s="201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</row>
    <row r="33" spans="1:256" ht="15" customHeight="1">
      <c r="A33" s="202">
        <v>25</v>
      </c>
      <c r="B33" s="203"/>
      <c r="C33" s="204"/>
      <c r="D33" s="205"/>
      <c r="E33" s="78"/>
      <c r="F33" s="206"/>
      <c r="G33" s="206"/>
      <c r="H33" s="20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  <c r="FO33" s="118"/>
      <c r="FP33" s="118"/>
      <c r="FQ33" s="118"/>
      <c r="FR33" s="118"/>
      <c r="FS33" s="118"/>
      <c r="FT33" s="118"/>
      <c r="FU33" s="118"/>
      <c r="FV33" s="118"/>
      <c r="FW33" s="118"/>
      <c r="FX33" s="118"/>
      <c r="FY33" s="118"/>
      <c r="FZ33" s="118"/>
      <c r="GA33" s="118"/>
      <c r="GB33" s="118"/>
      <c r="GC33" s="118"/>
      <c r="GD33" s="118"/>
      <c r="GE33" s="118"/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/>
      <c r="GT33" s="118"/>
      <c r="GU33" s="118"/>
      <c r="GV33" s="118"/>
      <c r="GW33" s="118"/>
      <c r="GX33" s="118"/>
      <c r="GY33" s="118"/>
      <c r="GZ33" s="118"/>
      <c r="HA33" s="118"/>
      <c r="HB33" s="118"/>
      <c r="HC33" s="118"/>
      <c r="HD33" s="118"/>
      <c r="HE33" s="118"/>
      <c r="HF33" s="118"/>
      <c r="HG33" s="118"/>
      <c r="HH33" s="118"/>
      <c r="HI33" s="118"/>
      <c r="HJ33" s="118"/>
      <c r="HK33" s="118"/>
      <c r="HL33" s="118"/>
      <c r="HM33" s="118"/>
      <c r="HN33" s="118"/>
      <c r="HO33" s="118"/>
      <c r="HP33" s="118"/>
      <c r="HQ33" s="118"/>
      <c r="HR33" s="118"/>
      <c r="HS33" s="118"/>
      <c r="HT33" s="118"/>
      <c r="HU33" s="118"/>
      <c r="HV33" s="118"/>
      <c r="HW33" s="118"/>
      <c r="HX33" s="118"/>
      <c r="HY33" s="118"/>
      <c r="HZ33" s="118"/>
      <c r="IA33" s="118"/>
      <c r="IB33" s="118"/>
      <c r="IC33" s="118"/>
      <c r="ID33" s="118"/>
      <c r="IE33" s="118"/>
      <c r="IF33" s="118"/>
      <c r="IG33" s="118"/>
      <c r="IH33" s="118"/>
      <c r="II33" s="118"/>
      <c r="IJ33" s="118"/>
      <c r="IK33" s="118"/>
      <c r="IL33" s="118"/>
      <c r="IM33" s="118"/>
      <c r="IN33" s="118"/>
      <c r="IO33" s="118"/>
      <c r="IP33" s="118"/>
      <c r="IQ33" s="118"/>
      <c r="IR33" s="118"/>
      <c r="IS33" s="118"/>
      <c r="IT33" s="118"/>
      <c r="IU33" s="118"/>
      <c r="IV33" s="118"/>
    </row>
    <row r="34" spans="1:256" s="71" customFormat="1" ht="30.75" customHeight="1">
      <c r="A34" s="224" t="s">
        <v>22</v>
      </c>
      <c r="B34" s="224"/>
      <c r="C34" s="224"/>
      <c r="D34" s="224"/>
      <c r="E34" s="224"/>
      <c r="F34" s="224"/>
      <c r="G34" s="224"/>
      <c r="H34" s="224"/>
    </row>
    <row r="35" spans="1:256" s="71" customFormat="1" ht="35.25" customHeight="1">
      <c r="A35" s="225" t="s">
        <v>23</v>
      </c>
      <c r="B35" s="225"/>
      <c r="C35" s="225"/>
      <c r="D35" s="225"/>
      <c r="E35" s="225"/>
      <c r="F35" s="225"/>
      <c r="G35" s="225"/>
      <c r="H35" s="225"/>
    </row>
    <row r="36" spans="1:256" s="71" customFormat="1" ht="41.25" customHeight="1">
      <c r="A36" s="225" t="s">
        <v>24</v>
      </c>
      <c r="B36" s="225"/>
      <c r="C36" s="225"/>
      <c r="D36" s="225"/>
      <c r="E36" s="225"/>
      <c r="F36" s="225"/>
      <c r="G36" s="225"/>
      <c r="H36" s="225"/>
    </row>
    <row r="37" spans="1:256" s="71" customFormat="1" ht="24" customHeight="1">
      <c r="A37" s="211" t="s">
        <v>25</v>
      </c>
      <c r="B37" s="211"/>
      <c r="C37" s="211"/>
      <c r="D37" s="211"/>
      <c r="E37" s="211"/>
      <c r="F37" s="211"/>
      <c r="G37" s="211"/>
      <c r="H37" s="211"/>
    </row>
    <row r="38" spans="1:256" s="71" customFormat="1">
      <c r="A38" s="162"/>
      <c r="B38" s="163"/>
      <c r="C38" s="162"/>
      <c r="D38" s="162"/>
      <c r="E38" s="162"/>
      <c r="F38" s="165"/>
      <c r="G38" s="165"/>
      <c r="H38" s="166"/>
    </row>
    <row r="39" spans="1:256" s="71" customFormat="1" ht="16.5">
      <c r="A39" s="167" t="s">
        <v>26</v>
      </c>
      <c r="B39" s="168"/>
      <c r="C39" s="170"/>
      <c r="D39" s="169" t="s">
        <v>27</v>
      </c>
      <c r="E39" s="170"/>
      <c r="F39" s="171"/>
      <c r="G39" s="171"/>
      <c r="H39" s="172"/>
    </row>
    <row r="40" spans="1:256" s="71" customFormat="1" ht="16.5">
      <c r="A40" s="167"/>
      <c r="B40" s="168"/>
      <c r="C40" s="170"/>
      <c r="D40" s="169"/>
      <c r="E40" s="170"/>
      <c r="F40" s="171"/>
      <c r="G40" s="171"/>
      <c r="H40" s="172"/>
    </row>
    <row r="41" spans="1:256" s="71" customFormat="1" ht="16.5">
      <c r="A41" s="167" t="s">
        <v>28</v>
      </c>
      <c r="B41" s="167"/>
      <c r="C41" s="162"/>
      <c r="D41" s="167" t="s">
        <v>28</v>
      </c>
      <c r="E41" s="162"/>
      <c r="F41" s="171"/>
      <c r="G41" s="171"/>
      <c r="H41" s="172"/>
    </row>
    <row r="42" spans="1:256" s="71" customFormat="1" ht="13.5">
      <c r="B42" s="173"/>
      <c r="F42" s="171"/>
      <c r="G42" s="171"/>
      <c r="H42" s="172"/>
    </row>
    <row r="43" spans="1:256">
      <c r="B43" s="174"/>
    </row>
    <row r="44" spans="1:256">
      <c r="B44" s="174"/>
    </row>
    <row r="45" spans="1:256">
      <c r="B45" s="174"/>
    </row>
    <row r="46" spans="1:256">
      <c r="B46" s="174"/>
    </row>
    <row r="47" spans="1:256">
      <c r="B47" s="174"/>
    </row>
    <row r="48" spans="1:256">
      <c r="B48" s="174"/>
    </row>
    <row r="49" spans="2:2">
      <c r="B49" s="174"/>
    </row>
    <row r="50" spans="2:2">
      <c r="B50" s="174"/>
    </row>
    <row r="51" spans="2:2">
      <c r="B51" s="174"/>
    </row>
    <row r="52" spans="2:2">
      <c r="B52" s="174"/>
    </row>
    <row r="53" spans="2:2">
      <c r="B53" s="174"/>
    </row>
    <row r="54" spans="2:2">
      <c r="B54" s="174"/>
    </row>
    <row r="55" spans="2:2">
      <c r="B55" s="174"/>
    </row>
    <row r="56" spans="2:2">
      <c r="B56" s="174"/>
    </row>
    <row r="57" spans="2:2">
      <c r="B57" s="174"/>
    </row>
    <row r="58" spans="2:2">
      <c r="B58" s="174"/>
    </row>
    <row r="59" spans="2:2">
      <c r="B59" s="174"/>
    </row>
    <row r="60" spans="2:2">
      <c r="B60" s="174"/>
    </row>
    <row r="61" spans="2:2">
      <c r="B61" s="174"/>
    </row>
    <row r="62" spans="2:2">
      <c r="B62" s="174"/>
    </row>
    <row r="63" spans="2:2">
      <c r="B63" s="174"/>
    </row>
    <row r="64" spans="2:2">
      <c r="B64" s="174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honeticPr fontId="35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U64"/>
  <sheetViews>
    <sheetView workbookViewId="0">
      <selection activeCell="A9" sqref="A9:XFD19"/>
    </sheetView>
  </sheetViews>
  <sheetFormatPr defaultColWidth="9" defaultRowHeight="14.25"/>
  <cols>
    <col min="1" max="1" width="6.5" style="72" customWidth="1"/>
    <col min="2" max="2" width="12.25" style="73" customWidth="1"/>
    <col min="3" max="3" width="28.25" style="72" customWidth="1"/>
    <col min="4" max="4" width="13.75" style="74" customWidth="1"/>
    <col min="5" max="5" width="5.625" style="75" customWidth="1"/>
    <col min="6" max="6" width="7.125" style="76" customWidth="1"/>
    <col min="7" max="7" width="7.625" style="76" customWidth="1"/>
    <col min="8" max="8" width="16.375" style="77" customWidth="1"/>
    <col min="9" max="228" width="9" style="72"/>
    <col min="229" max="229" width="5" style="72" customWidth="1"/>
    <col min="230" max="230" width="15" style="72" customWidth="1"/>
    <col min="231" max="232" width="14.625" style="72" customWidth="1"/>
    <col min="233" max="233" width="6.25" style="72" customWidth="1"/>
    <col min="234" max="236" width="10.125" style="72" customWidth="1"/>
    <col min="237" max="237" width="10.5" style="72" customWidth="1"/>
    <col min="238" max="256" width="9" style="72"/>
    <col min="257" max="257" width="6.5" style="72" customWidth="1"/>
    <col min="258" max="258" width="12.25" style="72" customWidth="1"/>
    <col min="259" max="259" width="28.25" style="72" customWidth="1"/>
    <col min="260" max="260" width="13.75" style="72" customWidth="1"/>
    <col min="261" max="261" width="5.625" style="72" customWidth="1"/>
    <col min="262" max="262" width="7.125" style="72" customWidth="1"/>
    <col min="263" max="263" width="7.625" style="72" customWidth="1"/>
    <col min="264" max="264" width="16.375" style="72" customWidth="1"/>
    <col min="265" max="484" width="9" style="72"/>
    <col min="485" max="485" width="5" style="72" customWidth="1"/>
    <col min="486" max="486" width="15" style="72" customWidth="1"/>
    <col min="487" max="488" width="14.625" style="72" customWidth="1"/>
    <col min="489" max="489" width="6.25" style="72" customWidth="1"/>
    <col min="490" max="492" width="10.125" style="72" customWidth="1"/>
    <col min="493" max="493" width="10.5" style="72" customWidth="1"/>
    <col min="494" max="512" width="9" style="72"/>
    <col min="513" max="513" width="6.5" style="72" customWidth="1"/>
    <col min="514" max="514" width="12.25" style="72" customWidth="1"/>
    <col min="515" max="515" width="28.25" style="72" customWidth="1"/>
    <col min="516" max="516" width="13.75" style="72" customWidth="1"/>
    <col min="517" max="517" width="5.625" style="72" customWidth="1"/>
    <col min="518" max="518" width="7.125" style="72" customWidth="1"/>
    <col min="519" max="519" width="7.625" style="72" customWidth="1"/>
    <col min="520" max="520" width="16.375" style="72" customWidth="1"/>
    <col min="521" max="740" width="9" style="72"/>
    <col min="741" max="741" width="5" style="72" customWidth="1"/>
    <col min="742" max="742" width="15" style="72" customWidth="1"/>
    <col min="743" max="744" width="14.625" style="72" customWidth="1"/>
    <col min="745" max="745" width="6.25" style="72" customWidth="1"/>
    <col min="746" max="748" width="10.125" style="72" customWidth="1"/>
    <col min="749" max="749" width="10.5" style="72" customWidth="1"/>
    <col min="750" max="768" width="9" style="72"/>
    <col min="769" max="769" width="6.5" style="72" customWidth="1"/>
    <col min="770" max="770" width="12.25" style="72" customWidth="1"/>
    <col min="771" max="771" width="28.25" style="72" customWidth="1"/>
    <col min="772" max="772" width="13.75" style="72" customWidth="1"/>
    <col min="773" max="773" width="5.625" style="72" customWidth="1"/>
    <col min="774" max="774" width="7.125" style="72" customWidth="1"/>
    <col min="775" max="775" width="7.625" style="72" customWidth="1"/>
    <col min="776" max="776" width="16.375" style="72" customWidth="1"/>
    <col min="777" max="996" width="9" style="72"/>
    <col min="997" max="997" width="5" style="72" customWidth="1"/>
    <col min="998" max="998" width="15" style="72" customWidth="1"/>
    <col min="999" max="1000" width="14.625" style="72" customWidth="1"/>
    <col min="1001" max="1001" width="6.25" style="72" customWidth="1"/>
    <col min="1002" max="1004" width="10.125" style="72" customWidth="1"/>
    <col min="1005" max="1005" width="10.5" style="72" customWidth="1"/>
    <col min="1006" max="1024" width="9" style="72"/>
    <col min="1025" max="1025" width="6.5" style="72" customWidth="1"/>
    <col min="1026" max="1026" width="12.25" style="72" customWidth="1"/>
    <col min="1027" max="1027" width="28.25" style="72" customWidth="1"/>
    <col min="1028" max="1028" width="13.75" style="72" customWidth="1"/>
    <col min="1029" max="1029" width="5.625" style="72" customWidth="1"/>
    <col min="1030" max="1030" width="7.125" style="72" customWidth="1"/>
    <col min="1031" max="1031" width="7.625" style="72" customWidth="1"/>
    <col min="1032" max="1032" width="16.375" style="72" customWidth="1"/>
    <col min="1033" max="1252" width="9" style="72"/>
    <col min="1253" max="1253" width="5" style="72" customWidth="1"/>
    <col min="1254" max="1254" width="15" style="72" customWidth="1"/>
    <col min="1255" max="1256" width="14.625" style="72" customWidth="1"/>
    <col min="1257" max="1257" width="6.25" style="72" customWidth="1"/>
    <col min="1258" max="1260" width="10.125" style="72" customWidth="1"/>
    <col min="1261" max="1261" width="10.5" style="72" customWidth="1"/>
    <col min="1262" max="1280" width="9" style="72"/>
    <col min="1281" max="1281" width="6.5" style="72" customWidth="1"/>
    <col min="1282" max="1282" width="12.25" style="72" customWidth="1"/>
    <col min="1283" max="1283" width="28.25" style="72" customWidth="1"/>
    <col min="1284" max="1284" width="13.75" style="72" customWidth="1"/>
    <col min="1285" max="1285" width="5.625" style="72" customWidth="1"/>
    <col min="1286" max="1286" width="7.125" style="72" customWidth="1"/>
    <col min="1287" max="1287" width="7.625" style="72" customWidth="1"/>
    <col min="1288" max="1288" width="16.375" style="72" customWidth="1"/>
    <col min="1289" max="1508" width="9" style="72"/>
    <col min="1509" max="1509" width="5" style="72" customWidth="1"/>
    <col min="1510" max="1510" width="15" style="72" customWidth="1"/>
    <col min="1511" max="1512" width="14.625" style="72" customWidth="1"/>
    <col min="1513" max="1513" width="6.25" style="72" customWidth="1"/>
    <col min="1514" max="1516" width="10.125" style="72" customWidth="1"/>
    <col min="1517" max="1517" width="10.5" style="72" customWidth="1"/>
    <col min="1518" max="1536" width="9" style="72"/>
    <col min="1537" max="1537" width="6.5" style="72" customWidth="1"/>
    <col min="1538" max="1538" width="12.25" style="72" customWidth="1"/>
    <col min="1539" max="1539" width="28.25" style="72" customWidth="1"/>
    <col min="1540" max="1540" width="13.75" style="72" customWidth="1"/>
    <col min="1541" max="1541" width="5.625" style="72" customWidth="1"/>
    <col min="1542" max="1542" width="7.125" style="72" customWidth="1"/>
    <col min="1543" max="1543" width="7.625" style="72" customWidth="1"/>
    <col min="1544" max="1544" width="16.375" style="72" customWidth="1"/>
    <col min="1545" max="1764" width="9" style="72"/>
    <col min="1765" max="1765" width="5" style="72" customWidth="1"/>
    <col min="1766" max="1766" width="15" style="72" customWidth="1"/>
    <col min="1767" max="1768" width="14.625" style="72" customWidth="1"/>
    <col min="1769" max="1769" width="6.25" style="72" customWidth="1"/>
    <col min="1770" max="1772" width="10.125" style="72" customWidth="1"/>
    <col min="1773" max="1773" width="10.5" style="72" customWidth="1"/>
    <col min="1774" max="1792" width="9" style="72"/>
    <col min="1793" max="1793" width="6.5" style="72" customWidth="1"/>
    <col min="1794" max="1794" width="12.25" style="72" customWidth="1"/>
    <col min="1795" max="1795" width="28.25" style="72" customWidth="1"/>
    <col min="1796" max="1796" width="13.75" style="72" customWidth="1"/>
    <col min="1797" max="1797" width="5.625" style="72" customWidth="1"/>
    <col min="1798" max="1798" width="7.125" style="72" customWidth="1"/>
    <col min="1799" max="1799" width="7.625" style="72" customWidth="1"/>
    <col min="1800" max="1800" width="16.375" style="72" customWidth="1"/>
    <col min="1801" max="2020" width="9" style="72"/>
    <col min="2021" max="2021" width="5" style="72" customWidth="1"/>
    <col min="2022" max="2022" width="15" style="72" customWidth="1"/>
    <col min="2023" max="2024" width="14.625" style="72" customWidth="1"/>
    <col min="2025" max="2025" width="6.25" style="72" customWidth="1"/>
    <col min="2026" max="2028" width="10.125" style="72" customWidth="1"/>
    <col min="2029" max="2029" width="10.5" style="72" customWidth="1"/>
    <col min="2030" max="2048" width="9" style="72"/>
    <col min="2049" max="2049" width="6.5" style="72" customWidth="1"/>
    <col min="2050" max="2050" width="12.25" style="72" customWidth="1"/>
    <col min="2051" max="2051" width="28.25" style="72" customWidth="1"/>
    <col min="2052" max="2052" width="13.75" style="72" customWidth="1"/>
    <col min="2053" max="2053" width="5.625" style="72" customWidth="1"/>
    <col min="2054" max="2054" width="7.125" style="72" customWidth="1"/>
    <col min="2055" max="2055" width="7.625" style="72" customWidth="1"/>
    <col min="2056" max="2056" width="16.375" style="72" customWidth="1"/>
    <col min="2057" max="2276" width="9" style="72"/>
    <col min="2277" max="2277" width="5" style="72" customWidth="1"/>
    <col min="2278" max="2278" width="15" style="72" customWidth="1"/>
    <col min="2279" max="2280" width="14.625" style="72" customWidth="1"/>
    <col min="2281" max="2281" width="6.25" style="72" customWidth="1"/>
    <col min="2282" max="2284" width="10.125" style="72" customWidth="1"/>
    <col min="2285" max="2285" width="10.5" style="72" customWidth="1"/>
    <col min="2286" max="2304" width="9" style="72"/>
    <col min="2305" max="2305" width="6.5" style="72" customWidth="1"/>
    <col min="2306" max="2306" width="12.25" style="72" customWidth="1"/>
    <col min="2307" max="2307" width="28.25" style="72" customWidth="1"/>
    <col min="2308" max="2308" width="13.75" style="72" customWidth="1"/>
    <col min="2309" max="2309" width="5.625" style="72" customWidth="1"/>
    <col min="2310" max="2310" width="7.125" style="72" customWidth="1"/>
    <col min="2311" max="2311" width="7.625" style="72" customWidth="1"/>
    <col min="2312" max="2312" width="16.375" style="72" customWidth="1"/>
    <col min="2313" max="2532" width="9" style="72"/>
    <col min="2533" max="2533" width="5" style="72" customWidth="1"/>
    <col min="2534" max="2534" width="15" style="72" customWidth="1"/>
    <col min="2535" max="2536" width="14.625" style="72" customWidth="1"/>
    <col min="2537" max="2537" width="6.25" style="72" customWidth="1"/>
    <col min="2538" max="2540" width="10.125" style="72" customWidth="1"/>
    <col min="2541" max="2541" width="10.5" style="72" customWidth="1"/>
    <col min="2542" max="2560" width="9" style="72"/>
    <col min="2561" max="2561" width="6.5" style="72" customWidth="1"/>
    <col min="2562" max="2562" width="12.25" style="72" customWidth="1"/>
    <col min="2563" max="2563" width="28.25" style="72" customWidth="1"/>
    <col min="2564" max="2564" width="13.75" style="72" customWidth="1"/>
    <col min="2565" max="2565" width="5.625" style="72" customWidth="1"/>
    <col min="2566" max="2566" width="7.125" style="72" customWidth="1"/>
    <col min="2567" max="2567" width="7.625" style="72" customWidth="1"/>
    <col min="2568" max="2568" width="16.375" style="72" customWidth="1"/>
    <col min="2569" max="2788" width="9" style="72"/>
    <col min="2789" max="2789" width="5" style="72" customWidth="1"/>
    <col min="2790" max="2790" width="15" style="72" customWidth="1"/>
    <col min="2791" max="2792" width="14.625" style="72" customWidth="1"/>
    <col min="2793" max="2793" width="6.25" style="72" customWidth="1"/>
    <col min="2794" max="2796" width="10.125" style="72" customWidth="1"/>
    <col min="2797" max="2797" width="10.5" style="72" customWidth="1"/>
    <col min="2798" max="2816" width="9" style="72"/>
    <col min="2817" max="2817" width="6.5" style="72" customWidth="1"/>
    <col min="2818" max="2818" width="12.25" style="72" customWidth="1"/>
    <col min="2819" max="2819" width="28.25" style="72" customWidth="1"/>
    <col min="2820" max="2820" width="13.75" style="72" customWidth="1"/>
    <col min="2821" max="2821" width="5.625" style="72" customWidth="1"/>
    <col min="2822" max="2822" width="7.125" style="72" customWidth="1"/>
    <col min="2823" max="2823" width="7.625" style="72" customWidth="1"/>
    <col min="2824" max="2824" width="16.375" style="72" customWidth="1"/>
    <col min="2825" max="3044" width="9" style="72"/>
    <col min="3045" max="3045" width="5" style="72" customWidth="1"/>
    <col min="3046" max="3046" width="15" style="72" customWidth="1"/>
    <col min="3047" max="3048" width="14.625" style="72" customWidth="1"/>
    <col min="3049" max="3049" width="6.25" style="72" customWidth="1"/>
    <col min="3050" max="3052" width="10.125" style="72" customWidth="1"/>
    <col min="3053" max="3053" width="10.5" style="72" customWidth="1"/>
    <col min="3054" max="3072" width="9" style="72"/>
    <col min="3073" max="3073" width="6.5" style="72" customWidth="1"/>
    <col min="3074" max="3074" width="12.25" style="72" customWidth="1"/>
    <col min="3075" max="3075" width="28.25" style="72" customWidth="1"/>
    <col min="3076" max="3076" width="13.75" style="72" customWidth="1"/>
    <col min="3077" max="3077" width="5.625" style="72" customWidth="1"/>
    <col min="3078" max="3078" width="7.125" style="72" customWidth="1"/>
    <col min="3079" max="3079" width="7.625" style="72" customWidth="1"/>
    <col min="3080" max="3080" width="16.375" style="72" customWidth="1"/>
    <col min="3081" max="3300" width="9" style="72"/>
    <col min="3301" max="3301" width="5" style="72" customWidth="1"/>
    <col min="3302" max="3302" width="15" style="72" customWidth="1"/>
    <col min="3303" max="3304" width="14.625" style="72" customWidth="1"/>
    <col min="3305" max="3305" width="6.25" style="72" customWidth="1"/>
    <col min="3306" max="3308" width="10.125" style="72" customWidth="1"/>
    <col min="3309" max="3309" width="10.5" style="72" customWidth="1"/>
    <col min="3310" max="3328" width="9" style="72"/>
    <col min="3329" max="3329" width="6.5" style="72" customWidth="1"/>
    <col min="3330" max="3330" width="12.25" style="72" customWidth="1"/>
    <col min="3331" max="3331" width="28.25" style="72" customWidth="1"/>
    <col min="3332" max="3332" width="13.75" style="72" customWidth="1"/>
    <col min="3333" max="3333" width="5.625" style="72" customWidth="1"/>
    <col min="3334" max="3334" width="7.125" style="72" customWidth="1"/>
    <col min="3335" max="3335" width="7.625" style="72" customWidth="1"/>
    <col min="3336" max="3336" width="16.375" style="72" customWidth="1"/>
    <col min="3337" max="3556" width="9" style="72"/>
    <col min="3557" max="3557" width="5" style="72" customWidth="1"/>
    <col min="3558" max="3558" width="15" style="72" customWidth="1"/>
    <col min="3559" max="3560" width="14.625" style="72" customWidth="1"/>
    <col min="3561" max="3561" width="6.25" style="72" customWidth="1"/>
    <col min="3562" max="3564" width="10.125" style="72" customWidth="1"/>
    <col min="3565" max="3565" width="10.5" style="72" customWidth="1"/>
    <col min="3566" max="3584" width="9" style="72"/>
    <col min="3585" max="3585" width="6.5" style="72" customWidth="1"/>
    <col min="3586" max="3586" width="12.25" style="72" customWidth="1"/>
    <col min="3587" max="3587" width="28.25" style="72" customWidth="1"/>
    <col min="3588" max="3588" width="13.75" style="72" customWidth="1"/>
    <col min="3589" max="3589" width="5.625" style="72" customWidth="1"/>
    <col min="3590" max="3590" width="7.125" style="72" customWidth="1"/>
    <col min="3591" max="3591" width="7.625" style="72" customWidth="1"/>
    <col min="3592" max="3592" width="16.375" style="72" customWidth="1"/>
    <col min="3593" max="3812" width="9" style="72"/>
    <col min="3813" max="3813" width="5" style="72" customWidth="1"/>
    <col min="3814" max="3814" width="15" style="72" customWidth="1"/>
    <col min="3815" max="3816" width="14.625" style="72" customWidth="1"/>
    <col min="3817" max="3817" width="6.25" style="72" customWidth="1"/>
    <col min="3818" max="3820" width="10.125" style="72" customWidth="1"/>
    <col min="3821" max="3821" width="10.5" style="72" customWidth="1"/>
    <col min="3822" max="3840" width="9" style="72"/>
    <col min="3841" max="3841" width="6.5" style="72" customWidth="1"/>
    <col min="3842" max="3842" width="12.25" style="72" customWidth="1"/>
    <col min="3843" max="3843" width="28.25" style="72" customWidth="1"/>
    <col min="3844" max="3844" width="13.75" style="72" customWidth="1"/>
    <col min="3845" max="3845" width="5.625" style="72" customWidth="1"/>
    <col min="3846" max="3846" width="7.125" style="72" customWidth="1"/>
    <col min="3847" max="3847" width="7.625" style="72" customWidth="1"/>
    <col min="3848" max="3848" width="16.375" style="72" customWidth="1"/>
    <col min="3849" max="4068" width="9" style="72"/>
    <col min="4069" max="4069" width="5" style="72" customWidth="1"/>
    <col min="4070" max="4070" width="15" style="72" customWidth="1"/>
    <col min="4071" max="4072" width="14.625" style="72" customWidth="1"/>
    <col min="4073" max="4073" width="6.25" style="72" customWidth="1"/>
    <col min="4074" max="4076" width="10.125" style="72" customWidth="1"/>
    <col min="4077" max="4077" width="10.5" style="72" customWidth="1"/>
    <col min="4078" max="4096" width="9" style="72"/>
    <col min="4097" max="4097" width="6.5" style="72" customWidth="1"/>
    <col min="4098" max="4098" width="12.25" style="72" customWidth="1"/>
    <col min="4099" max="4099" width="28.25" style="72" customWidth="1"/>
    <col min="4100" max="4100" width="13.75" style="72" customWidth="1"/>
    <col min="4101" max="4101" width="5.625" style="72" customWidth="1"/>
    <col min="4102" max="4102" width="7.125" style="72" customWidth="1"/>
    <col min="4103" max="4103" width="7.625" style="72" customWidth="1"/>
    <col min="4104" max="4104" width="16.375" style="72" customWidth="1"/>
    <col min="4105" max="4324" width="9" style="72"/>
    <col min="4325" max="4325" width="5" style="72" customWidth="1"/>
    <col min="4326" max="4326" width="15" style="72" customWidth="1"/>
    <col min="4327" max="4328" width="14.625" style="72" customWidth="1"/>
    <col min="4329" max="4329" width="6.25" style="72" customWidth="1"/>
    <col min="4330" max="4332" width="10.125" style="72" customWidth="1"/>
    <col min="4333" max="4333" width="10.5" style="72" customWidth="1"/>
    <col min="4334" max="4352" width="9" style="72"/>
    <col min="4353" max="4353" width="6.5" style="72" customWidth="1"/>
    <col min="4354" max="4354" width="12.25" style="72" customWidth="1"/>
    <col min="4355" max="4355" width="28.25" style="72" customWidth="1"/>
    <col min="4356" max="4356" width="13.75" style="72" customWidth="1"/>
    <col min="4357" max="4357" width="5.625" style="72" customWidth="1"/>
    <col min="4358" max="4358" width="7.125" style="72" customWidth="1"/>
    <col min="4359" max="4359" width="7.625" style="72" customWidth="1"/>
    <col min="4360" max="4360" width="16.375" style="72" customWidth="1"/>
    <col min="4361" max="4580" width="9" style="72"/>
    <col min="4581" max="4581" width="5" style="72" customWidth="1"/>
    <col min="4582" max="4582" width="15" style="72" customWidth="1"/>
    <col min="4583" max="4584" width="14.625" style="72" customWidth="1"/>
    <col min="4585" max="4585" width="6.25" style="72" customWidth="1"/>
    <col min="4586" max="4588" width="10.125" style="72" customWidth="1"/>
    <col min="4589" max="4589" width="10.5" style="72" customWidth="1"/>
    <col min="4590" max="4608" width="9" style="72"/>
    <col min="4609" max="4609" width="6.5" style="72" customWidth="1"/>
    <col min="4610" max="4610" width="12.25" style="72" customWidth="1"/>
    <col min="4611" max="4611" width="28.25" style="72" customWidth="1"/>
    <col min="4612" max="4612" width="13.75" style="72" customWidth="1"/>
    <col min="4613" max="4613" width="5.625" style="72" customWidth="1"/>
    <col min="4614" max="4614" width="7.125" style="72" customWidth="1"/>
    <col min="4615" max="4615" width="7.625" style="72" customWidth="1"/>
    <col min="4616" max="4616" width="16.375" style="72" customWidth="1"/>
    <col min="4617" max="4836" width="9" style="72"/>
    <col min="4837" max="4837" width="5" style="72" customWidth="1"/>
    <col min="4838" max="4838" width="15" style="72" customWidth="1"/>
    <col min="4839" max="4840" width="14.625" style="72" customWidth="1"/>
    <col min="4841" max="4841" width="6.25" style="72" customWidth="1"/>
    <col min="4842" max="4844" width="10.125" style="72" customWidth="1"/>
    <col min="4845" max="4845" width="10.5" style="72" customWidth="1"/>
    <col min="4846" max="4864" width="9" style="72"/>
    <col min="4865" max="4865" width="6.5" style="72" customWidth="1"/>
    <col min="4866" max="4866" width="12.25" style="72" customWidth="1"/>
    <col min="4867" max="4867" width="28.25" style="72" customWidth="1"/>
    <col min="4868" max="4868" width="13.75" style="72" customWidth="1"/>
    <col min="4869" max="4869" width="5.625" style="72" customWidth="1"/>
    <col min="4870" max="4870" width="7.125" style="72" customWidth="1"/>
    <col min="4871" max="4871" width="7.625" style="72" customWidth="1"/>
    <col min="4872" max="4872" width="16.375" style="72" customWidth="1"/>
    <col min="4873" max="5092" width="9" style="72"/>
    <col min="5093" max="5093" width="5" style="72" customWidth="1"/>
    <col min="5094" max="5094" width="15" style="72" customWidth="1"/>
    <col min="5095" max="5096" width="14.625" style="72" customWidth="1"/>
    <col min="5097" max="5097" width="6.25" style="72" customWidth="1"/>
    <col min="5098" max="5100" width="10.125" style="72" customWidth="1"/>
    <col min="5101" max="5101" width="10.5" style="72" customWidth="1"/>
    <col min="5102" max="5120" width="9" style="72"/>
    <col min="5121" max="5121" width="6.5" style="72" customWidth="1"/>
    <col min="5122" max="5122" width="12.25" style="72" customWidth="1"/>
    <col min="5123" max="5123" width="28.25" style="72" customWidth="1"/>
    <col min="5124" max="5124" width="13.75" style="72" customWidth="1"/>
    <col min="5125" max="5125" width="5.625" style="72" customWidth="1"/>
    <col min="5126" max="5126" width="7.125" style="72" customWidth="1"/>
    <col min="5127" max="5127" width="7.625" style="72" customWidth="1"/>
    <col min="5128" max="5128" width="16.375" style="72" customWidth="1"/>
    <col min="5129" max="5348" width="9" style="72"/>
    <col min="5349" max="5349" width="5" style="72" customWidth="1"/>
    <col min="5350" max="5350" width="15" style="72" customWidth="1"/>
    <col min="5351" max="5352" width="14.625" style="72" customWidth="1"/>
    <col min="5353" max="5353" width="6.25" style="72" customWidth="1"/>
    <col min="5354" max="5356" width="10.125" style="72" customWidth="1"/>
    <col min="5357" max="5357" width="10.5" style="72" customWidth="1"/>
    <col min="5358" max="5376" width="9" style="72"/>
    <col min="5377" max="5377" width="6.5" style="72" customWidth="1"/>
    <col min="5378" max="5378" width="12.25" style="72" customWidth="1"/>
    <col min="5379" max="5379" width="28.25" style="72" customWidth="1"/>
    <col min="5380" max="5380" width="13.75" style="72" customWidth="1"/>
    <col min="5381" max="5381" width="5.625" style="72" customWidth="1"/>
    <col min="5382" max="5382" width="7.125" style="72" customWidth="1"/>
    <col min="5383" max="5383" width="7.625" style="72" customWidth="1"/>
    <col min="5384" max="5384" width="16.375" style="72" customWidth="1"/>
    <col min="5385" max="5604" width="9" style="72"/>
    <col min="5605" max="5605" width="5" style="72" customWidth="1"/>
    <col min="5606" max="5606" width="15" style="72" customWidth="1"/>
    <col min="5607" max="5608" width="14.625" style="72" customWidth="1"/>
    <col min="5609" max="5609" width="6.25" style="72" customWidth="1"/>
    <col min="5610" max="5612" width="10.125" style="72" customWidth="1"/>
    <col min="5613" max="5613" width="10.5" style="72" customWidth="1"/>
    <col min="5614" max="5632" width="9" style="72"/>
    <col min="5633" max="5633" width="6.5" style="72" customWidth="1"/>
    <col min="5634" max="5634" width="12.25" style="72" customWidth="1"/>
    <col min="5635" max="5635" width="28.25" style="72" customWidth="1"/>
    <col min="5636" max="5636" width="13.75" style="72" customWidth="1"/>
    <col min="5637" max="5637" width="5.625" style="72" customWidth="1"/>
    <col min="5638" max="5638" width="7.125" style="72" customWidth="1"/>
    <col min="5639" max="5639" width="7.625" style="72" customWidth="1"/>
    <col min="5640" max="5640" width="16.375" style="72" customWidth="1"/>
    <col min="5641" max="5860" width="9" style="72"/>
    <col min="5861" max="5861" width="5" style="72" customWidth="1"/>
    <col min="5862" max="5862" width="15" style="72" customWidth="1"/>
    <col min="5863" max="5864" width="14.625" style="72" customWidth="1"/>
    <col min="5865" max="5865" width="6.25" style="72" customWidth="1"/>
    <col min="5866" max="5868" width="10.125" style="72" customWidth="1"/>
    <col min="5869" max="5869" width="10.5" style="72" customWidth="1"/>
    <col min="5870" max="5888" width="9" style="72"/>
    <col min="5889" max="5889" width="6.5" style="72" customWidth="1"/>
    <col min="5890" max="5890" width="12.25" style="72" customWidth="1"/>
    <col min="5891" max="5891" width="28.25" style="72" customWidth="1"/>
    <col min="5892" max="5892" width="13.75" style="72" customWidth="1"/>
    <col min="5893" max="5893" width="5.625" style="72" customWidth="1"/>
    <col min="5894" max="5894" width="7.125" style="72" customWidth="1"/>
    <col min="5895" max="5895" width="7.625" style="72" customWidth="1"/>
    <col min="5896" max="5896" width="16.375" style="72" customWidth="1"/>
    <col min="5897" max="6116" width="9" style="72"/>
    <col min="6117" max="6117" width="5" style="72" customWidth="1"/>
    <col min="6118" max="6118" width="15" style="72" customWidth="1"/>
    <col min="6119" max="6120" width="14.625" style="72" customWidth="1"/>
    <col min="6121" max="6121" width="6.25" style="72" customWidth="1"/>
    <col min="6122" max="6124" width="10.125" style="72" customWidth="1"/>
    <col min="6125" max="6125" width="10.5" style="72" customWidth="1"/>
    <col min="6126" max="6144" width="9" style="72"/>
    <col min="6145" max="6145" width="6.5" style="72" customWidth="1"/>
    <col min="6146" max="6146" width="12.25" style="72" customWidth="1"/>
    <col min="6147" max="6147" width="28.25" style="72" customWidth="1"/>
    <col min="6148" max="6148" width="13.75" style="72" customWidth="1"/>
    <col min="6149" max="6149" width="5.625" style="72" customWidth="1"/>
    <col min="6150" max="6150" width="7.125" style="72" customWidth="1"/>
    <col min="6151" max="6151" width="7.625" style="72" customWidth="1"/>
    <col min="6152" max="6152" width="16.375" style="72" customWidth="1"/>
    <col min="6153" max="6372" width="9" style="72"/>
    <col min="6373" max="6373" width="5" style="72" customWidth="1"/>
    <col min="6374" max="6374" width="15" style="72" customWidth="1"/>
    <col min="6375" max="6376" width="14.625" style="72" customWidth="1"/>
    <col min="6377" max="6377" width="6.25" style="72" customWidth="1"/>
    <col min="6378" max="6380" width="10.125" style="72" customWidth="1"/>
    <col min="6381" max="6381" width="10.5" style="72" customWidth="1"/>
    <col min="6382" max="6400" width="9" style="72"/>
    <col min="6401" max="6401" width="6.5" style="72" customWidth="1"/>
    <col min="6402" max="6402" width="12.25" style="72" customWidth="1"/>
    <col min="6403" max="6403" width="28.25" style="72" customWidth="1"/>
    <col min="6404" max="6404" width="13.75" style="72" customWidth="1"/>
    <col min="6405" max="6405" width="5.625" style="72" customWidth="1"/>
    <col min="6406" max="6406" width="7.125" style="72" customWidth="1"/>
    <col min="6407" max="6407" width="7.625" style="72" customWidth="1"/>
    <col min="6408" max="6408" width="16.375" style="72" customWidth="1"/>
    <col min="6409" max="6628" width="9" style="72"/>
    <col min="6629" max="6629" width="5" style="72" customWidth="1"/>
    <col min="6630" max="6630" width="15" style="72" customWidth="1"/>
    <col min="6631" max="6632" width="14.625" style="72" customWidth="1"/>
    <col min="6633" max="6633" width="6.25" style="72" customWidth="1"/>
    <col min="6634" max="6636" width="10.125" style="72" customWidth="1"/>
    <col min="6637" max="6637" width="10.5" style="72" customWidth="1"/>
    <col min="6638" max="6656" width="9" style="72"/>
    <col min="6657" max="6657" width="6.5" style="72" customWidth="1"/>
    <col min="6658" max="6658" width="12.25" style="72" customWidth="1"/>
    <col min="6659" max="6659" width="28.25" style="72" customWidth="1"/>
    <col min="6660" max="6660" width="13.75" style="72" customWidth="1"/>
    <col min="6661" max="6661" width="5.625" style="72" customWidth="1"/>
    <col min="6662" max="6662" width="7.125" style="72" customWidth="1"/>
    <col min="6663" max="6663" width="7.625" style="72" customWidth="1"/>
    <col min="6664" max="6664" width="16.375" style="72" customWidth="1"/>
    <col min="6665" max="6884" width="9" style="72"/>
    <col min="6885" max="6885" width="5" style="72" customWidth="1"/>
    <col min="6886" max="6886" width="15" style="72" customWidth="1"/>
    <col min="6887" max="6888" width="14.625" style="72" customWidth="1"/>
    <col min="6889" max="6889" width="6.25" style="72" customWidth="1"/>
    <col min="6890" max="6892" width="10.125" style="72" customWidth="1"/>
    <col min="6893" max="6893" width="10.5" style="72" customWidth="1"/>
    <col min="6894" max="6912" width="9" style="72"/>
    <col min="6913" max="6913" width="6.5" style="72" customWidth="1"/>
    <col min="6914" max="6914" width="12.25" style="72" customWidth="1"/>
    <col min="6915" max="6915" width="28.25" style="72" customWidth="1"/>
    <col min="6916" max="6916" width="13.75" style="72" customWidth="1"/>
    <col min="6917" max="6917" width="5.625" style="72" customWidth="1"/>
    <col min="6918" max="6918" width="7.125" style="72" customWidth="1"/>
    <col min="6919" max="6919" width="7.625" style="72" customWidth="1"/>
    <col min="6920" max="6920" width="16.375" style="72" customWidth="1"/>
    <col min="6921" max="7140" width="9" style="72"/>
    <col min="7141" max="7141" width="5" style="72" customWidth="1"/>
    <col min="7142" max="7142" width="15" style="72" customWidth="1"/>
    <col min="7143" max="7144" width="14.625" style="72" customWidth="1"/>
    <col min="7145" max="7145" width="6.25" style="72" customWidth="1"/>
    <col min="7146" max="7148" width="10.125" style="72" customWidth="1"/>
    <col min="7149" max="7149" width="10.5" style="72" customWidth="1"/>
    <col min="7150" max="7168" width="9" style="72"/>
    <col min="7169" max="7169" width="6.5" style="72" customWidth="1"/>
    <col min="7170" max="7170" width="12.25" style="72" customWidth="1"/>
    <col min="7171" max="7171" width="28.25" style="72" customWidth="1"/>
    <col min="7172" max="7172" width="13.75" style="72" customWidth="1"/>
    <col min="7173" max="7173" width="5.625" style="72" customWidth="1"/>
    <col min="7174" max="7174" width="7.125" style="72" customWidth="1"/>
    <col min="7175" max="7175" width="7.625" style="72" customWidth="1"/>
    <col min="7176" max="7176" width="16.375" style="72" customWidth="1"/>
    <col min="7177" max="7396" width="9" style="72"/>
    <col min="7397" max="7397" width="5" style="72" customWidth="1"/>
    <col min="7398" max="7398" width="15" style="72" customWidth="1"/>
    <col min="7399" max="7400" width="14.625" style="72" customWidth="1"/>
    <col min="7401" max="7401" width="6.25" style="72" customWidth="1"/>
    <col min="7402" max="7404" width="10.125" style="72" customWidth="1"/>
    <col min="7405" max="7405" width="10.5" style="72" customWidth="1"/>
    <col min="7406" max="7424" width="9" style="72"/>
    <col min="7425" max="7425" width="6.5" style="72" customWidth="1"/>
    <col min="7426" max="7426" width="12.25" style="72" customWidth="1"/>
    <col min="7427" max="7427" width="28.25" style="72" customWidth="1"/>
    <col min="7428" max="7428" width="13.75" style="72" customWidth="1"/>
    <col min="7429" max="7429" width="5.625" style="72" customWidth="1"/>
    <col min="7430" max="7430" width="7.125" style="72" customWidth="1"/>
    <col min="7431" max="7431" width="7.625" style="72" customWidth="1"/>
    <col min="7432" max="7432" width="16.375" style="72" customWidth="1"/>
    <col min="7433" max="7652" width="9" style="72"/>
    <col min="7653" max="7653" width="5" style="72" customWidth="1"/>
    <col min="7654" max="7654" width="15" style="72" customWidth="1"/>
    <col min="7655" max="7656" width="14.625" style="72" customWidth="1"/>
    <col min="7657" max="7657" width="6.25" style="72" customWidth="1"/>
    <col min="7658" max="7660" width="10.125" style="72" customWidth="1"/>
    <col min="7661" max="7661" width="10.5" style="72" customWidth="1"/>
    <col min="7662" max="7680" width="9" style="72"/>
    <col min="7681" max="7681" width="6.5" style="72" customWidth="1"/>
    <col min="7682" max="7682" width="12.25" style="72" customWidth="1"/>
    <col min="7683" max="7683" width="28.25" style="72" customWidth="1"/>
    <col min="7684" max="7684" width="13.75" style="72" customWidth="1"/>
    <col min="7685" max="7685" width="5.625" style="72" customWidth="1"/>
    <col min="7686" max="7686" width="7.125" style="72" customWidth="1"/>
    <col min="7687" max="7687" width="7.625" style="72" customWidth="1"/>
    <col min="7688" max="7688" width="16.375" style="72" customWidth="1"/>
    <col min="7689" max="7908" width="9" style="72"/>
    <col min="7909" max="7909" width="5" style="72" customWidth="1"/>
    <col min="7910" max="7910" width="15" style="72" customWidth="1"/>
    <col min="7911" max="7912" width="14.625" style="72" customWidth="1"/>
    <col min="7913" max="7913" width="6.25" style="72" customWidth="1"/>
    <col min="7914" max="7916" width="10.125" style="72" customWidth="1"/>
    <col min="7917" max="7917" width="10.5" style="72" customWidth="1"/>
    <col min="7918" max="7936" width="9" style="72"/>
    <col min="7937" max="7937" width="6.5" style="72" customWidth="1"/>
    <col min="7938" max="7938" width="12.25" style="72" customWidth="1"/>
    <col min="7939" max="7939" width="28.25" style="72" customWidth="1"/>
    <col min="7940" max="7940" width="13.75" style="72" customWidth="1"/>
    <col min="7941" max="7941" width="5.625" style="72" customWidth="1"/>
    <col min="7942" max="7942" width="7.125" style="72" customWidth="1"/>
    <col min="7943" max="7943" width="7.625" style="72" customWidth="1"/>
    <col min="7944" max="7944" width="16.375" style="72" customWidth="1"/>
    <col min="7945" max="8164" width="9" style="72"/>
    <col min="8165" max="8165" width="5" style="72" customWidth="1"/>
    <col min="8166" max="8166" width="15" style="72" customWidth="1"/>
    <col min="8167" max="8168" width="14.625" style="72" customWidth="1"/>
    <col min="8169" max="8169" width="6.25" style="72" customWidth="1"/>
    <col min="8170" max="8172" width="10.125" style="72" customWidth="1"/>
    <col min="8173" max="8173" width="10.5" style="72" customWidth="1"/>
    <col min="8174" max="8192" width="9" style="72"/>
    <col min="8193" max="8193" width="6.5" style="72" customWidth="1"/>
    <col min="8194" max="8194" width="12.25" style="72" customWidth="1"/>
    <col min="8195" max="8195" width="28.25" style="72" customWidth="1"/>
    <col min="8196" max="8196" width="13.75" style="72" customWidth="1"/>
    <col min="8197" max="8197" width="5.625" style="72" customWidth="1"/>
    <col min="8198" max="8198" width="7.125" style="72" customWidth="1"/>
    <col min="8199" max="8199" width="7.625" style="72" customWidth="1"/>
    <col min="8200" max="8200" width="16.375" style="72" customWidth="1"/>
    <col min="8201" max="8420" width="9" style="72"/>
    <col min="8421" max="8421" width="5" style="72" customWidth="1"/>
    <col min="8422" max="8422" width="15" style="72" customWidth="1"/>
    <col min="8423" max="8424" width="14.625" style="72" customWidth="1"/>
    <col min="8425" max="8425" width="6.25" style="72" customWidth="1"/>
    <col min="8426" max="8428" width="10.125" style="72" customWidth="1"/>
    <col min="8429" max="8429" width="10.5" style="72" customWidth="1"/>
    <col min="8430" max="8448" width="9" style="72"/>
    <col min="8449" max="8449" width="6.5" style="72" customWidth="1"/>
    <col min="8450" max="8450" width="12.25" style="72" customWidth="1"/>
    <col min="8451" max="8451" width="28.25" style="72" customWidth="1"/>
    <col min="8452" max="8452" width="13.75" style="72" customWidth="1"/>
    <col min="8453" max="8453" width="5.625" style="72" customWidth="1"/>
    <col min="8454" max="8454" width="7.125" style="72" customWidth="1"/>
    <col min="8455" max="8455" width="7.625" style="72" customWidth="1"/>
    <col min="8456" max="8456" width="16.375" style="72" customWidth="1"/>
    <col min="8457" max="8676" width="9" style="72"/>
    <col min="8677" max="8677" width="5" style="72" customWidth="1"/>
    <col min="8678" max="8678" width="15" style="72" customWidth="1"/>
    <col min="8679" max="8680" width="14.625" style="72" customWidth="1"/>
    <col min="8681" max="8681" width="6.25" style="72" customWidth="1"/>
    <col min="8682" max="8684" width="10.125" style="72" customWidth="1"/>
    <col min="8685" max="8685" width="10.5" style="72" customWidth="1"/>
    <col min="8686" max="8704" width="9" style="72"/>
    <col min="8705" max="8705" width="6.5" style="72" customWidth="1"/>
    <col min="8706" max="8706" width="12.25" style="72" customWidth="1"/>
    <col min="8707" max="8707" width="28.25" style="72" customWidth="1"/>
    <col min="8708" max="8708" width="13.75" style="72" customWidth="1"/>
    <col min="8709" max="8709" width="5.625" style="72" customWidth="1"/>
    <col min="8710" max="8710" width="7.125" style="72" customWidth="1"/>
    <col min="8711" max="8711" width="7.625" style="72" customWidth="1"/>
    <col min="8712" max="8712" width="16.375" style="72" customWidth="1"/>
    <col min="8713" max="8932" width="9" style="72"/>
    <col min="8933" max="8933" width="5" style="72" customWidth="1"/>
    <col min="8934" max="8934" width="15" style="72" customWidth="1"/>
    <col min="8935" max="8936" width="14.625" style="72" customWidth="1"/>
    <col min="8937" max="8937" width="6.25" style="72" customWidth="1"/>
    <col min="8938" max="8940" width="10.125" style="72" customWidth="1"/>
    <col min="8941" max="8941" width="10.5" style="72" customWidth="1"/>
    <col min="8942" max="8960" width="9" style="72"/>
    <col min="8961" max="8961" width="6.5" style="72" customWidth="1"/>
    <col min="8962" max="8962" width="12.25" style="72" customWidth="1"/>
    <col min="8963" max="8963" width="28.25" style="72" customWidth="1"/>
    <col min="8964" max="8964" width="13.75" style="72" customWidth="1"/>
    <col min="8965" max="8965" width="5.625" style="72" customWidth="1"/>
    <col min="8966" max="8966" width="7.125" style="72" customWidth="1"/>
    <col min="8967" max="8967" width="7.625" style="72" customWidth="1"/>
    <col min="8968" max="8968" width="16.375" style="72" customWidth="1"/>
    <col min="8969" max="9188" width="9" style="72"/>
    <col min="9189" max="9189" width="5" style="72" customWidth="1"/>
    <col min="9190" max="9190" width="15" style="72" customWidth="1"/>
    <col min="9191" max="9192" width="14.625" style="72" customWidth="1"/>
    <col min="9193" max="9193" width="6.25" style="72" customWidth="1"/>
    <col min="9194" max="9196" width="10.125" style="72" customWidth="1"/>
    <col min="9197" max="9197" width="10.5" style="72" customWidth="1"/>
    <col min="9198" max="9216" width="9" style="72"/>
    <col min="9217" max="9217" width="6.5" style="72" customWidth="1"/>
    <col min="9218" max="9218" width="12.25" style="72" customWidth="1"/>
    <col min="9219" max="9219" width="28.25" style="72" customWidth="1"/>
    <col min="9220" max="9220" width="13.75" style="72" customWidth="1"/>
    <col min="9221" max="9221" width="5.625" style="72" customWidth="1"/>
    <col min="9222" max="9222" width="7.125" style="72" customWidth="1"/>
    <col min="9223" max="9223" width="7.625" style="72" customWidth="1"/>
    <col min="9224" max="9224" width="16.375" style="72" customWidth="1"/>
    <col min="9225" max="9444" width="9" style="72"/>
    <col min="9445" max="9445" width="5" style="72" customWidth="1"/>
    <col min="9446" max="9446" width="15" style="72" customWidth="1"/>
    <col min="9447" max="9448" width="14.625" style="72" customWidth="1"/>
    <col min="9449" max="9449" width="6.25" style="72" customWidth="1"/>
    <col min="9450" max="9452" width="10.125" style="72" customWidth="1"/>
    <col min="9453" max="9453" width="10.5" style="72" customWidth="1"/>
    <col min="9454" max="9472" width="9" style="72"/>
    <col min="9473" max="9473" width="6.5" style="72" customWidth="1"/>
    <col min="9474" max="9474" width="12.25" style="72" customWidth="1"/>
    <col min="9475" max="9475" width="28.25" style="72" customWidth="1"/>
    <col min="9476" max="9476" width="13.75" style="72" customWidth="1"/>
    <col min="9477" max="9477" width="5.625" style="72" customWidth="1"/>
    <col min="9478" max="9478" width="7.125" style="72" customWidth="1"/>
    <col min="9479" max="9479" width="7.625" style="72" customWidth="1"/>
    <col min="9480" max="9480" width="16.375" style="72" customWidth="1"/>
    <col min="9481" max="9700" width="9" style="72"/>
    <col min="9701" max="9701" width="5" style="72" customWidth="1"/>
    <col min="9702" max="9702" width="15" style="72" customWidth="1"/>
    <col min="9703" max="9704" width="14.625" style="72" customWidth="1"/>
    <col min="9705" max="9705" width="6.25" style="72" customWidth="1"/>
    <col min="9706" max="9708" width="10.125" style="72" customWidth="1"/>
    <col min="9709" max="9709" width="10.5" style="72" customWidth="1"/>
    <col min="9710" max="9728" width="9" style="72"/>
    <col min="9729" max="9729" width="6.5" style="72" customWidth="1"/>
    <col min="9730" max="9730" width="12.25" style="72" customWidth="1"/>
    <col min="9731" max="9731" width="28.25" style="72" customWidth="1"/>
    <col min="9732" max="9732" width="13.75" style="72" customWidth="1"/>
    <col min="9733" max="9733" width="5.625" style="72" customWidth="1"/>
    <col min="9734" max="9734" width="7.125" style="72" customWidth="1"/>
    <col min="9735" max="9735" width="7.625" style="72" customWidth="1"/>
    <col min="9736" max="9736" width="16.375" style="72" customWidth="1"/>
    <col min="9737" max="9956" width="9" style="72"/>
    <col min="9957" max="9957" width="5" style="72" customWidth="1"/>
    <col min="9958" max="9958" width="15" style="72" customWidth="1"/>
    <col min="9959" max="9960" width="14.625" style="72" customWidth="1"/>
    <col min="9961" max="9961" width="6.25" style="72" customWidth="1"/>
    <col min="9962" max="9964" width="10.125" style="72" customWidth="1"/>
    <col min="9965" max="9965" width="10.5" style="72" customWidth="1"/>
    <col min="9966" max="9984" width="9" style="72"/>
    <col min="9985" max="9985" width="6.5" style="72" customWidth="1"/>
    <col min="9986" max="9986" width="12.25" style="72" customWidth="1"/>
    <col min="9987" max="9987" width="28.25" style="72" customWidth="1"/>
    <col min="9988" max="9988" width="13.75" style="72" customWidth="1"/>
    <col min="9989" max="9989" width="5.625" style="72" customWidth="1"/>
    <col min="9990" max="9990" width="7.125" style="72" customWidth="1"/>
    <col min="9991" max="9991" width="7.625" style="72" customWidth="1"/>
    <col min="9992" max="9992" width="16.375" style="72" customWidth="1"/>
    <col min="9993" max="10212" width="9" style="72"/>
    <col min="10213" max="10213" width="5" style="72" customWidth="1"/>
    <col min="10214" max="10214" width="15" style="72" customWidth="1"/>
    <col min="10215" max="10216" width="14.625" style="72" customWidth="1"/>
    <col min="10217" max="10217" width="6.25" style="72" customWidth="1"/>
    <col min="10218" max="10220" width="10.125" style="72" customWidth="1"/>
    <col min="10221" max="10221" width="10.5" style="72" customWidth="1"/>
    <col min="10222" max="10240" width="9" style="72"/>
    <col min="10241" max="10241" width="6.5" style="72" customWidth="1"/>
    <col min="10242" max="10242" width="12.25" style="72" customWidth="1"/>
    <col min="10243" max="10243" width="28.25" style="72" customWidth="1"/>
    <col min="10244" max="10244" width="13.75" style="72" customWidth="1"/>
    <col min="10245" max="10245" width="5.625" style="72" customWidth="1"/>
    <col min="10246" max="10246" width="7.125" style="72" customWidth="1"/>
    <col min="10247" max="10247" width="7.625" style="72" customWidth="1"/>
    <col min="10248" max="10248" width="16.375" style="72" customWidth="1"/>
    <col min="10249" max="10468" width="9" style="72"/>
    <col min="10469" max="10469" width="5" style="72" customWidth="1"/>
    <col min="10470" max="10470" width="15" style="72" customWidth="1"/>
    <col min="10471" max="10472" width="14.625" style="72" customWidth="1"/>
    <col min="10473" max="10473" width="6.25" style="72" customWidth="1"/>
    <col min="10474" max="10476" width="10.125" style="72" customWidth="1"/>
    <col min="10477" max="10477" width="10.5" style="72" customWidth="1"/>
    <col min="10478" max="10496" width="9" style="72"/>
    <col min="10497" max="10497" width="6.5" style="72" customWidth="1"/>
    <col min="10498" max="10498" width="12.25" style="72" customWidth="1"/>
    <col min="10499" max="10499" width="28.25" style="72" customWidth="1"/>
    <col min="10500" max="10500" width="13.75" style="72" customWidth="1"/>
    <col min="10501" max="10501" width="5.625" style="72" customWidth="1"/>
    <col min="10502" max="10502" width="7.125" style="72" customWidth="1"/>
    <col min="10503" max="10503" width="7.625" style="72" customWidth="1"/>
    <col min="10504" max="10504" width="16.375" style="72" customWidth="1"/>
    <col min="10505" max="10724" width="9" style="72"/>
    <col min="10725" max="10725" width="5" style="72" customWidth="1"/>
    <col min="10726" max="10726" width="15" style="72" customWidth="1"/>
    <col min="10727" max="10728" width="14.625" style="72" customWidth="1"/>
    <col min="10729" max="10729" width="6.25" style="72" customWidth="1"/>
    <col min="10730" max="10732" width="10.125" style="72" customWidth="1"/>
    <col min="10733" max="10733" width="10.5" style="72" customWidth="1"/>
    <col min="10734" max="10752" width="9" style="72"/>
    <col min="10753" max="10753" width="6.5" style="72" customWidth="1"/>
    <col min="10754" max="10754" width="12.25" style="72" customWidth="1"/>
    <col min="10755" max="10755" width="28.25" style="72" customWidth="1"/>
    <col min="10756" max="10756" width="13.75" style="72" customWidth="1"/>
    <col min="10757" max="10757" width="5.625" style="72" customWidth="1"/>
    <col min="10758" max="10758" width="7.125" style="72" customWidth="1"/>
    <col min="10759" max="10759" width="7.625" style="72" customWidth="1"/>
    <col min="10760" max="10760" width="16.375" style="72" customWidth="1"/>
    <col min="10761" max="10980" width="9" style="72"/>
    <col min="10981" max="10981" width="5" style="72" customWidth="1"/>
    <col min="10982" max="10982" width="15" style="72" customWidth="1"/>
    <col min="10983" max="10984" width="14.625" style="72" customWidth="1"/>
    <col min="10985" max="10985" width="6.25" style="72" customWidth="1"/>
    <col min="10986" max="10988" width="10.125" style="72" customWidth="1"/>
    <col min="10989" max="10989" width="10.5" style="72" customWidth="1"/>
    <col min="10990" max="11008" width="9" style="72"/>
    <col min="11009" max="11009" width="6.5" style="72" customWidth="1"/>
    <col min="11010" max="11010" width="12.25" style="72" customWidth="1"/>
    <col min="11011" max="11011" width="28.25" style="72" customWidth="1"/>
    <col min="11012" max="11012" width="13.75" style="72" customWidth="1"/>
    <col min="11013" max="11013" width="5.625" style="72" customWidth="1"/>
    <col min="11014" max="11014" width="7.125" style="72" customWidth="1"/>
    <col min="11015" max="11015" width="7.625" style="72" customWidth="1"/>
    <col min="11016" max="11016" width="16.375" style="72" customWidth="1"/>
    <col min="11017" max="11236" width="9" style="72"/>
    <col min="11237" max="11237" width="5" style="72" customWidth="1"/>
    <col min="11238" max="11238" width="15" style="72" customWidth="1"/>
    <col min="11239" max="11240" width="14.625" style="72" customWidth="1"/>
    <col min="11241" max="11241" width="6.25" style="72" customWidth="1"/>
    <col min="11242" max="11244" width="10.125" style="72" customWidth="1"/>
    <col min="11245" max="11245" width="10.5" style="72" customWidth="1"/>
    <col min="11246" max="11264" width="9" style="72"/>
    <col min="11265" max="11265" width="6.5" style="72" customWidth="1"/>
    <col min="11266" max="11266" width="12.25" style="72" customWidth="1"/>
    <col min="11267" max="11267" width="28.25" style="72" customWidth="1"/>
    <col min="11268" max="11268" width="13.75" style="72" customWidth="1"/>
    <col min="11269" max="11269" width="5.625" style="72" customWidth="1"/>
    <col min="11270" max="11270" width="7.125" style="72" customWidth="1"/>
    <col min="11271" max="11271" width="7.625" style="72" customWidth="1"/>
    <col min="11272" max="11272" width="16.375" style="72" customWidth="1"/>
    <col min="11273" max="11492" width="9" style="72"/>
    <col min="11493" max="11493" width="5" style="72" customWidth="1"/>
    <col min="11494" max="11494" width="15" style="72" customWidth="1"/>
    <col min="11495" max="11496" width="14.625" style="72" customWidth="1"/>
    <col min="11497" max="11497" width="6.25" style="72" customWidth="1"/>
    <col min="11498" max="11500" width="10.125" style="72" customWidth="1"/>
    <col min="11501" max="11501" width="10.5" style="72" customWidth="1"/>
    <col min="11502" max="11520" width="9" style="72"/>
    <col min="11521" max="11521" width="6.5" style="72" customWidth="1"/>
    <col min="11522" max="11522" width="12.25" style="72" customWidth="1"/>
    <col min="11523" max="11523" width="28.25" style="72" customWidth="1"/>
    <col min="11524" max="11524" width="13.75" style="72" customWidth="1"/>
    <col min="11525" max="11525" width="5.625" style="72" customWidth="1"/>
    <col min="11526" max="11526" width="7.125" style="72" customWidth="1"/>
    <col min="11527" max="11527" width="7.625" style="72" customWidth="1"/>
    <col min="11528" max="11528" width="16.375" style="72" customWidth="1"/>
    <col min="11529" max="11748" width="9" style="72"/>
    <col min="11749" max="11749" width="5" style="72" customWidth="1"/>
    <col min="11750" max="11750" width="15" style="72" customWidth="1"/>
    <col min="11751" max="11752" width="14.625" style="72" customWidth="1"/>
    <col min="11753" max="11753" width="6.25" style="72" customWidth="1"/>
    <col min="11754" max="11756" width="10.125" style="72" customWidth="1"/>
    <col min="11757" max="11757" width="10.5" style="72" customWidth="1"/>
    <col min="11758" max="11776" width="9" style="72"/>
    <col min="11777" max="11777" width="6.5" style="72" customWidth="1"/>
    <col min="11778" max="11778" width="12.25" style="72" customWidth="1"/>
    <col min="11779" max="11779" width="28.25" style="72" customWidth="1"/>
    <col min="11780" max="11780" width="13.75" style="72" customWidth="1"/>
    <col min="11781" max="11781" width="5.625" style="72" customWidth="1"/>
    <col min="11782" max="11782" width="7.125" style="72" customWidth="1"/>
    <col min="11783" max="11783" width="7.625" style="72" customWidth="1"/>
    <col min="11784" max="11784" width="16.375" style="72" customWidth="1"/>
    <col min="11785" max="12004" width="9" style="72"/>
    <col min="12005" max="12005" width="5" style="72" customWidth="1"/>
    <col min="12006" max="12006" width="15" style="72" customWidth="1"/>
    <col min="12007" max="12008" width="14.625" style="72" customWidth="1"/>
    <col min="12009" max="12009" width="6.25" style="72" customWidth="1"/>
    <col min="12010" max="12012" width="10.125" style="72" customWidth="1"/>
    <col min="12013" max="12013" width="10.5" style="72" customWidth="1"/>
    <col min="12014" max="12032" width="9" style="72"/>
    <col min="12033" max="12033" width="6.5" style="72" customWidth="1"/>
    <col min="12034" max="12034" width="12.25" style="72" customWidth="1"/>
    <col min="12035" max="12035" width="28.25" style="72" customWidth="1"/>
    <col min="12036" max="12036" width="13.75" style="72" customWidth="1"/>
    <col min="12037" max="12037" width="5.625" style="72" customWidth="1"/>
    <col min="12038" max="12038" width="7.125" style="72" customWidth="1"/>
    <col min="12039" max="12039" width="7.625" style="72" customWidth="1"/>
    <col min="12040" max="12040" width="16.375" style="72" customWidth="1"/>
    <col min="12041" max="12260" width="9" style="72"/>
    <col min="12261" max="12261" width="5" style="72" customWidth="1"/>
    <col min="12262" max="12262" width="15" style="72" customWidth="1"/>
    <col min="12263" max="12264" width="14.625" style="72" customWidth="1"/>
    <col min="12265" max="12265" width="6.25" style="72" customWidth="1"/>
    <col min="12266" max="12268" width="10.125" style="72" customWidth="1"/>
    <col min="12269" max="12269" width="10.5" style="72" customWidth="1"/>
    <col min="12270" max="12288" width="9" style="72"/>
    <col min="12289" max="12289" width="6.5" style="72" customWidth="1"/>
    <col min="12290" max="12290" width="12.25" style="72" customWidth="1"/>
    <col min="12291" max="12291" width="28.25" style="72" customWidth="1"/>
    <col min="12292" max="12292" width="13.75" style="72" customWidth="1"/>
    <col min="12293" max="12293" width="5.625" style="72" customWidth="1"/>
    <col min="12294" max="12294" width="7.125" style="72" customWidth="1"/>
    <col min="12295" max="12295" width="7.625" style="72" customWidth="1"/>
    <col min="12296" max="12296" width="16.375" style="72" customWidth="1"/>
    <col min="12297" max="12516" width="9" style="72"/>
    <col min="12517" max="12517" width="5" style="72" customWidth="1"/>
    <col min="12518" max="12518" width="15" style="72" customWidth="1"/>
    <col min="12519" max="12520" width="14.625" style="72" customWidth="1"/>
    <col min="12521" max="12521" width="6.25" style="72" customWidth="1"/>
    <col min="12522" max="12524" width="10.125" style="72" customWidth="1"/>
    <col min="12525" max="12525" width="10.5" style="72" customWidth="1"/>
    <col min="12526" max="12544" width="9" style="72"/>
    <col min="12545" max="12545" width="6.5" style="72" customWidth="1"/>
    <col min="12546" max="12546" width="12.25" style="72" customWidth="1"/>
    <col min="12547" max="12547" width="28.25" style="72" customWidth="1"/>
    <col min="12548" max="12548" width="13.75" style="72" customWidth="1"/>
    <col min="12549" max="12549" width="5.625" style="72" customWidth="1"/>
    <col min="12550" max="12550" width="7.125" style="72" customWidth="1"/>
    <col min="12551" max="12551" width="7.625" style="72" customWidth="1"/>
    <col min="12552" max="12552" width="16.375" style="72" customWidth="1"/>
    <col min="12553" max="12772" width="9" style="72"/>
    <col min="12773" max="12773" width="5" style="72" customWidth="1"/>
    <col min="12774" max="12774" width="15" style="72" customWidth="1"/>
    <col min="12775" max="12776" width="14.625" style="72" customWidth="1"/>
    <col min="12777" max="12777" width="6.25" style="72" customWidth="1"/>
    <col min="12778" max="12780" width="10.125" style="72" customWidth="1"/>
    <col min="12781" max="12781" width="10.5" style="72" customWidth="1"/>
    <col min="12782" max="12800" width="9" style="72"/>
    <col min="12801" max="12801" width="6.5" style="72" customWidth="1"/>
    <col min="12802" max="12802" width="12.25" style="72" customWidth="1"/>
    <col min="12803" max="12803" width="28.25" style="72" customWidth="1"/>
    <col min="12804" max="12804" width="13.75" style="72" customWidth="1"/>
    <col min="12805" max="12805" width="5.625" style="72" customWidth="1"/>
    <col min="12806" max="12806" width="7.125" style="72" customWidth="1"/>
    <col min="12807" max="12807" width="7.625" style="72" customWidth="1"/>
    <col min="12808" max="12808" width="16.375" style="72" customWidth="1"/>
    <col min="12809" max="13028" width="9" style="72"/>
    <col min="13029" max="13029" width="5" style="72" customWidth="1"/>
    <col min="13030" max="13030" width="15" style="72" customWidth="1"/>
    <col min="13031" max="13032" width="14.625" style="72" customWidth="1"/>
    <col min="13033" max="13033" width="6.25" style="72" customWidth="1"/>
    <col min="13034" max="13036" width="10.125" style="72" customWidth="1"/>
    <col min="13037" max="13037" width="10.5" style="72" customWidth="1"/>
    <col min="13038" max="13056" width="9" style="72"/>
    <col min="13057" max="13057" width="6.5" style="72" customWidth="1"/>
    <col min="13058" max="13058" width="12.25" style="72" customWidth="1"/>
    <col min="13059" max="13059" width="28.25" style="72" customWidth="1"/>
    <col min="13060" max="13060" width="13.75" style="72" customWidth="1"/>
    <col min="13061" max="13061" width="5.625" style="72" customWidth="1"/>
    <col min="13062" max="13062" width="7.125" style="72" customWidth="1"/>
    <col min="13063" max="13063" width="7.625" style="72" customWidth="1"/>
    <col min="13064" max="13064" width="16.375" style="72" customWidth="1"/>
    <col min="13065" max="13284" width="9" style="72"/>
    <col min="13285" max="13285" width="5" style="72" customWidth="1"/>
    <col min="13286" max="13286" width="15" style="72" customWidth="1"/>
    <col min="13287" max="13288" width="14.625" style="72" customWidth="1"/>
    <col min="13289" max="13289" width="6.25" style="72" customWidth="1"/>
    <col min="13290" max="13292" width="10.125" style="72" customWidth="1"/>
    <col min="13293" max="13293" width="10.5" style="72" customWidth="1"/>
    <col min="13294" max="13312" width="9" style="72"/>
    <col min="13313" max="13313" width="6.5" style="72" customWidth="1"/>
    <col min="13314" max="13314" width="12.25" style="72" customWidth="1"/>
    <col min="13315" max="13315" width="28.25" style="72" customWidth="1"/>
    <col min="13316" max="13316" width="13.75" style="72" customWidth="1"/>
    <col min="13317" max="13317" width="5.625" style="72" customWidth="1"/>
    <col min="13318" max="13318" width="7.125" style="72" customWidth="1"/>
    <col min="13319" max="13319" width="7.625" style="72" customWidth="1"/>
    <col min="13320" max="13320" width="16.375" style="72" customWidth="1"/>
    <col min="13321" max="13540" width="9" style="72"/>
    <col min="13541" max="13541" width="5" style="72" customWidth="1"/>
    <col min="13542" max="13542" width="15" style="72" customWidth="1"/>
    <col min="13543" max="13544" width="14.625" style="72" customWidth="1"/>
    <col min="13545" max="13545" width="6.25" style="72" customWidth="1"/>
    <col min="13546" max="13548" width="10.125" style="72" customWidth="1"/>
    <col min="13549" max="13549" width="10.5" style="72" customWidth="1"/>
    <col min="13550" max="13568" width="9" style="72"/>
    <col min="13569" max="13569" width="6.5" style="72" customWidth="1"/>
    <col min="13570" max="13570" width="12.25" style="72" customWidth="1"/>
    <col min="13571" max="13571" width="28.25" style="72" customWidth="1"/>
    <col min="13572" max="13572" width="13.75" style="72" customWidth="1"/>
    <col min="13573" max="13573" width="5.625" style="72" customWidth="1"/>
    <col min="13574" max="13574" width="7.125" style="72" customWidth="1"/>
    <col min="13575" max="13575" width="7.625" style="72" customWidth="1"/>
    <col min="13576" max="13576" width="16.375" style="72" customWidth="1"/>
    <col min="13577" max="13796" width="9" style="72"/>
    <col min="13797" max="13797" width="5" style="72" customWidth="1"/>
    <col min="13798" max="13798" width="15" style="72" customWidth="1"/>
    <col min="13799" max="13800" width="14.625" style="72" customWidth="1"/>
    <col min="13801" max="13801" width="6.25" style="72" customWidth="1"/>
    <col min="13802" max="13804" width="10.125" style="72" customWidth="1"/>
    <col min="13805" max="13805" width="10.5" style="72" customWidth="1"/>
    <col min="13806" max="13824" width="9" style="72"/>
    <col min="13825" max="13825" width="6.5" style="72" customWidth="1"/>
    <col min="13826" max="13826" width="12.25" style="72" customWidth="1"/>
    <col min="13827" max="13827" width="28.25" style="72" customWidth="1"/>
    <col min="13828" max="13828" width="13.75" style="72" customWidth="1"/>
    <col min="13829" max="13829" width="5.625" style="72" customWidth="1"/>
    <col min="13830" max="13830" width="7.125" style="72" customWidth="1"/>
    <col min="13831" max="13831" width="7.625" style="72" customWidth="1"/>
    <col min="13832" max="13832" width="16.375" style="72" customWidth="1"/>
    <col min="13833" max="14052" width="9" style="72"/>
    <col min="14053" max="14053" width="5" style="72" customWidth="1"/>
    <col min="14054" max="14054" width="15" style="72" customWidth="1"/>
    <col min="14055" max="14056" width="14.625" style="72" customWidth="1"/>
    <col min="14057" max="14057" width="6.25" style="72" customWidth="1"/>
    <col min="14058" max="14060" width="10.125" style="72" customWidth="1"/>
    <col min="14061" max="14061" width="10.5" style="72" customWidth="1"/>
    <col min="14062" max="14080" width="9" style="72"/>
    <col min="14081" max="14081" width="6.5" style="72" customWidth="1"/>
    <col min="14082" max="14082" width="12.25" style="72" customWidth="1"/>
    <col min="14083" max="14083" width="28.25" style="72" customWidth="1"/>
    <col min="14084" max="14084" width="13.75" style="72" customWidth="1"/>
    <col min="14085" max="14085" width="5.625" style="72" customWidth="1"/>
    <col min="14086" max="14086" width="7.125" style="72" customWidth="1"/>
    <col min="14087" max="14087" width="7.625" style="72" customWidth="1"/>
    <col min="14088" max="14088" width="16.375" style="72" customWidth="1"/>
    <col min="14089" max="14308" width="9" style="72"/>
    <col min="14309" max="14309" width="5" style="72" customWidth="1"/>
    <col min="14310" max="14310" width="15" style="72" customWidth="1"/>
    <col min="14311" max="14312" width="14.625" style="72" customWidth="1"/>
    <col min="14313" max="14313" width="6.25" style="72" customWidth="1"/>
    <col min="14314" max="14316" width="10.125" style="72" customWidth="1"/>
    <col min="14317" max="14317" width="10.5" style="72" customWidth="1"/>
    <col min="14318" max="14336" width="9" style="72"/>
    <col min="14337" max="14337" width="6.5" style="72" customWidth="1"/>
    <col min="14338" max="14338" width="12.25" style="72" customWidth="1"/>
    <col min="14339" max="14339" width="28.25" style="72" customWidth="1"/>
    <col min="14340" max="14340" width="13.75" style="72" customWidth="1"/>
    <col min="14341" max="14341" width="5.625" style="72" customWidth="1"/>
    <col min="14342" max="14342" width="7.125" style="72" customWidth="1"/>
    <col min="14343" max="14343" width="7.625" style="72" customWidth="1"/>
    <col min="14344" max="14344" width="16.375" style="72" customWidth="1"/>
    <col min="14345" max="14564" width="9" style="72"/>
    <col min="14565" max="14565" width="5" style="72" customWidth="1"/>
    <col min="14566" max="14566" width="15" style="72" customWidth="1"/>
    <col min="14567" max="14568" width="14.625" style="72" customWidth="1"/>
    <col min="14569" max="14569" width="6.25" style="72" customWidth="1"/>
    <col min="14570" max="14572" width="10.125" style="72" customWidth="1"/>
    <col min="14573" max="14573" width="10.5" style="72" customWidth="1"/>
    <col min="14574" max="14592" width="9" style="72"/>
    <col min="14593" max="14593" width="6.5" style="72" customWidth="1"/>
    <col min="14594" max="14594" width="12.25" style="72" customWidth="1"/>
    <col min="14595" max="14595" width="28.25" style="72" customWidth="1"/>
    <col min="14596" max="14596" width="13.75" style="72" customWidth="1"/>
    <col min="14597" max="14597" width="5.625" style="72" customWidth="1"/>
    <col min="14598" max="14598" width="7.125" style="72" customWidth="1"/>
    <col min="14599" max="14599" width="7.625" style="72" customWidth="1"/>
    <col min="14600" max="14600" width="16.375" style="72" customWidth="1"/>
    <col min="14601" max="14820" width="9" style="72"/>
    <col min="14821" max="14821" width="5" style="72" customWidth="1"/>
    <col min="14822" max="14822" width="15" style="72" customWidth="1"/>
    <col min="14823" max="14824" width="14.625" style="72" customWidth="1"/>
    <col min="14825" max="14825" width="6.25" style="72" customWidth="1"/>
    <col min="14826" max="14828" width="10.125" style="72" customWidth="1"/>
    <col min="14829" max="14829" width="10.5" style="72" customWidth="1"/>
    <col min="14830" max="14848" width="9" style="72"/>
    <col min="14849" max="14849" width="6.5" style="72" customWidth="1"/>
    <col min="14850" max="14850" width="12.25" style="72" customWidth="1"/>
    <col min="14851" max="14851" width="28.25" style="72" customWidth="1"/>
    <col min="14852" max="14852" width="13.75" style="72" customWidth="1"/>
    <col min="14853" max="14853" width="5.625" style="72" customWidth="1"/>
    <col min="14854" max="14854" width="7.125" style="72" customWidth="1"/>
    <col min="14855" max="14855" width="7.625" style="72" customWidth="1"/>
    <col min="14856" max="14856" width="16.375" style="72" customWidth="1"/>
    <col min="14857" max="15076" width="9" style="72"/>
    <col min="15077" max="15077" width="5" style="72" customWidth="1"/>
    <col min="15078" max="15078" width="15" style="72" customWidth="1"/>
    <col min="15079" max="15080" width="14.625" style="72" customWidth="1"/>
    <col min="15081" max="15081" width="6.25" style="72" customWidth="1"/>
    <col min="15082" max="15084" width="10.125" style="72" customWidth="1"/>
    <col min="15085" max="15085" width="10.5" style="72" customWidth="1"/>
    <col min="15086" max="15104" width="9" style="72"/>
    <col min="15105" max="15105" width="6.5" style="72" customWidth="1"/>
    <col min="15106" max="15106" width="12.25" style="72" customWidth="1"/>
    <col min="15107" max="15107" width="28.25" style="72" customWidth="1"/>
    <col min="15108" max="15108" width="13.75" style="72" customWidth="1"/>
    <col min="15109" max="15109" width="5.625" style="72" customWidth="1"/>
    <col min="15110" max="15110" width="7.125" style="72" customWidth="1"/>
    <col min="15111" max="15111" width="7.625" style="72" customWidth="1"/>
    <col min="15112" max="15112" width="16.375" style="72" customWidth="1"/>
    <col min="15113" max="15332" width="9" style="72"/>
    <col min="15333" max="15333" width="5" style="72" customWidth="1"/>
    <col min="15334" max="15334" width="15" style="72" customWidth="1"/>
    <col min="15335" max="15336" width="14.625" style="72" customWidth="1"/>
    <col min="15337" max="15337" width="6.25" style="72" customWidth="1"/>
    <col min="15338" max="15340" width="10.125" style="72" customWidth="1"/>
    <col min="15341" max="15341" width="10.5" style="72" customWidth="1"/>
    <col min="15342" max="15360" width="9" style="72"/>
    <col min="15361" max="15361" width="6.5" style="72" customWidth="1"/>
    <col min="15362" max="15362" width="12.25" style="72" customWidth="1"/>
    <col min="15363" max="15363" width="28.25" style="72" customWidth="1"/>
    <col min="15364" max="15364" width="13.75" style="72" customWidth="1"/>
    <col min="15365" max="15365" width="5.625" style="72" customWidth="1"/>
    <col min="15366" max="15366" width="7.125" style="72" customWidth="1"/>
    <col min="15367" max="15367" width="7.625" style="72" customWidth="1"/>
    <col min="15368" max="15368" width="16.375" style="72" customWidth="1"/>
    <col min="15369" max="15588" width="9" style="72"/>
    <col min="15589" max="15589" width="5" style="72" customWidth="1"/>
    <col min="15590" max="15590" width="15" style="72" customWidth="1"/>
    <col min="15591" max="15592" width="14.625" style="72" customWidth="1"/>
    <col min="15593" max="15593" width="6.25" style="72" customWidth="1"/>
    <col min="15594" max="15596" width="10.125" style="72" customWidth="1"/>
    <col min="15597" max="15597" width="10.5" style="72" customWidth="1"/>
    <col min="15598" max="15616" width="9" style="72"/>
    <col min="15617" max="15617" width="6.5" style="72" customWidth="1"/>
    <col min="15618" max="15618" width="12.25" style="72" customWidth="1"/>
    <col min="15619" max="15619" width="28.25" style="72" customWidth="1"/>
    <col min="15620" max="15620" width="13.75" style="72" customWidth="1"/>
    <col min="15621" max="15621" width="5.625" style="72" customWidth="1"/>
    <col min="15622" max="15622" width="7.125" style="72" customWidth="1"/>
    <col min="15623" max="15623" width="7.625" style="72" customWidth="1"/>
    <col min="15624" max="15624" width="16.375" style="72" customWidth="1"/>
    <col min="15625" max="15844" width="9" style="72"/>
    <col min="15845" max="15845" width="5" style="72" customWidth="1"/>
    <col min="15846" max="15846" width="15" style="72" customWidth="1"/>
    <col min="15847" max="15848" width="14.625" style="72" customWidth="1"/>
    <col min="15849" max="15849" width="6.25" style="72" customWidth="1"/>
    <col min="15850" max="15852" width="10.125" style="72" customWidth="1"/>
    <col min="15853" max="15853" width="10.5" style="72" customWidth="1"/>
    <col min="15854" max="15872" width="9" style="72"/>
    <col min="15873" max="15873" width="6.5" style="72" customWidth="1"/>
    <col min="15874" max="15874" width="12.25" style="72" customWidth="1"/>
    <col min="15875" max="15875" width="28.25" style="72" customWidth="1"/>
    <col min="15876" max="15876" width="13.75" style="72" customWidth="1"/>
    <col min="15877" max="15877" width="5.625" style="72" customWidth="1"/>
    <col min="15878" max="15878" width="7.125" style="72" customWidth="1"/>
    <col min="15879" max="15879" width="7.625" style="72" customWidth="1"/>
    <col min="15880" max="15880" width="16.375" style="72" customWidth="1"/>
    <col min="15881" max="16100" width="9" style="72"/>
    <col min="16101" max="16101" width="5" style="72" customWidth="1"/>
    <col min="16102" max="16102" width="15" style="72" customWidth="1"/>
    <col min="16103" max="16104" width="14.625" style="72" customWidth="1"/>
    <col min="16105" max="16105" width="6.25" style="72" customWidth="1"/>
    <col min="16106" max="16108" width="10.125" style="72" customWidth="1"/>
    <col min="16109" max="16109" width="10.5" style="72" customWidth="1"/>
    <col min="16110" max="16128" width="9" style="72"/>
    <col min="16129" max="16129" width="6.5" style="72" customWidth="1"/>
    <col min="16130" max="16130" width="12.25" style="72" customWidth="1"/>
    <col min="16131" max="16131" width="28.25" style="72" customWidth="1"/>
    <col min="16132" max="16132" width="13.75" style="72" customWidth="1"/>
    <col min="16133" max="16133" width="5.625" style="72" customWidth="1"/>
    <col min="16134" max="16134" width="7.125" style="72" customWidth="1"/>
    <col min="16135" max="16135" width="7.625" style="72" customWidth="1"/>
    <col min="16136" max="16136" width="16.375" style="72" customWidth="1"/>
    <col min="16137" max="16356" width="9" style="72"/>
    <col min="16357" max="16357" width="5" style="72" customWidth="1"/>
    <col min="16358" max="16358" width="15" style="72" customWidth="1"/>
    <col min="16359" max="16360" width="14.625" style="72" customWidth="1"/>
    <col min="16361" max="16361" width="6.25" style="72" customWidth="1"/>
    <col min="16362" max="16364" width="10.125" style="72" customWidth="1"/>
    <col min="16365" max="16365" width="10.5" style="72" customWidth="1"/>
    <col min="16366" max="16384" width="9" style="72"/>
  </cols>
  <sheetData>
    <row r="1" spans="1:255" ht="22.5">
      <c r="A1" s="226" t="s">
        <v>29</v>
      </c>
      <c r="B1" s="226"/>
      <c r="C1" s="226"/>
      <c r="D1" s="226"/>
      <c r="E1" s="226"/>
      <c r="F1" s="226"/>
      <c r="G1" s="226"/>
      <c r="H1" s="226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</row>
    <row r="2" spans="1:255" ht="15.75" customHeight="1">
      <c r="A2" s="227" t="s">
        <v>1</v>
      </c>
      <c r="B2" s="227"/>
      <c r="C2" s="227"/>
      <c r="D2" s="227"/>
      <c r="E2" s="227"/>
      <c r="F2" s="227"/>
      <c r="G2" s="227"/>
      <c r="H2" s="22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</row>
    <row r="3" spans="1:255">
      <c r="A3" s="228" t="s">
        <v>2</v>
      </c>
      <c r="B3" s="228"/>
      <c r="C3" s="228"/>
      <c r="D3" s="228"/>
      <c r="E3" s="228"/>
      <c r="F3" s="228"/>
      <c r="G3" s="228"/>
      <c r="H3" s="22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</row>
    <row r="4" spans="1:255" ht="21" customHeight="1">
      <c r="A4" s="228" t="s">
        <v>3</v>
      </c>
      <c r="B4" s="228"/>
      <c r="C4" s="228"/>
      <c r="D4" s="228"/>
      <c r="E4" s="228"/>
      <c r="F4" s="228"/>
      <c r="G4" s="228"/>
      <c r="H4" s="22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</row>
    <row r="5" spans="1:255" ht="31.5" customHeight="1">
      <c r="A5" s="229" t="s">
        <v>4</v>
      </c>
      <c r="B5" s="229"/>
      <c r="C5" s="229"/>
      <c r="D5" s="229"/>
      <c r="E5" s="229"/>
      <c r="F5" s="229"/>
      <c r="G5" s="229"/>
      <c r="H5" s="229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</row>
    <row r="6" spans="1:255">
      <c r="A6" s="222" t="s">
        <v>5</v>
      </c>
      <c r="B6" s="222"/>
      <c r="C6" s="222"/>
      <c r="D6" s="222"/>
      <c r="E6" s="222"/>
      <c r="F6" s="222"/>
      <c r="G6" s="222"/>
      <c r="H6" s="222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</row>
    <row r="7" spans="1:255" ht="16.5">
      <c r="A7" s="212" t="s">
        <v>6</v>
      </c>
      <c r="B7" s="214" t="s">
        <v>7</v>
      </c>
      <c r="C7" s="216" t="s">
        <v>8</v>
      </c>
      <c r="D7" s="216" t="s">
        <v>9</v>
      </c>
      <c r="E7" s="218" t="s">
        <v>10</v>
      </c>
      <c r="F7" s="223" t="s">
        <v>11</v>
      </c>
      <c r="G7" s="223"/>
      <c r="H7" s="220" t="s">
        <v>12</v>
      </c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</row>
    <row r="8" spans="1:255" ht="16.5">
      <c r="A8" s="213"/>
      <c r="B8" s="215"/>
      <c r="C8" s="217"/>
      <c r="D8" s="217"/>
      <c r="E8" s="219"/>
      <c r="F8" s="79" t="s">
        <v>13</v>
      </c>
      <c r="G8" s="79" t="s">
        <v>14</v>
      </c>
      <c r="H8" s="221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</row>
    <row r="9" spans="1:255" ht="15" customHeight="1">
      <c r="A9" s="188">
        <v>1</v>
      </c>
      <c r="B9" s="189" t="s">
        <v>30</v>
      </c>
      <c r="C9" s="190" t="s">
        <v>31</v>
      </c>
      <c r="D9" s="191" t="s">
        <v>32</v>
      </c>
      <c r="E9" s="192" t="s">
        <v>33</v>
      </c>
      <c r="F9" s="193"/>
      <c r="G9" s="193">
        <f>2/1.13</f>
        <v>1.7699115044247788</v>
      </c>
      <c r="H9" s="194" t="s">
        <v>34</v>
      </c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</row>
    <row r="10" spans="1:255" ht="15" customHeight="1">
      <c r="A10" s="195">
        <v>2</v>
      </c>
      <c r="B10" s="196" t="s">
        <v>35</v>
      </c>
      <c r="C10" s="200" t="s">
        <v>36</v>
      </c>
      <c r="D10" s="112" t="s">
        <v>37</v>
      </c>
      <c r="E10" s="197" t="s">
        <v>33</v>
      </c>
      <c r="F10" s="198"/>
      <c r="G10" s="198">
        <f>0.74/1.13</f>
        <v>0.65486725663716816</v>
      </c>
      <c r="H10" s="199" t="s">
        <v>38</v>
      </c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</row>
    <row r="11" spans="1:255" ht="15" customHeight="1">
      <c r="A11" s="195">
        <v>3</v>
      </c>
      <c r="B11" s="196" t="s">
        <v>39</v>
      </c>
      <c r="C11" s="196" t="s">
        <v>40</v>
      </c>
      <c r="D11" s="112" t="s">
        <v>41</v>
      </c>
      <c r="E11" s="197" t="s">
        <v>33</v>
      </c>
      <c r="F11" s="198"/>
      <c r="G11" s="198">
        <f>1.78/1.13</f>
        <v>1.5752212389380533</v>
      </c>
      <c r="H11" s="199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</row>
    <row r="12" spans="1:255" ht="15" customHeight="1">
      <c r="A12" s="195">
        <v>4</v>
      </c>
      <c r="B12" s="196" t="s">
        <v>42</v>
      </c>
      <c r="C12" s="196" t="s">
        <v>43</v>
      </c>
      <c r="D12" s="112" t="s">
        <v>44</v>
      </c>
      <c r="E12" s="197" t="s">
        <v>33</v>
      </c>
      <c r="F12" s="198"/>
      <c r="G12" s="198">
        <f>2.62/1.13</f>
        <v>2.3185840707964607</v>
      </c>
      <c r="H12" s="199" t="s">
        <v>45</v>
      </c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</row>
    <row r="13" spans="1:255" ht="15" customHeight="1">
      <c r="A13" s="195">
        <v>5</v>
      </c>
      <c r="B13" s="196" t="s">
        <v>46</v>
      </c>
      <c r="C13" s="200" t="s">
        <v>47</v>
      </c>
      <c r="D13" s="112" t="s">
        <v>48</v>
      </c>
      <c r="E13" s="197" t="s">
        <v>33</v>
      </c>
      <c r="F13" s="198"/>
      <c r="G13" s="198">
        <f>3.7/1.13</f>
        <v>3.2743362831858414</v>
      </c>
      <c r="H13" s="199" t="s">
        <v>45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</row>
    <row r="14" spans="1:255" ht="15" customHeight="1">
      <c r="A14" s="195">
        <v>6</v>
      </c>
      <c r="B14" s="196" t="s">
        <v>49</v>
      </c>
      <c r="C14" s="200" t="s">
        <v>50</v>
      </c>
      <c r="D14" s="112" t="s">
        <v>51</v>
      </c>
      <c r="E14" s="197" t="s">
        <v>33</v>
      </c>
      <c r="F14" s="198"/>
      <c r="G14" s="198">
        <f>3.06/1.13</f>
        <v>2.7079646017699117</v>
      </c>
      <c r="H14" s="201" t="s">
        <v>34</v>
      </c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</row>
    <row r="15" spans="1:255" ht="15" customHeight="1">
      <c r="A15" s="195">
        <v>7</v>
      </c>
      <c r="B15" s="196" t="s">
        <v>52</v>
      </c>
      <c r="C15" s="200" t="s">
        <v>53</v>
      </c>
      <c r="D15" s="112" t="s">
        <v>54</v>
      </c>
      <c r="E15" s="197" t="s">
        <v>33</v>
      </c>
      <c r="F15" s="198"/>
      <c r="G15" s="198">
        <f>1.04/1.13</f>
        <v>0.92035398230088505</v>
      </c>
      <c r="H15" s="201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</row>
    <row r="16" spans="1:255" ht="15" customHeight="1">
      <c r="A16" s="195">
        <v>8</v>
      </c>
      <c r="B16" s="196" t="s">
        <v>55</v>
      </c>
      <c r="C16" s="200" t="s">
        <v>56</v>
      </c>
      <c r="D16" s="112" t="s">
        <v>57</v>
      </c>
      <c r="E16" s="197" t="s">
        <v>33</v>
      </c>
      <c r="F16" s="198"/>
      <c r="G16" s="198">
        <f>5.32/1.13</f>
        <v>4.7079646017699126</v>
      </c>
      <c r="H16" s="201" t="s">
        <v>58</v>
      </c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</row>
    <row r="17" spans="1:255" ht="15" customHeight="1">
      <c r="A17" s="195">
        <v>9</v>
      </c>
      <c r="B17" s="196" t="s">
        <v>59</v>
      </c>
      <c r="C17" s="200" t="s">
        <v>60</v>
      </c>
      <c r="D17" s="112" t="s">
        <v>61</v>
      </c>
      <c r="E17" s="197" t="s">
        <v>33</v>
      </c>
      <c r="F17" s="198"/>
      <c r="G17" s="198">
        <f>4.92/1.13</f>
        <v>4.3539823008849563</v>
      </c>
      <c r="H17" s="201" t="s">
        <v>62</v>
      </c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</row>
    <row r="18" spans="1:255" ht="15" customHeight="1">
      <c r="A18" s="195">
        <v>10</v>
      </c>
      <c r="B18" s="196" t="s">
        <v>63</v>
      </c>
      <c r="C18" s="200" t="s">
        <v>64</v>
      </c>
      <c r="D18" s="112" t="s">
        <v>65</v>
      </c>
      <c r="E18" s="197" t="s">
        <v>33</v>
      </c>
      <c r="F18" s="198"/>
      <c r="G18" s="198">
        <f>4.92/1.13</f>
        <v>4.3539823008849563</v>
      </c>
      <c r="H18" s="201" t="s">
        <v>62</v>
      </c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</row>
    <row r="19" spans="1:255" ht="15" customHeight="1">
      <c r="A19" s="195">
        <v>11</v>
      </c>
      <c r="B19" s="196" t="s">
        <v>66</v>
      </c>
      <c r="C19" s="200" t="s">
        <v>67</v>
      </c>
      <c r="D19" s="112" t="s">
        <v>68</v>
      </c>
      <c r="E19" s="197" t="s">
        <v>33</v>
      </c>
      <c r="F19" s="198"/>
      <c r="G19" s="198">
        <f>5.32/1.13</f>
        <v>4.7079646017699126</v>
      </c>
      <c r="H19" s="201" t="s">
        <v>58</v>
      </c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</row>
    <row r="20" spans="1:255" ht="15" customHeight="1">
      <c r="A20" s="195">
        <v>12</v>
      </c>
      <c r="B20" s="196"/>
      <c r="C20" s="200"/>
      <c r="D20" s="112"/>
      <c r="E20" s="197"/>
      <c r="F20" s="198"/>
      <c r="G20" s="198"/>
      <c r="H20" s="201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</row>
    <row r="21" spans="1:255" ht="15" customHeight="1">
      <c r="A21" s="195">
        <v>13</v>
      </c>
      <c r="B21" s="196"/>
      <c r="C21" s="200"/>
      <c r="D21" s="112"/>
      <c r="E21" s="197"/>
      <c r="F21" s="198"/>
      <c r="G21" s="198"/>
      <c r="H21" s="201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  <c r="IT21" s="118"/>
      <c r="IU21" s="118"/>
    </row>
    <row r="22" spans="1:255" ht="15" customHeight="1">
      <c r="A22" s="195">
        <v>14</v>
      </c>
      <c r="B22" s="196"/>
      <c r="C22" s="200"/>
      <c r="D22" s="112"/>
      <c r="E22" s="197"/>
      <c r="F22" s="198"/>
      <c r="G22" s="198"/>
      <c r="H22" s="201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</row>
    <row r="23" spans="1:255" ht="15" customHeight="1">
      <c r="A23" s="195">
        <v>15</v>
      </c>
      <c r="B23" s="196"/>
      <c r="C23" s="200"/>
      <c r="D23" s="112"/>
      <c r="E23" s="197"/>
      <c r="F23" s="198"/>
      <c r="G23" s="198"/>
      <c r="H23" s="201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  <c r="IT23" s="118"/>
      <c r="IU23" s="118"/>
    </row>
    <row r="24" spans="1:255" ht="15" customHeight="1">
      <c r="A24" s="195">
        <v>16</v>
      </c>
      <c r="B24" s="196"/>
      <c r="C24" s="200"/>
      <c r="D24" s="112"/>
      <c r="E24" s="197"/>
      <c r="F24" s="198"/>
      <c r="G24" s="198"/>
      <c r="H24" s="201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</row>
    <row r="25" spans="1:255" ht="15" customHeight="1">
      <c r="A25" s="195">
        <v>17</v>
      </c>
      <c r="B25" s="196"/>
      <c r="C25" s="200"/>
      <c r="D25" s="112"/>
      <c r="E25" s="197"/>
      <c r="F25" s="198"/>
      <c r="G25" s="198"/>
      <c r="H25" s="201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  <c r="IU25" s="118"/>
    </row>
    <row r="26" spans="1:255" ht="15" customHeight="1">
      <c r="A26" s="195">
        <v>18</v>
      </c>
      <c r="B26" s="196"/>
      <c r="C26" s="200"/>
      <c r="D26" s="112"/>
      <c r="E26" s="197"/>
      <c r="F26" s="198"/>
      <c r="G26" s="198"/>
      <c r="H26" s="201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  <c r="IU26" s="118"/>
    </row>
    <row r="27" spans="1:255" ht="15" customHeight="1">
      <c r="A27" s="195">
        <v>19</v>
      </c>
      <c r="B27" s="196"/>
      <c r="C27" s="200"/>
      <c r="D27" s="112"/>
      <c r="E27" s="197"/>
      <c r="F27" s="198"/>
      <c r="G27" s="198"/>
      <c r="H27" s="201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</row>
    <row r="28" spans="1:255" ht="15" customHeight="1">
      <c r="A28" s="195">
        <v>20</v>
      </c>
      <c r="B28" s="196"/>
      <c r="C28" s="200"/>
      <c r="D28" s="112"/>
      <c r="E28" s="197"/>
      <c r="F28" s="198"/>
      <c r="G28" s="198"/>
      <c r="H28" s="201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</row>
    <row r="29" spans="1:255" ht="15" customHeight="1">
      <c r="A29" s="195">
        <v>21</v>
      </c>
      <c r="B29" s="196"/>
      <c r="C29" s="200"/>
      <c r="D29" s="112"/>
      <c r="E29" s="197"/>
      <c r="F29" s="198"/>
      <c r="G29" s="198"/>
      <c r="H29" s="201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  <c r="IP29" s="118"/>
      <c r="IQ29" s="118"/>
      <c r="IR29" s="118"/>
      <c r="IS29" s="118"/>
      <c r="IT29" s="118"/>
      <c r="IU29" s="118"/>
    </row>
    <row r="30" spans="1:255" ht="15" customHeight="1">
      <c r="A30" s="195">
        <v>22</v>
      </c>
      <c r="B30" s="196"/>
      <c r="C30" s="200"/>
      <c r="D30" s="112"/>
      <c r="E30" s="197"/>
      <c r="F30" s="198"/>
      <c r="G30" s="198"/>
      <c r="H30" s="201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8"/>
      <c r="FB30" s="118"/>
      <c r="FC30" s="118"/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  <c r="FO30" s="118"/>
      <c r="FP30" s="118"/>
      <c r="FQ30" s="118"/>
      <c r="FR30" s="118"/>
      <c r="FS30" s="118"/>
      <c r="FT30" s="118"/>
      <c r="FU30" s="118"/>
      <c r="FV30" s="118"/>
      <c r="FW30" s="118"/>
      <c r="FX30" s="118"/>
      <c r="FY30" s="118"/>
      <c r="FZ30" s="118"/>
      <c r="GA30" s="118"/>
      <c r="GB30" s="118"/>
      <c r="GC30" s="118"/>
      <c r="GD30" s="118"/>
      <c r="GE30" s="118"/>
      <c r="GF30" s="118"/>
      <c r="GG30" s="118"/>
      <c r="GH30" s="118"/>
      <c r="GI30" s="118"/>
      <c r="GJ30" s="118"/>
      <c r="GK30" s="118"/>
      <c r="GL30" s="118"/>
      <c r="GM30" s="118"/>
      <c r="GN30" s="118"/>
      <c r="GO30" s="118"/>
      <c r="GP30" s="118"/>
      <c r="GQ30" s="118"/>
      <c r="GR30" s="118"/>
      <c r="GS30" s="118"/>
      <c r="GT30" s="118"/>
      <c r="GU30" s="118"/>
      <c r="GV30" s="118"/>
      <c r="GW30" s="118"/>
      <c r="GX30" s="118"/>
      <c r="GY30" s="118"/>
      <c r="GZ30" s="118"/>
      <c r="HA30" s="118"/>
      <c r="HB30" s="118"/>
      <c r="HC30" s="118"/>
      <c r="HD30" s="118"/>
      <c r="HE30" s="118"/>
      <c r="HF30" s="118"/>
      <c r="HG30" s="118"/>
      <c r="HH30" s="118"/>
      <c r="HI30" s="118"/>
      <c r="HJ30" s="118"/>
      <c r="HK30" s="118"/>
      <c r="HL30" s="118"/>
      <c r="HM30" s="118"/>
      <c r="HN30" s="118"/>
      <c r="HO30" s="118"/>
      <c r="HP30" s="118"/>
      <c r="HQ30" s="118"/>
      <c r="HR30" s="118"/>
      <c r="HS30" s="118"/>
      <c r="HT30" s="118"/>
      <c r="HU30" s="118"/>
      <c r="HV30" s="118"/>
      <c r="HW30" s="118"/>
      <c r="HX30" s="118"/>
      <c r="HY30" s="118"/>
      <c r="HZ30" s="118"/>
      <c r="IA30" s="118"/>
      <c r="IB30" s="118"/>
      <c r="IC30" s="118"/>
      <c r="ID30" s="118"/>
      <c r="IE30" s="118"/>
      <c r="IF30" s="118"/>
      <c r="IG30" s="118"/>
      <c r="IH30" s="118"/>
      <c r="II30" s="118"/>
      <c r="IJ30" s="118"/>
      <c r="IK30" s="118"/>
      <c r="IL30" s="118"/>
      <c r="IM30" s="118"/>
      <c r="IN30" s="118"/>
      <c r="IO30" s="118"/>
      <c r="IP30" s="118"/>
      <c r="IQ30" s="118"/>
      <c r="IR30" s="118"/>
      <c r="IS30" s="118"/>
      <c r="IT30" s="118"/>
      <c r="IU30" s="118"/>
    </row>
    <row r="31" spans="1:255" ht="15" customHeight="1">
      <c r="A31" s="195">
        <v>23</v>
      </c>
      <c r="B31" s="196"/>
      <c r="C31" s="200"/>
      <c r="D31" s="112"/>
      <c r="E31" s="197"/>
      <c r="F31" s="198"/>
      <c r="G31" s="198"/>
      <c r="H31" s="201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/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/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/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</row>
    <row r="32" spans="1:255" ht="15" customHeight="1">
      <c r="A32" s="195">
        <v>24</v>
      </c>
      <c r="B32" s="196"/>
      <c r="C32" s="200"/>
      <c r="D32" s="112"/>
      <c r="E32" s="197"/>
      <c r="F32" s="198"/>
      <c r="G32" s="198"/>
      <c r="H32" s="201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</row>
    <row r="33" spans="1:255" ht="15" customHeight="1">
      <c r="A33" s="202">
        <v>25</v>
      </c>
      <c r="B33" s="203"/>
      <c r="C33" s="204"/>
      <c r="D33" s="205"/>
      <c r="E33" s="78"/>
      <c r="F33" s="206"/>
      <c r="G33" s="206"/>
      <c r="H33" s="20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  <c r="FO33" s="118"/>
      <c r="FP33" s="118"/>
      <c r="FQ33" s="118"/>
      <c r="FR33" s="118"/>
      <c r="FS33" s="118"/>
      <c r="FT33" s="118"/>
      <c r="FU33" s="118"/>
      <c r="FV33" s="118"/>
      <c r="FW33" s="118"/>
      <c r="FX33" s="118"/>
      <c r="FY33" s="118"/>
      <c r="FZ33" s="118"/>
      <c r="GA33" s="118"/>
      <c r="GB33" s="118"/>
      <c r="GC33" s="118"/>
      <c r="GD33" s="118"/>
      <c r="GE33" s="118"/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/>
      <c r="GT33" s="118"/>
      <c r="GU33" s="118"/>
      <c r="GV33" s="118"/>
      <c r="GW33" s="118"/>
      <c r="GX33" s="118"/>
      <c r="GY33" s="118"/>
      <c r="GZ33" s="118"/>
      <c r="HA33" s="118"/>
      <c r="HB33" s="118"/>
      <c r="HC33" s="118"/>
      <c r="HD33" s="118"/>
      <c r="HE33" s="118"/>
      <c r="HF33" s="118"/>
      <c r="HG33" s="118"/>
      <c r="HH33" s="118"/>
      <c r="HI33" s="118"/>
      <c r="HJ33" s="118"/>
      <c r="HK33" s="118"/>
      <c r="HL33" s="118"/>
      <c r="HM33" s="118"/>
      <c r="HN33" s="118"/>
      <c r="HO33" s="118"/>
      <c r="HP33" s="118"/>
      <c r="HQ33" s="118"/>
      <c r="HR33" s="118"/>
      <c r="HS33" s="118"/>
      <c r="HT33" s="118"/>
      <c r="HU33" s="118"/>
      <c r="HV33" s="118"/>
      <c r="HW33" s="118"/>
      <c r="HX33" s="118"/>
      <c r="HY33" s="118"/>
      <c r="HZ33" s="118"/>
      <c r="IA33" s="118"/>
      <c r="IB33" s="118"/>
      <c r="IC33" s="118"/>
      <c r="ID33" s="118"/>
      <c r="IE33" s="118"/>
      <c r="IF33" s="118"/>
      <c r="IG33" s="118"/>
      <c r="IH33" s="118"/>
      <c r="II33" s="118"/>
      <c r="IJ33" s="118"/>
      <c r="IK33" s="118"/>
      <c r="IL33" s="118"/>
      <c r="IM33" s="118"/>
      <c r="IN33" s="118"/>
      <c r="IO33" s="118"/>
      <c r="IP33" s="118"/>
      <c r="IQ33" s="118"/>
      <c r="IR33" s="118"/>
      <c r="IS33" s="118"/>
      <c r="IT33" s="118"/>
      <c r="IU33" s="118"/>
    </row>
    <row r="34" spans="1:255" s="71" customFormat="1" ht="30.75" customHeight="1">
      <c r="A34" s="224" t="s">
        <v>22</v>
      </c>
      <c r="B34" s="224"/>
      <c r="C34" s="224"/>
      <c r="D34" s="224"/>
      <c r="E34" s="224"/>
      <c r="F34" s="224"/>
      <c r="G34" s="224"/>
      <c r="H34" s="224"/>
    </row>
    <row r="35" spans="1:255" s="71" customFormat="1" ht="35.25" customHeight="1">
      <c r="A35" s="225" t="s">
        <v>23</v>
      </c>
      <c r="B35" s="225"/>
      <c r="C35" s="225"/>
      <c r="D35" s="225"/>
      <c r="E35" s="225"/>
      <c r="F35" s="225"/>
      <c r="G35" s="225"/>
      <c r="H35" s="225"/>
    </row>
    <row r="36" spans="1:255" s="71" customFormat="1" ht="41.25" customHeight="1">
      <c r="A36" s="225" t="s">
        <v>24</v>
      </c>
      <c r="B36" s="225"/>
      <c r="C36" s="225"/>
      <c r="D36" s="225"/>
      <c r="E36" s="225"/>
      <c r="F36" s="225"/>
      <c r="G36" s="225"/>
      <c r="H36" s="225"/>
    </row>
    <row r="37" spans="1:255" s="71" customFormat="1" ht="24" customHeight="1">
      <c r="A37" s="211" t="s">
        <v>25</v>
      </c>
      <c r="B37" s="211"/>
      <c r="C37" s="211"/>
      <c r="D37" s="211"/>
      <c r="E37" s="211"/>
      <c r="F37" s="211"/>
      <c r="G37" s="211"/>
      <c r="H37" s="211"/>
    </row>
    <row r="38" spans="1:255" s="71" customFormat="1">
      <c r="A38" s="162"/>
      <c r="B38" s="163"/>
      <c r="C38" s="162"/>
      <c r="D38" s="162"/>
      <c r="E38" s="162"/>
      <c r="F38" s="165"/>
      <c r="G38" s="165"/>
      <c r="H38" s="166"/>
    </row>
    <row r="39" spans="1:255" s="71" customFormat="1" ht="16.5">
      <c r="A39" s="167" t="s">
        <v>26</v>
      </c>
      <c r="B39" s="168"/>
      <c r="C39" s="170"/>
      <c r="D39" s="169" t="s">
        <v>27</v>
      </c>
      <c r="E39" s="170"/>
      <c r="F39" s="171"/>
      <c r="G39" s="171"/>
      <c r="H39" s="172"/>
    </row>
    <row r="40" spans="1:255" s="71" customFormat="1" ht="16.5">
      <c r="A40" s="167"/>
      <c r="B40" s="168"/>
      <c r="C40" s="170"/>
      <c r="D40" s="169"/>
      <c r="E40" s="170"/>
      <c r="F40" s="171"/>
      <c r="G40" s="171"/>
      <c r="H40" s="172"/>
    </row>
    <row r="41" spans="1:255" s="71" customFormat="1" ht="16.5">
      <c r="A41" s="167" t="s">
        <v>28</v>
      </c>
      <c r="B41" s="167"/>
      <c r="C41" s="162"/>
      <c r="D41" s="167" t="s">
        <v>28</v>
      </c>
      <c r="E41" s="162"/>
      <c r="F41" s="171"/>
      <c r="G41" s="171"/>
      <c r="H41" s="172"/>
    </row>
    <row r="42" spans="1:255" s="71" customFormat="1" ht="13.5">
      <c r="B42" s="173"/>
      <c r="F42" s="171"/>
      <c r="G42" s="171"/>
      <c r="H42" s="172"/>
    </row>
    <row r="43" spans="1:255">
      <c r="B43" s="174"/>
    </row>
    <row r="44" spans="1:255">
      <c r="B44" s="174"/>
    </row>
    <row r="45" spans="1:255">
      <c r="B45" s="174"/>
    </row>
    <row r="46" spans="1:255">
      <c r="B46" s="174"/>
    </row>
    <row r="47" spans="1:255">
      <c r="B47" s="174"/>
    </row>
    <row r="48" spans="1:255">
      <c r="B48" s="174"/>
    </row>
    <row r="49" spans="2:2">
      <c r="B49" s="174"/>
    </row>
    <row r="50" spans="2:2">
      <c r="B50" s="174"/>
    </row>
    <row r="51" spans="2:2">
      <c r="B51" s="174"/>
    </row>
    <row r="52" spans="2:2">
      <c r="B52" s="174"/>
    </row>
    <row r="53" spans="2:2">
      <c r="B53" s="174"/>
    </row>
    <row r="54" spans="2:2">
      <c r="B54" s="174"/>
    </row>
    <row r="55" spans="2:2">
      <c r="B55" s="174"/>
    </row>
    <row r="56" spans="2:2">
      <c r="B56" s="174"/>
    </row>
    <row r="57" spans="2:2">
      <c r="B57" s="174"/>
    </row>
    <row r="58" spans="2:2">
      <c r="B58" s="174"/>
    </row>
    <row r="59" spans="2:2">
      <c r="B59" s="174"/>
    </row>
    <row r="60" spans="2:2">
      <c r="B60" s="174"/>
    </row>
    <row r="61" spans="2:2">
      <c r="B61" s="174"/>
    </row>
    <row r="62" spans="2:2">
      <c r="B62" s="174"/>
    </row>
    <row r="63" spans="2:2">
      <c r="B63" s="174"/>
    </row>
    <row r="64" spans="2:2">
      <c r="B64" s="174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honeticPr fontId="35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4"/>
  <sheetViews>
    <sheetView workbookViewId="0">
      <selection activeCell="K6" sqref="K6"/>
    </sheetView>
  </sheetViews>
  <sheetFormatPr defaultColWidth="9" defaultRowHeight="14.25"/>
  <cols>
    <col min="1" max="1" width="6.5" style="72" customWidth="1"/>
    <col min="2" max="2" width="12.25" style="73" customWidth="1"/>
    <col min="3" max="3" width="28.25" style="72" customWidth="1"/>
    <col min="4" max="4" width="13.75" style="74" customWidth="1"/>
    <col min="5" max="5" width="5.625" style="75" customWidth="1"/>
    <col min="6" max="6" width="7.125" style="76" customWidth="1"/>
    <col min="7" max="7" width="7.625" style="76" customWidth="1"/>
    <col min="8" max="8" width="16.375" style="77" customWidth="1"/>
    <col min="9" max="228" width="9" style="72"/>
    <col min="229" max="229" width="5" style="72" customWidth="1"/>
    <col min="230" max="230" width="15" style="72" customWidth="1"/>
    <col min="231" max="232" width="14.625" style="72" customWidth="1"/>
    <col min="233" max="233" width="6.25" style="72" customWidth="1"/>
    <col min="234" max="236" width="10.125" style="72" customWidth="1"/>
    <col min="237" max="237" width="10.5" style="72" customWidth="1"/>
    <col min="238" max="256" width="9" style="72"/>
    <col min="257" max="257" width="6.5" style="72" customWidth="1"/>
    <col min="258" max="258" width="12.25" style="72" customWidth="1"/>
    <col min="259" max="259" width="28.25" style="72" customWidth="1"/>
    <col min="260" max="260" width="13.75" style="72" customWidth="1"/>
    <col min="261" max="261" width="5.625" style="72" customWidth="1"/>
    <col min="262" max="262" width="7.125" style="72" customWidth="1"/>
    <col min="263" max="263" width="7.625" style="72" customWidth="1"/>
    <col min="264" max="264" width="16.375" style="72" customWidth="1"/>
    <col min="265" max="484" width="9" style="72"/>
    <col min="485" max="485" width="5" style="72" customWidth="1"/>
    <col min="486" max="486" width="15" style="72" customWidth="1"/>
    <col min="487" max="488" width="14.625" style="72" customWidth="1"/>
    <col min="489" max="489" width="6.25" style="72" customWidth="1"/>
    <col min="490" max="492" width="10.125" style="72" customWidth="1"/>
    <col min="493" max="493" width="10.5" style="72" customWidth="1"/>
    <col min="494" max="512" width="9" style="72"/>
    <col min="513" max="513" width="6.5" style="72" customWidth="1"/>
    <col min="514" max="514" width="12.25" style="72" customWidth="1"/>
    <col min="515" max="515" width="28.25" style="72" customWidth="1"/>
    <col min="516" max="516" width="13.75" style="72" customWidth="1"/>
    <col min="517" max="517" width="5.625" style="72" customWidth="1"/>
    <col min="518" max="518" width="7.125" style="72" customWidth="1"/>
    <col min="519" max="519" width="7.625" style="72" customWidth="1"/>
    <col min="520" max="520" width="16.375" style="72" customWidth="1"/>
    <col min="521" max="740" width="9" style="72"/>
    <col min="741" max="741" width="5" style="72" customWidth="1"/>
    <col min="742" max="742" width="15" style="72" customWidth="1"/>
    <col min="743" max="744" width="14.625" style="72" customWidth="1"/>
    <col min="745" max="745" width="6.25" style="72" customWidth="1"/>
    <col min="746" max="748" width="10.125" style="72" customWidth="1"/>
    <col min="749" max="749" width="10.5" style="72" customWidth="1"/>
    <col min="750" max="768" width="9" style="72"/>
    <col min="769" max="769" width="6.5" style="72" customWidth="1"/>
    <col min="770" max="770" width="12.25" style="72" customWidth="1"/>
    <col min="771" max="771" width="28.25" style="72" customWidth="1"/>
    <col min="772" max="772" width="13.75" style="72" customWidth="1"/>
    <col min="773" max="773" width="5.625" style="72" customWidth="1"/>
    <col min="774" max="774" width="7.125" style="72" customWidth="1"/>
    <col min="775" max="775" width="7.625" style="72" customWidth="1"/>
    <col min="776" max="776" width="16.375" style="72" customWidth="1"/>
    <col min="777" max="996" width="9" style="72"/>
    <col min="997" max="997" width="5" style="72" customWidth="1"/>
    <col min="998" max="998" width="15" style="72" customWidth="1"/>
    <col min="999" max="1000" width="14.625" style="72" customWidth="1"/>
    <col min="1001" max="1001" width="6.25" style="72" customWidth="1"/>
    <col min="1002" max="1004" width="10.125" style="72" customWidth="1"/>
    <col min="1005" max="1005" width="10.5" style="72" customWidth="1"/>
    <col min="1006" max="1024" width="9" style="72"/>
    <col min="1025" max="1025" width="6.5" style="72" customWidth="1"/>
    <col min="1026" max="1026" width="12.25" style="72" customWidth="1"/>
    <col min="1027" max="1027" width="28.25" style="72" customWidth="1"/>
    <col min="1028" max="1028" width="13.75" style="72" customWidth="1"/>
    <col min="1029" max="1029" width="5.625" style="72" customWidth="1"/>
    <col min="1030" max="1030" width="7.125" style="72" customWidth="1"/>
    <col min="1031" max="1031" width="7.625" style="72" customWidth="1"/>
    <col min="1032" max="1032" width="16.375" style="72" customWidth="1"/>
    <col min="1033" max="1252" width="9" style="72"/>
    <col min="1253" max="1253" width="5" style="72" customWidth="1"/>
    <col min="1254" max="1254" width="15" style="72" customWidth="1"/>
    <col min="1255" max="1256" width="14.625" style="72" customWidth="1"/>
    <col min="1257" max="1257" width="6.25" style="72" customWidth="1"/>
    <col min="1258" max="1260" width="10.125" style="72" customWidth="1"/>
    <col min="1261" max="1261" width="10.5" style="72" customWidth="1"/>
    <col min="1262" max="1280" width="9" style="72"/>
    <col min="1281" max="1281" width="6.5" style="72" customWidth="1"/>
    <col min="1282" max="1282" width="12.25" style="72" customWidth="1"/>
    <col min="1283" max="1283" width="28.25" style="72" customWidth="1"/>
    <col min="1284" max="1284" width="13.75" style="72" customWidth="1"/>
    <col min="1285" max="1285" width="5.625" style="72" customWidth="1"/>
    <col min="1286" max="1286" width="7.125" style="72" customWidth="1"/>
    <col min="1287" max="1287" width="7.625" style="72" customWidth="1"/>
    <col min="1288" max="1288" width="16.375" style="72" customWidth="1"/>
    <col min="1289" max="1508" width="9" style="72"/>
    <col min="1509" max="1509" width="5" style="72" customWidth="1"/>
    <col min="1510" max="1510" width="15" style="72" customWidth="1"/>
    <col min="1511" max="1512" width="14.625" style="72" customWidth="1"/>
    <col min="1513" max="1513" width="6.25" style="72" customWidth="1"/>
    <col min="1514" max="1516" width="10.125" style="72" customWidth="1"/>
    <col min="1517" max="1517" width="10.5" style="72" customWidth="1"/>
    <col min="1518" max="1536" width="9" style="72"/>
    <col min="1537" max="1537" width="6.5" style="72" customWidth="1"/>
    <col min="1538" max="1538" width="12.25" style="72" customWidth="1"/>
    <col min="1539" max="1539" width="28.25" style="72" customWidth="1"/>
    <col min="1540" max="1540" width="13.75" style="72" customWidth="1"/>
    <col min="1541" max="1541" width="5.625" style="72" customWidth="1"/>
    <col min="1542" max="1542" width="7.125" style="72" customWidth="1"/>
    <col min="1543" max="1543" width="7.625" style="72" customWidth="1"/>
    <col min="1544" max="1544" width="16.375" style="72" customWidth="1"/>
    <col min="1545" max="1764" width="9" style="72"/>
    <col min="1765" max="1765" width="5" style="72" customWidth="1"/>
    <col min="1766" max="1766" width="15" style="72" customWidth="1"/>
    <col min="1767" max="1768" width="14.625" style="72" customWidth="1"/>
    <col min="1769" max="1769" width="6.25" style="72" customWidth="1"/>
    <col min="1770" max="1772" width="10.125" style="72" customWidth="1"/>
    <col min="1773" max="1773" width="10.5" style="72" customWidth="1"/>
    <col min="1774" max="1792" width="9" style="72"/>
    <col min="1793" max="1793" width="6.5" style="72" customWidth="1"/>
    <col min="1794" max="1794" width="12.25" style="72" customWidth="1"/>
    <col min="1795" max="1795" width="28.25" style="72" customWidth="1"/>
    <col min="1796" max="1796" width="13.75" style="72" customWidth="1"/>
    <col min="1797" max="1797" width="5.625" style="72" customWidth="1"/>
    <col min="1798" max="1798" width="7.125" style="72" customWidth="1"/>
    <col min="1799" max="1799" width="7.625" style="72" customWidth="1"/>
    <col min="1800" max="1800" width="16.375" style="72" customWidth="1"/>
    <col min="1801" max="2020" width="9" style="72"/>
    <col min="2021" max="2021" width="5" style="72" customWidth="1"/>
    <col min="2022" max="2022" width="15" style="72" customWidth="1"/>
    <col min="2023" max="2024" width="14.625" style="72" customWidth="1"/>
    <col min="2025" max="2025" width="6.25" style="72" customWidth="1"/>
    <col min="2026" max="2028" width="10.125" style="72" customWidth="1"/>
    <col min="2029" max="2029" width="10.5" style="72" customWidth="1"/>
    <col min="2030" max="2048" width="9" style="72"/>
    <col min="2049" max="2049" width="6.5" style="72" customWidth="1"/>
    <col min="2050" max="2050" width="12.25" style="72" customWidth="1"/>
    <col min="2051" max="2051" width="28.25" style="72" customWidth="1"/>
    <col min="2052" max="2052" width="13.75" style="72" customWidth="1"/>
    <col min="2053" max="2053" width="5.625" style="72" customWidth="1"/>
    <col min="2054" max="2054" width="7.125" style="72" customWidth="1"/>
    <col min="2055" max="2055" width="7.625" style="72" customWidth="1"/>
    <col min="2056" max="2056" width="16.375" style="72" customWidth="1"/>
    <col min="2057" max="2276" width="9" style="72"/>
    <col min="2277" max="2277" width="5" style="72" customWidth="1"/>
    <col min="2278" max="2278" width="15" style="72" customWidth="1"/>
    <col min="2279" max="2280" width="14.625" style="72" customWidth="1"/>
    <col min="2281" max="2281" width="6.25" style="72" customWidth="1"/>
    <col min="2282" max="2284" width="10.125" style="72" customWidth="1"/>
    <col min="2285" max="2285" width="10.5" style="72" customWidth="1"/>
    <col min="2286" max="2304" width="9" style="72"/>
    <col min="2305" max="2305" width="6.5" style="72" customWidth="1"/>
    <col min="2306" max="2306" width="12.25" style="72" customWidth="1"/>
    <col min="2307" max="2307" width="28.25" style="72" customWidth="1"/>
    <col min="2308" max="2308" width="13.75" style="72" customWidth="1"/>
    <col min="2309" max="2309" width="5.625" style="72" customWidth="1"/>
    <col min="2310" max="2310" width="7.125" style="72" customWidth="1"/>
    <col min="2311" max="2311" width="7.625" style="72" customWidth="1"/>
    <col min="2312" max="2312" width="16.375" style="72" customWidth="1"/>
    <col min="2313" max="2532" width="9" style="72"/>
    <col min="2533" max="2533" width="5" style="72" customWidth="1"/>
    <col min="2534" max="2534" width="15" style="72" customWidth="1"/>
    <col min="2535" max="2536" width="14.625" style="72" customWidth="1"/>
    <col min="2537" max="2537" width="6.25" style="72" customWidth="1"/>
    <col min="2538" max="2540" width="10.125" style="72" customWidth="1"/>
    <col min="2541" max="2541" width="10.5" style="72" customWidth="1"/>
    <col min="2542" max="2560" width="9" style="72"/>
    <col min="2561" max="2561" width="6.5" style="72" customWidth="1"/>
    <col min="2562" max="2562" width="12.25" style="72" customWidth="1"/>
    <col min="2563" max="2563" width="28.25" style="72" customWidth="1"/>
    <col min="2564" max="2564" width="13.75" style="72" customWidth="1"/>
    <col min="2565" max="2565" width="5.625" style="72" customWidth="1"/>
    <col min="2566" max="2566" width="7.125" style="72" customWidth="1"/>
    <col min="2567" max="2567" width="7.625" style="72" customWidth="1"/>
    <col min="2568" max="2568" width="16.375" style="72" customWidth="1"/>
    <col min="2569" max="2788" width="9" style="72"/>
    <col min="2789" max="2789" width="5" style="72" customWidth="1"/>
    <col min="2790" max="2790" width="15" style="72" customWidth="1"/>
    <col min="2791" max="2792" width="14.625" style="72" customWidth="1"/>
    <col min="2793" max="2793" width="6.25" style="72" customWidth="1"/>
    <col min="2794" max="2796" width="10.125" style="72" customWidth="1"/>
    <col min="2797" max="2797" width="10.5" style="72" customWidth="1"/>
    <col min="2798" max="2816" width="9" style="72"/>
    <col min="2817" max="2817" width="6.5" style="72" customWidth="1"/>
    <col min="2818" max="2818" width="12.25" style="72" customWidth="1"/>
    <col min="2819" max="2819" width="28.25" style="72" customWidth="1"/>
    <col min="2820" max="2820" width="13.75" style="72" customWidth="1"/>
    <col min="2821" max="2821" width="5.625" style="72" customWidth="1"/>
    <col min="2822" max="2822" width="7.125" style="72" customWidth="1"/>
    <col min="2823" max="2823" width="7.625" style="72" customWidth="1"/>
    <col min="2824" max="2824" width="16.375" style="72" customWidth="1"/>
    <col min="2825" max="3044" width="9" style="72"/>
    <col min="3045" max="3045" width="5" style="72" customWidth="1"/>
    <col min="3046" max="3046" width="15" style="72" customWidth="1"/>
    <col min="3047" max="3048" width="14.625" style="72" customWidth="1"/>
    <col min="3049" max="3049" width="6.25" style="72" customWidth="1"/>
    <col min="3050" max="3052" width="10.125" style="72" customWidth="1"/>
    <col min="3053" max="3053" width="10.5" style="72" customWidth="1"/>
    <col min="3054" max="3072" width="9" style="72"/>
    <col min="3073" max="3073" width="6.5" style="72" customWidth="1"/>
    <col min="3074" max="3074" width="12.25" style="72" customWidth="1"/>
    <col min="3075" max="3075" width="28.25" style="72" customWidth="1"/>
    <col min="3076" max="3076" width="13.75" style="72" customWidth="1"/>
    <col min="3077" max="3077" width="5.625" style="72" customWidth="1"/>
    <col min="3078" max="3078" width="7.125" style="72" customWidth="1"/>
    <col min="3079" max="3079" width="7.625" style="72" customWidth="1"/>
    <col min="3080" max="3080" width="16.375" style="72" customWidth="1"/>
    <col min="3081" max="3300" width="9" style="72"/>
    <col min="3301" max="3301" width="5" style="72" customWidth="1"/>
    <col min="3302" max="3302" width="15" style="72" customWidth="1"/>
    <col min="3303" max="3304" width="14.625" style="72" customWidth="1"/>
    <col min="3305" max="3305" width="6.25" style="72" customWidth="1"/>
    <col min="3306" max="3308" width="10.125" style="72" customWidth="1"/>
    <col min="3309" max="3309" width="10.5" style="72" customWidth="1"/>
    <col min="3310" max="3328" width="9" style="72"/>
    <col min="3329" max="3329" width="6.5" style="72" customWidth="1"/>
    <col min="3330" max="3330" width="12.25" style="72" customWidth="1"/>
    <col min="3331" max="3331" width="28.25" style="72" customWidth="1"/>
    <col min="3332" max="3332" width="13.75" style="72" customWidth="1"/>
    <col min="3333" max="3333" width="5.625" style="72" customWidth="1"/>
    <col min="3334" max="3334" width="7.125" style="72" customWidth="1"/>
    <col min="3335" max="3335" width="7.625" style="72" customWidth="1"/>
    <col min="3336" max="3336" width="16.375" style="72" customWidth="1"/>
    <col min="3337" max="3556" width="9" style="72"/>
    <col min="3557" max="3557" width="5" style="72" customWidth="1"/>
    <col min="3558" max="3558" width="15" style="72" customWidth="1"/>
    <col min="3559" max="3560" width="14.625" style="72" customWidth="1"/>
    <col min="3561" max="3561" width="6.25" style="72" customWidth="1"/>
    <col min="3562" max="3564" width="10.125" style="72" customWidth="1"/>
    <col min="3565" max="3565" width="10.5" style="72" customWidth="1"/>
    <col min="3566" max="3584" width="9" style="72"/>
    <col min="3585" max="3585" width="6.5" style="72" customWidth="1"/>
    <col min="3586" max="3586" width="12.25" style="72" customWidth="1"/>
    <col min="3587" max="3587" width="28.25" style="72" customWidth="1"/>
    <col min="3588" max="3588" width="13.75" style="72" customWidth="1"/>
    <col min="3589" max="3589" width="5.625" style="72" customWidth="1"/>
    <col min="3590" max="3590" width="7.125" style="72" customWidth="1"/>
    <col min="3591" max="3591" width="7.625" style="72" customWidth="1"/>
    <col min="3592" max="3592" width="16.375" style="72" customWidth="1"/>
    <col min="3593" max="3812" width="9" style="72"/>
    <col min="3813" max="3813" width="5" style="72" customWidth="1"/>
    <col min="3814" max="3814" width="15" style="72" customWidth="1"/>
    <col min="3815" max="3816" width="14.625" style="72" customWidth="1"/>
    <col min="3817" max="3817" width="6.25" style="72" customWidth="1"/>
    <col min="3818" max="3820" width="10.125" style="72" customWidth="1"/>
    <col min="3821" max="3821" width="10.5" style="72" customWidth="1"/>
    <col min="3822" max="3840" width="9" style="72"/>
    <col min="3841" max="3841" width="6.5" style="72" customWidth="1"/>
    <col min="3842" max="3842" width="12.25" style="72" customWidth="1"/>
    <col min="3843" max="3843" width="28.25" style="72" customWidth="1"/>
    <col min="3844" max="3844" width="13.75" style="72" customWidth="1"/>
    <col min="3845" max="3845" width="5.625" style="72" customWidth="1"/>
    <col min="3846" max="3846" width="7.125" style="72" customWidth="1"/>
    <col min="3847" max="3847" width="7.625" style="72" customWidth="1"/>
    <col min="3848" max="3848" width="16.375" style="72" customWidth="1"/>
    <col min="3849" max="4068" width="9" style="72"/>
    <col min="4069" max="4069" width="5" style="72" customWidth="1"/>
    <col min="4070" max="4070" width="15" style="72" customWidth="1"/>
    <col min="4071" max="4072" width="14.625" style="72" customWidth="1"/>
    <col min="4073" max="4073" width="6.25" style="72" customWidth="1"/>
    <col min="4074" max="4076" width="10.125" style="72" customWidth="1"/>
    <col min="4077" max="4077" width="10.5" style="72" customWidth="1"/>
    <col min="4078" max="4096" width="9" style="72"/>
    <col min="4097" max="4097" width="6.5" style="72" customWidth="1"/>
    <col min="4098" max="4098" width="12.25" style="72" customWidth="1"/>
    <col min="4099" max="4099" width="28.25" style="72" customWidth="1"/>
    <col min="4100" max="4100" width="13.75" style="72" customWidth="1"/>
    <col min="4101" max="4101" width="5.625" style="72" customWidth="1"/>
    <col min="4102" max="4102" width="7.125" style="72" customWidth="1"/>
    <col min="4103" max="4103" width="7.625" style="72" customWidth="1"/>
    <col min="4104" max="4104" width="16.375" style="72" customWidth="1"/>
    <col min="4105" max="4324" width="9" style="72"/>
    <col min="4325" max="4325" width="5" style="72" customWidth="1"/>
    <col min="4326" max="4326" width="15" style="72" customWidth="1"/>
    <col min="4327" max="4328" width="14.625" style="72" customWidth="1"/>
    <col min="4329" max="4329" width="6.25" style="72" customWidth="1"/>
    <col min="4330" max="4332" width="10.125" style="72" customWidth="1"/>
    <col min="4333" max="4333" width="10.5" style="72" customWidth="1"/>
    <col min="4334" max="4352" width="9" style="72"/>
    <col min="4353" max="4353" width="6.5" style="72" customWidth="1"/>
    <col min="4354" max="4354" width="12.25" style="72" customWidth="1"/>
    <col min="4355" max="4355" width="28.25" style="72" customWidth="1"/>
    <col min="4356" max="4356" width="13.75" style="72" customWidth="1"/>
    <col min="4357" max="4357" width="5.625" style="72" customWidth="1"/>
    <col min="4358" max="4358" width="7.125" style="72" customWidth="1"/>
    <col min="4359" max="4359" width="7.625" style="72" customWidth="1"/>
    <col min="4360" max="4360" width="16.375" style="72" customWidth="1"/>
    <col min="4361" max="4580" width="9" style="72"/>
    <col min="4581" max="4581" width="5" style="72" customWidth="1"/>
    <col min="4582" max="4582" width="15" style="72" customWidth="1"/>
    <col min="4583" max="4584" width="14.625" style="72" customWidth="1"/>
    <col min="4585" max="4585" width="6.25" style="72" customWidth="1"/>
    <col min="4586" max="4588" width="10.125" style="72" customWidth="1"/>
    <col min="4589" max="4589" width="10.5" style="72" customWidth="1"/>
    <col min="4590" max="4608" width="9" style="72"/>
    <col min="4609" max="4609" width="6.5" style="72" customWidth="1"/>
    <col min="4610" max="4610" width="12.25" style="72" customWidth="1"/>
    <col min="4611" max="4611" width="28.25" style="72" customWidth="1"/>
    <col min="4612" max="4612" width="13.75" style="72" customWidth="1"/>
    <col min="4613" max="4613" width="5.625" style="72" customWidth="1"/>
    <col min="4614" max="4614" width="7.125" style="72" customWidth="1"/>
    <col min="4615" max="4615" width="7.625" style="72" customWidth="1"/>
    <col min="4616" max="4616" width="16.375" style="72" customWidth="1"/>
    <col min="4617" max="4836" width="9" style="72"/>
    <col min="4837" max="4837" width="5" style="72" customWidth="1"/>
    <col min="4838" max="4838" width="15" style="72" customWidth="1"/>
    <col min="4839" max="4840" width="14.625" style="72" customWidth="1"/>
    <col min="4841" max="4841" width="6.25" style="72" customWidth="1"/>
    <col min="4842" max="4844" width="10.125" style="72" customWidth="1"/>
    <col min="4845" max="4845" width="10.5" style="72" customWidth="1"/>
    <col min="4846" max="4864" width="9" style="72"/>
    <col min="4865" max="4865" width="6.5" style="72" customWidth="1"/>
    <col min="4866" max="4866" width="12.25" style="72" customWidth="1"/>
    <col min="4867" max="4867" width="28.25" style="72" customWidth="1"/>
    <col min="4868" max="4868" width="13.75" style="72" customWidth="1"/>
    <col min="4869" max="4869" width="5.625" style="72" customWidth="1"/>
    <col min="4870" max="4870" width="7.125" style="72" customWidth="1"/>
    <col min="4871" max="4871" width="7.625" style="72" customWidth="1"/>
    <col min="4872" max="4872" width="16.375" style="72" customWidth="1"/>
    <col min="4873" max="5092" width="9" style="72"/>
    <col min="5093" max="5093" width="5" style="72" customWidth="1"/>
    <col min="5094" max="5094" width="15" style="72" customWidth="1"/>
    <col min="5095" max="5096" width="14.625" style="72" customWidth="1"/>
    <col min="5097" max="5097" width="6.25" style="72" customWidth="1"/>
    <col min="5098" max="5100" width="10.125" style="72" customWidth="1"/>
    <col min="5101" max="5101" width="10.5" style="72" customWidth="1"/>
    <col min="5102" max="5120" width="9" style="72"/>
    <col min="5121" max="5121" width="6.5" style="72" customWidth="1"/>
    <col min="5122" max="5122" width="12.25" style="72" customWidth="1"/>
    <col min="5123" max="5123" width="28.25" style="72" customWidth="1"/>
    <col min="5124" max="5124" width="13.75" style="72" customWidth="1"/>
    <col min="5125" max="5125" width="5.625" style="72" customWidth="1"/>
    <col min="5126" max="5126" width="7.125" style="72" customWidth="1"/>
    <col min="5127" max="5127" width="7.625" style="72" customWidth="1"/>
    <col min="5128" max="5128" width="16.375" style="72" customWidth="1"/>
    <col min="5129" max="5348" width="9" style="72"/>
    <col min="5349" max="5349" width="5" style="72" customWidth="1"/>
    <col min="5350" max="5350" width="15" style="72" customWidth="1"/>
    <col min="5351" max="5352" width="14.625" style="72" customWidth="1"/>
    <col min="5353" max="5353" width="6.25" style="72" customWidth="1"/>
    <col min="5354" max="5356" width="10.125" style="72" customWidth="1"/>
    <col min="5357" max="5357" width="10.5" style="72" customWidth="1"/>
    <col min="5358" max="5376" width="9" style="72"/>
    <col min="5377" max="5377" width="6.5" style="72" customWidth="1"/>
    <col min="5378" max="5378" width="12.25" style="72" customWidth="1"/>
    <col min="5379" max="5379" width="28.25" style="72" customWidth="1"/>
    <col min="5380" max="5380" width="13.75" style="72" customWidth="1"/>
    <col min="5381" max="5381" width="5.625" style="72" customWidth="1"/>
    <col min="5382" max="5382" width="7.125" style="72" customWidth="1"/>
    <col min="5383" max="5383" width="7.625" style="72" customWidth="1"/>
    <col min="5384" max="5384" width="16.375" style="72" customWidth="1"/>
    <col min="5385" max="5604" width="9" style="72"/>
    <col min="5605" max="5605" width="5" style="72" customWidth="1"/>
    <col min="5606" max="5606" width="15" style="72" customWidth="1"/>
    <col min="5607" max="5608" width="14.625" style="72" customWidth="1"/>
    <col min="5609" max="5609" width="6.25" style="72" customWidth="1"/>
    <col min="5610" max="5612" width="10.125" style="72" customWidth="1"/>
    <col min="5613" max="5613" width="10.5" style="72" customWidth="1"/>
    <col min="5614" max="5632" width="9" style="72"/>
    <col min="5633" max="5633" width="6.5" style="72" customWidth="1"/>
    <col min="5634" max="5634" width="12.25" style="72" customWidth="1"/>
    <col min="5635" max="5635" width="28.25" style="72" customWidth="1"/>
    <col min="5636" max="5636" width="13.75" style="72" customWidth="1"/>
    <col min="5637" max="5637" width="5.625" style="72" customWidth="1"/>
    <col min="5638" max="5638" width="7.125" style="72" customWidth="1"/>
    <col min="5639" max="5639" width="7.625" style="72" customWidth="1"/>
    <col min="5640" max="5640" width="16.375" style="72" customWidth="1"/>
    <col min="5641" max="5860" width="9" style="72"/>
    <col min="5861" max="5861" width="5" style="72" customWidth="1"/>
    <col min="5862" max="5862" width="15" style="72" customWidth="1"/>
    <col min="5863" max="5864" width="14.625" style="72" customWidth="1"/>
    <col min="5865" max="5865" width="6.25" style="72" customWidth="1"/>
    <col min="5866" max="5868" width="10.125" style="72" customWidth="1"/>
    <col min="5869" max="5869" width="10.5" style="72" customWidth="1"/>
    <col min="5870" max="5888" width="9" style="72"/>
    <col min="5889" max="5889" width="6.5" style="72" customWidth="1"/>
    <col min="5890" max="5890" width="12.25" style="72" customWidth="1"/>
    <col min="5891" max="5891" width="28.25" style="72" customWidth="1"/>
    <col min="5892" max="5892" width="13.75" style="72" customWidth="1"/>
    <col min="5893" max="5893" width="5.625" style="72" customWidth="1"/>
    <col min="5894" max="5894" width="7.125" style="72" customWidth="1"/>
    <col min="5895" max="5895" width="7.625" style="72" customWidth="1"/>
    <col min="5896" max="5896" width="16.375" style="72" customWidth="1"/>
    <col min="5897" max="6116" width="9" style="72"/>
    <col min="6117" max="6117" width="5" style="72" customWidth="1"/>
    <col min="6118" max="6118" width="15" style="72" customWidth="1"/>
    <col min="6119" max="6120" width="14.625" style="72" customWidth="1"/>
    <col min="6121" max="6121" width="6.25" style="72" customWidth="1"/>
    <col min="6122" max="6124" width="10.125" style="72" customWidth="1"/>
    <col min="6125" max="6125" width="10.5" style="72" customWidth="1"/>
    <col min="6126" max="6144" width="9" style="72"/>
    <col min="6145" max="6145" width="6.5" style="72" customWidth="1"/>
    <col min="6146" max="6146" width="12.25" style="72" customWidth="1"/>
    <col min="6147" max="6147" width="28.25" style="72" customWidth="1"/>
    <col min="6148" max="6148" width="13.75" style="72" customWidth="1"/>
    <col min="6149" max="6149" width="5.625" style="72" customWidth="1"/>
    <col min="6150" max="6150" width="7.125" style="72" customWidth="1"/>
    <col min="6151" max="6151" width="7.625" style="72" customWidth="1"/>
    <col min="6152" max="6152" width="16.375" style="72" customWidth="1"/>
    <col min="6153" max="6372" width="9" style="72"/>
    <col min="6373" max="6373" width="5" style="72" customWidth="1"/>
    <col min="6374" max="6374" width="15" style="72" customWidth="1"/>
    <col min="6375" max="6376" width="14.625" style="72" customWidth="1"/>
    <col min="6377" max="6377" width="6.25" style="72" customWidth="1"/>
    <col min="6378" max="6380" width="10.125" style="72" customWidth="1"/>
    <col min="6381" max="6381" width="10.5" style="72" customWidth="1"/>
    <col min="6382" max="6400" width="9" style="72"/>
    <col min="6401" max="6401" width="6.5" style="72" customWidth="1"/>
    <col min="6402" max="6402" width="12.25" style="72" customWidth="1"/>
    <col min="6403" max="6403" width="28.25" style="72" customWidth="1"/>
    <col min="6404" max="6404" width="13.75" style="72" customWidth="1"/>
    <col min="6405" max="6405" width="5.625" style="72" customWidth="1"/>
    <col min="6406" max="6406" width="7.125" style="72" customWidth="1"/>
    <col min="6407" max="6407" width="7.625" style="72" customWidth="1"/>
    <col min="6408" max="6408" width="16.375" style="72" customWidth="1"/>
    <col min="6409" max="6628" width="9" style="72"/>
    <col min="6629" max="6629" width="5" style="72" customWidth="1"/>
    <col min="6630" max="6630" width="15" style="72" customWidth="1"/>
    <col min="6631" max="6632" width="14.625" style="72" customWidth="1"/>
    <col min="6633" max="6633" width="6.25" style="72" customWidth="1"/>
    <col min="6634" max="6636" width="10.125" style="72" customWidth="1"/>
    <col min="6637" max="6637" width="10.5" style="72" customWidth="1"/>
    <col min="6638" max="6656" width="9" style="72"/>
    <col min="6657" max="6657" width="6.5" style="72" customWidth="1"/>
    <col min="6658" max="6658" width="12.25" style="72" customWidth="1"/>
    <col min="6659" max="6659" width="28.25" style="72" customWidth="1"/>
    <col min="6660" max="6660" width="13.75" style="72" customWidth="1"/>
    <col min="6661" max="6661" width="5.625" style="72" customWidth="1"/>
    <col min="6662" max="6662" width="7.125" style="72" customWidth="1"/>
    <col min="6663" max="6663" width="7.625" style="72" customWidth="1"/>
    <col min="6664" max="6664" width="16.375" style="72" customWidth="1"/>
    <col min="6665" max="6884" width="9" style="72"/>
    <col min="6885" max="6885" width="5" style="72" customWidth="1"/>
    <col min="6886" max="6886" width="15" style="72" customWidth="1"/>
    <col min="6887" max="6888" width="14.625" style="72" customWidth="1"/>
    <col min="6889" max="6889" width="6.25" style="72" customWidth="1"/>
    <col min="6890" max="6892" width="10.125" style="72" customWidth="1"/>
    <col min="6893" max="6893" width="10.5" style="72" customWidth="1"/>
    <col min="6894" max="6912" width="9" style="72"/>
    <col min="6913" max="6913" width="6.5" style="72" customWidth="1"/>
    <col min="6914" max="6914" width="12.25" style="72" customWidth="1"/>
    <col min="6915" max="6915" width="28.25" style="72" customWidth="1"/>
    <col min="6916" max="6916" width="13.75" style="72" customWidth="1"/>
    <col min="6917" max="6917" width="5.625" style="72" customWidth="1"/>
    <col min="6918" max="6918" width="7.125" style="72" customWidth="1"/>
    <col min="6919" max="6919" width="7.625" style="72" customWidth="1"/>
    <col min="6920" max="6920" width="16.375" style="72" customWidth="1"/>
    <col min="6921" max="7140" width="9" style="72"/>
    <col min="7141" max="7141" width="5" style="72" customWidth="1"/>
    <col min="7142" max="7142" width="15" style="72" customWidth="1"/>
    <col min="7143" max="7144" width="14.625" style="72" customWidth="1"/>
    <col min="7145" max="7145" width="6.25" style="72" customWidth="1"/>
    <col min="7146" max="7148" width="10.125" style="72" customWidth="1"/>
    <col min="7149" max="7149" width="10.5" style="72" customWidth="1"/>
    <col min="7150" max="7168" width="9" style="72"/>
    <col min="7169" max="7169" width="6.5" style="72" customWidth="1"/>
    <col min="7170" max="7170" width="12.25" style="72" customWidth="1"/>
    <col min="7171" max="7171" width="28.25" style="72" customWidth="1"/>
    <col min="7172" max="7172" width="13.75" style="72" customWidth="1"/>
    <col min="7173" max="7173" width="5.625" style="72" customWidth="1"/>
    <col min="7174" max="7174" width="7.125" style="72" customWidth="1"/>
    <col min="7175" max="7175" width="7.625" style="72" customWidth="1"/>
    <col min="7176" max="7176" width="16.375" style="72" customWidth="1"/>
    <col min="7177" max="7396" width="9" style="72"/>
    <col min="7397" max="7397" width="5" style="72" customWidth="1"/>
    <col min="7398" max="7398" width="15" style="72" customWidth="1"/>
    <col min="7399" max="7400" width="14.625" style="72" customWidth="1"/>
    <col min="7401" max="7401" width="6.25" style="72" customWidth="1"/>
    <col min="7402" max="7404" width="10.125" style="72" customWidth="1"/>
    <col min="7405" max="7405" width="10.5" style="72" customWidth="1"/>
    <col min="7406" max="7424" width="9" style="72"/>
    <col min="7425" max="7425" width="6.5" style="72" customWidth="1"/>
    <col min="7426" max="7426" width="12.25" style="72" customWidth="1"/>
    <col min="7427" max="7427" width="28.25" style="72" customWidth="1"/>
    <col min="7428" max="7428" width="13.75" style="72" customWidth="1"/>
    <col min="7429" max="7429" width="5.625" style="72" customWidth="1"/>
    <col min="7430" max="7430" width="7.125" style="72" customWidth="1"/>
    <col min="7431" max="7431" width="7.625" style="72" customWidth="1"/>
    <col min="7432" max="7432" width="16.375" style="72" customWidth="1"/>
    <col min="7433" max="7652" width="9" style="72"/>
    <col min="7653" max="7653" width="5" style="72" customWidth="1"/>
    <col min="7654" max="7654" width="15" style="72" customWidth="1"/>
    <col min="7655" max="7656" width="14.625" style="72" customWidth="1"/>
    <col min="7657" max="7657" width="6.25" style="72" customWidth="1"/>
    <col min="7658" max="7660" width="10.125" style="72" customWidth="1"/>
    <col min="7661" max="7661" width="10.5" style="72" customWidth="1"/>
    <col min="7662" max="7680" width="9" style="72"/>
    <col min="7681" max="7681" width="6.5" style="72" customWidth="1"/>
    <col min="7682" max="7682" width="12.25" style="72" customWidth="1"/>
    <col min="7683" max="7683" width="28.25" style="72" customWidth="1"/>
    <col min="7684" max="7684" width="13.75" style="72" customWidth="1"/>
    <col min="7685" max="7685" width="5.625" style="72" customWidth="1"/>
    <col min="7686" max="7686" width="7.125" style="72" customWidth="1"/>
    <col min="7687" max="7687" width="7.625" style="72" customWidth="1"/>
    <col min="7688" max="7688" width="16.375" style="72" customWidth="1"/>
    <col min="7689" max="7908" width="9" style="72"/>
    <col min="7909" max="7909" width="5" style="72" customWidth="1"/>
    <col min="7910" max="7910" width="15" style="72" customWidth="1"/>
    <col min="7911" max="7912" width="14.625" style="72" customWidth="1"/>
    <col min="7913" max="7913" width="6.25" style="72" customWidth="1"/>
    <col min="7914" max="7916" width="10.125" style="72" customWidth="1"/>
    <col min="7917" max="7917" width="10.5" style="72" customWidth="1"/>
    <col min="7918" max="7936" width="9" style="72"/>
    <col min="7937" max="7937" width="6.5" style="72" customWidth="1"/>
    <col min="7938" max="7938" width="12.25" style="72" customWidth="1"/>
    <col min="7939" max="7939" width="28.25" style="72" customWidth="1"/>
    <col min="7940" max="7940" width="13.75" style="72" customWidth="1"/>
    <col min="7941" max="7941" width="5.625" style="72" customWidth="1"/>
    <col min="7942" max="7942" width="7.125" style="72" customWidth="1"/>
    <col min="7943" max="7943" width="7.625" style="72" customWidth="1"/>
    <col min="7944" max="7944" width="16.375" style="72" customWidth="1"/>
    <col min="7945" max="8164" width="9" style="72"/>
    <col min="8165" max="8165" width="5" style="72" customWidth="1"/>
    <col min="8166" max="8166" width="15" style="72" customWidth="1"/>
    <col min="8167" max="8168" width="14.625" style="72" customWidth="1"/>
    <col min="8169" max="8169" width="6.25" style="72" customWidth="1"/>
    <col min="8170" max="8172" width="10.125" style="72" customWidth="1"/>
    <col min="8173" max="8173" width="10.5" style="72" customWidth="1"/>
    <col min="8174" max="8192" width="9" style="72"/>
    <col min="8193" max="8193" width="6.5" style="72" customWidth="1"/>
    <col min="8194" max="8194" width="12.25" style="72" customWidth="1"/>
    <col min="8195" max="8195" width="28.25" style="72" customWidth="1"/>
    <col min="8196" max="8196" width="13.75" style="72" customWidth="1"/>
    <col min="8197" max="8197" width="5.625" style="72" customWidth="1"/>
    <col min="8198" max="8198" width="7.125" style="72" customWidth="1"/>
    <col min="8199" max="8199" width="7.625" style="72" customWidth="1"/>
    <col min="8200" max="8200" width="16.375" style="72" customWidth="1"/>
    <col min="8201" max="8420" width="9" style="72"/>
    <col min="8421" max="8421" width="5" style="72" customWidth="1"/>
    <col min="8422" max="8422" width="15" style="72" customWidth="1"/>
    <col min="8423" max="8424" width="14.625" style="72" customWidth="1"/>
    <col min="8425" max="8425" width="6.25" style="72" customWidth="1"/>
    <col min="8426" max="8428" width="10.125" style="72" customWidth="1"/>
    <col min="8429" max="8429" width="10.5" style="72" customWidth="1"/>
    <col min="8430" max="8448" width="9" style="72"/>
    <col min="8449" max="8449" width="6.5" style="72" customWidth="1"/>
    <col min="8450" max="8450" width="12.25" style="72" customWidth="1"/>
    <col min="8451" max="8451" width="28.25" style="72" customWidth="1"/>
    <col min="8452" max="8452" width="13.75" style="72" customWidth="1"/>
    <col min="8453" max="8453" width="5.625" style="72" customWidth="1"/>
    <col min="8454" max="8454" width="7.125" style="72" customWidth="1"/>
    <col min="8455" max="8455" width="7.625" style="72" customWidth="1"/>
    <col min="8456" max="8456" width="16.375" style="72" customWidth="1"/>
    <col min="8457" max="8676" width="9" style="72"/>
    <col min="8677" max="8677" width="5" style="72" customWidth="1"/>
    <col min="8678" max="8678" width="15" style="72" customWidth="1"/>
    <col min="8679" max="8680" width="14.625" style="72" customWidth="1"/>
    <col min="8681" max="8681" width="6.25" style="72" customWidth="1"/>
    <col min="8682" max="8684" width="10.125" style="72" customWidth="1"/>
    <col min="8685" max="8685" width="10.5" style="72" customWidth="1"/>
    <col min="8686" max="8704" width="9" style="72"/>
    <col min="8705" max="8705" width="6.5" style="72" customWidth="1"/>
    <col min="8706" max="8706" width="12.25" style="72" customWidth="1"/>
    <col min="8707" max="8707" width="28.25" style="72" customWidth="1"/>
    <col min="8708" max="8708" width="13.75" style="72" customWidth="1"/>
    <col min="8709" max="8709" width="5.625" style="72" customWidth="1"/>
    <col min="8710" max="8710" width="7.125" style="72" customWidth="1"/>
    <col min="8711" max="8711" width="7.625" style="72" customWidth="1"/>
    <col min="8712" max="8712" width="16.375" style="72" customWidth="1"/>
    <col min="8713" max="8932" width="9" style="72"/>
    <col min="8933" max="8933" width="5" style="72" customWidth="1"/>
    <col min="8934" max="8934" width="15" style="72" customWidth="1"/>
    <col min="8935" max="8936" width="14.625" style="72" customWidth="1"/>
    <col min="8937" max="8937" width="6.25" style="72" customWidth="1"/>
    <col min="8938" max="8940" width="10.125" style="72" customWidth="1"/>
    <col min="8941" max="8941" width="10.5" style="72" customWidth="1"/>
    <col min="8942" max="8960" width="9" style="72"/>
    <col min="8961" max="8961" width="6.5" style="72" customWidth="1"/>
    <col min="8962" max="8962" width="12.25" style="72" customWidth="1"/>
    <col min="8963" max="8963" width="28.25" style="72" customWidth="1"/>
    <col min="8964" max="8964" width="13.75" style="72" customWidth="1"/>
    <col min="8965" max="8965" width="5.625" style="72" customWidth="1"/>
    <col min="8966" max="8966" width="7.125" style="72" customWidth="1"/>
    <col min="8967" max="8967" width="7.625" style="72" customWidth="1"/>
    <col min="8968" max="8968" width="16.375" style="72" customWidth="1"/>
    <col min="8969" max="9188" width="9" style="72"/>
    <col min="9189" max="9189" width="5" style="72" customWidth="1"/>
    <col min="9190" max="9190" width="15" style="72" customWidth="1"/>
    <col min="9191" max="9192" width="14.625" style="72" customWidth="1"/>
    <col min="9193" max="9193" width="6.25" style="72" customWidth="1"/>
    <col min="9194" max="9196" width="10.125" style="72" customWidth="1"/>
    <col min="9197" max="9197" width="10.5" style="72" customWidth="1"/>
    <col min="9198" max="9216" width="9" style="72"/>
    <col min="9217" max="9217" width="6.5" style="72" customWidth="1"/>
    <col min="9218" max="9218" width="12.25" style="72" customWidth="1"/>
    <col min="9219" max="9219" width="28.25" style="72" customWidth="1"/>
    <col min="9220" max="9220" width="13.75" style="72" customWidth="1"/>
    <col min="9221" max="9221" width="5.625" style="72" customWidth="1"/>
    <col min="9222" max="9222" width="7.125" style="72" customWidth="1"/>
    <col min="9223" max="9223" width="7.625" style="72" customWidth="1"/>
    <col min="9224" max="9224" width="16.375" style="72" customWidth="1"/>
    <col min="9225" max="9444" width="9" style="72"/>
    <col min="9445" max="9445" width="5" style="72" customWidth="1"/>
    <col min="9446" max="9446" width="15" style="72" customWidth="1"/>
    <col min="9447" max="9448" width="14.625" style="72" customWidth="1"/>
    <col min="9449" max="9449" width="6.25" style="72" customWidth="1"/>
    <col min="9450" max="9452" width="10.125" style="72" customWidth="1"/>
    <col min="9453" max="9453" width="10.5" style="72" customWidth="1"/>
    <col min="9454" max="9472" width="9" style="72"/>
    <col min="9473" max="9473" width="6.5" style="72" customWidth="1"/>
    <col min="9474" max="9474" width="12.25" style="72" customWidth="1"/>
    <col min="9475" max="9475" width="28.25" style="72" customWidth="1"/>
    <col min="9476" max="9476" width="13.75" style="72" customWidth="1"/>
    <col min="9477" max="9477" width="5.625" style="72" customWidth="1"/>
    <col min="9478" max="9478" width="7.125" style="72" customWidth="1"/>
    <col min="9479" max="9479" width="7.625" style="72" customWidth="1"/>
    <col min="9480" max="9480" width="16.375" style="72" customWidth="1"/>
    <col min="9481" max="9700" width="9" style="72"/>
    <col min="9701" max="9701" width="5" style="72" customWidth="1"/>
    <col min="9702" max="9702" width="15" style="72" customWidth="1"/>
    <col min="9703" max="9704" width="14.625" style="72" customWidth="1"/>
    <col min="9705" max="9705" width="6.25" style="72" customWidth="1"/>
    <col min="9706" max="9708" width="10.125" style="72" customWidth="1"/>
    <col min="9709" max="9709" width="10.5" style="72" customWidth="1"/>
    <col min="9710" max="9728" width="9" style="72"/>
    <col min="9729" max="9729" width="6.5" style="72" customWidth="1"/>
    <col min="9730" max="9730" width="12.25" style="72" customWidth="1"/>
    <col min="9731" max="9731" width="28.25" style="72" customWidth="1"/>
    <col min="9732" max="9732" width="13.75" style="72" customWidth="1"/>
    <col min="9733" max="9733" width="5.625" style="72" customWidth="1"/>
    <col min="9734" max="9734" width="7.125" style="72" customWidth="1"/>
    <col min="9735" max="9735" width="7.625" style="72" customWidth="1"/>
    <col min="9736" max="9736" width="16.375" style="72" customWidth="1"/>
    <col min="9737" max="9956" width="9" style="72"/>
    <col min="9957" max="9957" width="5" style="72" customWidth="1"/>
    <col min="9958" max="9958" width="15" style="72" customWidth="1"/>
    <col min="9959" max="9960" width="14.625" style="72" customWidth="1"/>
    <col min="9961" max="9961" width="6.25" style="72" customWidth="1"/>
    <col min="9962" max="9964" width="10.125" style="72" customWidth="1"/>
    <col min="9965" max="9965" width="10.5" style="72" customWidth="1"/>
    <col min="9966" max="9984" width="9" style="72"/>
    <col min="9985" max="9985" width="6.5" style="72" customWidth="1"/>
    <col min="9986" max="9986" width="12.25" style="72" customWidth="1"/>
    <col min="9987" max="9987" width="28.25" style="72" customWidth="1"/>
    <col min="9988" max="9988" width="13.75" style="72" customWidth="1"/>
    <col min="9989" max="9989" width="5.625" style="72" customWidth="1"/>
    <col min="9990" max="9990" width="7.125" style="72" customWidth="1"/>
    <col min="9991" max="9991" width="7.625" style="72" customWidth="1"/>
    <col min="9992" max="9992" width="16.375" style="72" customWidth="1"/>
    <col min="9993" max="10212" width="9" style="72"/>
    <col min="10213" max="10213" width="5" style="72" customWidth="1"/>
    <col min="10214" max="10214" width="15" style="72" customWidth="1"/>
    <col min="10215" max="10216" width="14.625" style="72" customWidth="1"/>
    <col min="10217" max="10217" width="6.25" style="72" customWidth="1"/>
    <col min="10218" max="10220" width="10.125" style="72" customWidth="1"/>
    <col min="10221" max="10221" width="10.5" style="72" customWidth="1"/>
    <col min="10222" max="10240" width="9" style="72"/>
    <col min="10241" max="10241" width="6.5" style="72" customWidth="1"/>
    <col min="10242" max="10242" width="12.25" style="72" customWidth="1"/>
    <col min="10243" max="10243" width="28.25" style="72" customWidth="1"/>
    <col min="10244" max="10244" width="13.75" style="72" customWidth="1"/>
    <col min="10245" max="10245" width="5.625" style="72" customWidth="1"/>
    <col min="10246" max="10246" width="7.125" style="72" customWidth="1"/>
    <col min="10247" max="10247" width="7.625" style="72" customWidth="1"/>
    <col min="10248" max="10248" width="16.375" style="72" customWidth="1"/>
    <col min="10249" max="10468" width="9" style="72"/>
    <col min="10469" max="10469" width="5" style="72" customWidth="1"/>
    <col min="10470" max="10470" width="15" style="72" customWidth="1"/>
    <col min="10471" max="10472" width="14.625" style="72" customWidth="1"/>
    <col min="10473" max="10473" width="6.25" style="72" customWidth="1"/>
    <col min="10474" max="10476" width="10.125" style="72" customWidth="1"/>
    <col min="10477" max="10477" width="10.5" style="72" customWidth="1"/>
    <col min="10478" max="10496" width="9" style="72"/>
    <col min="10497" max="10497" width="6.5" style="72" customWidth="1"/>
    <col min="10498" max="10498" width="12.25" style="72" customWidth="1"/>
    <col min="10499" max="10499" width="28.25" style="72" customWidth="1"/>
    <col min="10500" max="10500" width="13.75" style="72" customWidth="1"/>
    <col min="10501" max="10501" width="5.625" style="72" customWidth="1"/>
    <col min="10502" max="10502" width="7.125" style="72" customWidth="1"/>
    <col min="10503" max="10503" width="7.625" style="72" customWidth="1"/>
    <col min="10504" max="10504" width="16.375" style="72" customWidth="1"/>
    <col min="10505" max="10724" width="9" style="72"/>
    <col min="10725" max="10725" width="5" style="72" customWidth="1"/>
    <col min="10726" max="10726" width="15" style="72" customWidth="1"/>
    <col min="10727" max="10728" width="14.625" style="72" customWidth="1"/>
    <col min="10729" max="10729" width="6.25" style="72" customWidth="1"/>
    <col min="10730" max="10732" width="10.125" style="72" customWidth="1"/>
    <col min="10733" max="10733" width="10.5" style="72" customWidth="1"/>
    <col min="10734" max="10752" width="9" style="72"/>
    <col min="10753" max="10753" width="6.5" style="72" customWidth="1"/>
    <col min="10754" max="10754" width="12.25" style="72" customWidth="1"/>
    <col min="10755" max="10755" width="28.25" style="72" customWidth="1"/>
    <col min="10756" max="10756" width="13.75" style="72" customWidth="1"/>
    <col min="10757" max="10757" width="5.625" style="72" customWidth="1"/>
    <col min="10758" max="10758" width="7.125" style="72" customWidth="1"/>
    <col min="10759" max="10759" width="7.625" style="72" customWidth="1"/>
    <col min="10760" max="10760" width="16.375" style="72" customWidth="1"/>
    <col min="10761" max="10980" width="9" style="72"/>
    <col min="10981" max="10981" width="5" style="72" customWidth="1"/>
    <col min="10982" max="10982" width="15" style="72" customWidth="1"/>
    <col min="10983" max="10984" width="14.625" style="72" customWidth="1"/>
    <col min="10985" max="10985" width="6.25" style="72" customWidth="1"/>
    <col min="10986" max="10988" width="10.125" style="72" customWidth="1"/>
    <col min="10989" max="10989" width="10.5" style="72" customWidth="1"/>
    <col min="10990" max="11008" width="9" style="72"/>
    <col min="11009" max="11009" width="6.5" style="72" customWidth="1"/>
    <col min="11010" max="11010" width="12.25" style="72" customWidth="1"/>
    <col min="11011" max="11011" width="28.25" style="72" customWidth="1"/>
    <col min="11012" max="11012" width="13.75" style="72" customWidth="1"/>
    <col min="11013" max="11013" width="5.625" style="72" customWidth="1"/>
    <col min="11014" max="11014" width="7.125" style="72" customWidth="1"/>
    <col min="11015" max="11015" width="7.625" style="72" customWidth="1"/>
    <col min="11016" max="11016" width="16.375" style="72" customWidth="1"/>
    <col min="11017" max="11236" width="9" style="72"/>
    <col min="11237" max="11237" width="5" style="72" customWidth="1"/>
    <col min="11238" max="11238" width="15" style="72" customWidth="1"/>
    <col min="11239" max="11240" width="14.625" style="72" customWidth="1"/>
    <col min="11241" max="11241" width="6.25" style="72" customWidth="1"/>
    <col min="11242" max="11244" width="10.125" style="72" customWidth="1"/>
    <col min="11245" max="11245" width="10.5" style="72" customWidth="1"/>
    <col min="11246" max="11264" width="9" style="72"/>
    <col min="11265" max="11265" width="6.5" style="72" customWidth="1"/>
    <col min="11266" max="11266" width="12.25" style="72" customWidth="1"/>
    <col min="11267" max="11267" width="28.25" style="72" customWidth="1"/>
    <col min="11268" max="11268" width="13.75" style="72" customWidth="1"/>
    <col min="11269" max="11269" width="5.625" style="72" customWidth="1"/>
    <col min="11270" max="11270" width="7.125" style="72" customWidth="1"/>
    <col min="11271" max="11271" width="7.625" style="72" customWidth="1"/>
    <col min="11272" max="11272" width="16.375" style="72" customWidth="1"/>
    <col min="11273" max="11492" width="9" style="72"/>
    <col min="11493" max="11493" width="5" style="72" customWidth="1"/>
    <col min="11494" max="11494" width="15" style="72" customWidth="1"/>
    <col min="11495" max="11496" width="14.625" style="72" customWidth="1"/>
    <col min="11497" max="11497" width="6.25" style="72" customWidth="1"/>
    <col min="11498" max="11500" width="10.125" style="72" customWidth="1"/>
    <col min="11501" max="11501" width="10.5" style="72" customWidth="1"/>
    <col min="11502" max="11520" width="9" style="72"/>
    <col min="11521" max="11521" width="6.5" style="72" customWidth="1"/>
    <col min="11522" max="11522" width="12.25" style="72" customWidth="1"/>
    <col min="11523" max="11523" width="28.25" style="72" customWidth="1"/>
    <col min="11524" max="11524" width="13.75" style="72" customWidth="1"/>
    <col min="11525" max="11525" width="5.625" style="72" customWidth="1"/>
    <col min="11526" max="11526" width="7.125" style="72" customWidth="1"/>
    <col min="11527" max="11527" width="7.625" style="72" customWidth="1"/>
    <col min="11528" max="11528" width="16.375" style="72" customWidth="1"/>
    <col min="11529" max="11748" width="9" style="72"/>
    <col min="11749" max="11749" width="5" style="72" customWidth="1"/>
    <col min="11750" max="11750" width="15" style="72" customWidth="1"/>
    <col min="11751" max="11752" width="14.625" style="72" customWidth="1"/>
    <col min="11753" max="11753" width="6.25" style="72" customWidth="1"/>
    <col min="11754" max="11756" width="10.125" style="72" customWidth="1"/>
    <col min="11757" max="11757" width="10.5" style="72" customWidth="1"/>
    <col min="11758" max="11776" width="9" style="72"/>
    <col min="11777" max="11777" width="6.5" style="72" customWidth="1"/>
    <col min="11778" max="11778" width="12.25" style="72" customWidth="1"/>
    <col min="11779" max="11779" width="28.25" style="72" customWidth="1"/>
    <col min="11780" max="11780" width="13.75" style="72" customWidth="1"/>
    <col min="11781" max="11781" width="5.625" style="72" customWidth="1"/>
    <col min="11782" max="11782" width="7.125" style="72" customWidth="1"/>
    <col min="11783" max="11783" width="7.625" style="72" customWidth="1"/>
    <col min="11784" max="11784" width="16.375" style="72" customWidth="1"/>
    <col min="11785" max="12004" width="9" style="72"/>
    <col min="12005" max="12005" width="5" style="72" customWidth="1"/>
    <col min="12006" max="12006" width="15" style="72" customWidth="1"/>
    <col min="12007" max="12008" width="14.625" style="72" customWidth="1"/>
    <col min="12009" max="12009" width="6.25" style="72" customWidth="1"/>
    <col min="12010" max="12012" width="10.125" style="72" customWidth="1"/>
    <col min="12013" max="12013" width="10.5" style="72" customWidth="1"/>
    <col min="12014" max="12032" width="9" style="72"/>
    <col min="12033" max="12033" width="6.5" style="72" customWidth="1"/>
    <col min="12034" max="12034" width="12.25" style="72" customWidth="1"/>
    <col min="12035" max="12035" width="28.25" style="72" customWidth="1"/>
    <col min="12036" max="12036" width="13.75" style="72" customWidth="1"/>
    <col min="12037" max="12037" width="5.625" style="72" customWidth="1"/>
    <col min="12038" max="12038" width="7.125" style="72" customWidth="1"/>
    <col min="12039" max="12039" width="7.625" style="72" customWidth="1"/>
    <col min="12040" max="12040" width="16.375" style="72" customWidth="1"/>
    <col min="12041" max="12260" width="9" style="72"/>
    <col min="12261" max="12261" width="5" style="72" customWidth="1"/>
    <col min="12262" max="12262" width="15" style="72" customWidth="1"/>
    <col min="12263" max="12264" width="14.625" style="72" customWidth="1"/>
    <col min="12265" max="12265" width="6.25" style="72" customWidth="1"/>
    <col min="12266" max="12268" width="10.125" style="72" customWidth="1"/>
    <col min="12269" max="12269" width="10.5" style="72" customWidth="1"/>
    <col min="12270" max="12288" width="9" style="72"/>
    <col min="12289" max="12289" width="6.5" style="72" customWidth="1"/>
    <col min="12290" max="12290" width="12.25" style="72" customWidth="1"/>
    <col min="12291" max="12291" width="28.25" style="72" customWidth="1"/>
    <col min="12292" max="12292" width="13.75" style="72" customWidth="1"/>
    <col min="12293" max="12293" width="5.625" style="72" customWidth="1"/>
    <col min="12294" max="12294" width="7.125" style="72" customWidth="1"/>
    <col min="12295" max="12295" width="7.625" style="72" customWidth="1"/>
    <col min="12296" max="12296" width="16.375" style="72" customWidth="1"/>
    <col min="12297" max="12516" width="9" style="72"/>
    <col min="12517" max="12517" width="5" style="72" customWidth="1"/>
    <col min="12518" max="12518" width="15" style="72" customWidth="1"/>
    <col min="12519" max="12520" width="14.625" style="72" customWidth="1"/>
    <col min="12521" max="12521" width="6.25" style="72" customWidth="1"/>
    <col min="12522" max="12524" width="10.125" style="72" customWidth="1"/>
    <col min="12525" max="12525" width="10.5" style="72" customWidth="1"/>
    <col min="12526" max="12544" width="9" style="72"/>
    <col min="12545" max="12545" width="6.5" style="72" customWidth="1"/>
    <col min="12546" max="12546" width="12.25" style="72" customWidth="1"/>
    <col min="12547" max="12547" width="28.25" style="72" customWidth="1"/>
    <col min="12548" max="12548" width="13.75" style="72" customWidth="1"/>
    <col min="12549" max="12549" width="5.625" style="72" customWidth="1"/>
    <col min="12550" max="12550" width="7.125" style="72" customWidth="1"/>
    <col min="12551" max="12551" width="7.625" style="72" customWidth="1"/>
    <col min="12552" max="12552" width="16.375" style="72" customWidth="1"/>
    <col min="12553" max="12772" width="9" style="72"/>
    <col min="12773" max="12773" width="5" style="72" customWidth="1"/>
    <col min="12774" max="12774" width="15" style="72" customWidth="1"/>
    <col min="12775" max="12776" width="14.625" style="72" customWidth="1"/>
    <col min="12777" max="12777" width="6.25" style="72" customWidth="1"/>
    <col min="12778" max="12780" width="10.125" style="72" customWidth="1"/>
    <col min="12781" max="12781" width="10.5" style="72" customWidth="1"/>
    <col min="12782" max="12800" width="9" style="72"/>
    <col min="12801" max="12801" width="6.5" style="72" customWidth="1"/>
    <col min="12802" max="12802" width="12.25" style="72" customWidth="1"/>
    <col min="12803" max="12803" width="28.25" style="72" customWidth="1"/>
    <col min="12804" max="12804" width="13.75" style="72" customWidth="1"/>
    <col min="12805" max="12805" width="5.625" style="72" customWidth="1"/>
    <col min="12806" max="12806" width="7.125" style="72" customWidth="1"/>
    <col min="12807" max="12807" width="7.625" style="72" customWidth="1"/>
    <col min="12808" max="12808" width="16.375" style="72" customWidth="1"/>
    <col min="12809" max="13028" width="9" style="72"/>
    <col min="13029" max="13029" width="5" style="72" customWidth="1"/>
    <col min="13030" max="13030" width="15" style="72" customWidth="1"/>
    <col min="13031" max="13032" width="14.625" style="72" customWidth="1"/>
    <col min="13033" max="13033" width="6.25" style="72" customWidth="1"/>
    <col min="13034" max="13036" width="10.125" style="72" customWidth="1"/>
    <col min="13037" max="13037" width="10.5" style="72" customWidth="1"/>
    <col min="13038" max="13056" width="9" style="72"/>
    <col min="13057" max="13057" width="6.5" style="72" customWidth="1"/>
    <col min="13058" max="13058" width="12.25" style="72" customWidth="1"/>
    <col min="13059" max="13059" width="28.25" style="72" customWidth="1"/>
    <col min="13060" max="13060" width="13.75" style="72" customWidth="1"/>
    <col min="13061" max="13061" width="5.625" style="72" customWidth="1"/>
    <col min="13062" max="13062" width="7.125" style="72" customWidth="1"/>
    <col min="13063" max="13063" width="7.625" style="72" customWidth="1"/>
    <col min="13064" max="13064" width="16.375" style="72" customWidth="1"/>
    <col min="13065" max="13284" width="9" style="72"/>
    <col min="13285" max="13285" width="5" style="72" customWidth="1"/>
    <col min="13286" max="13286" width="15" style="72" customWidth="1"/>
    <col min="13287" max="13288" width="14.625" style="72" customWidth="1"/>
    <col min="13289" max="13289" width="6.25" style="72" customWidth="1"/>
    <col min="13290" max="13292" width="10.125" style="72" customWidth="1"/>
    <col min="13293" max="13293" width="10.5" style="72" customWidth="1"/>
    <col min="13294" max="13312" width="9" style="72"/>
    <col min="13313" max="13313" width="6.5" style="72" customWidth="1"/>
    <col min="13314" max="13314" width="12.25" style="72" customWidth="1"/>
    <col min="13315" max="13315" width="28.25" style="72" customWidth="1"/>
    <col min="13316" max="13316" width="13.75" style="72" customWidth="1"/>
    <col min="13317" max="13317" width="5.625" style="72" customWidth="1"/>
    <col min="13318" max="13318" width="7.125" style="72" customWidth="1"/>
    <col min="13319" max="13319" width="7.625" style="72" customWidth="1"/>
    <col min="13320" max="13320" width="16.375" style="72" customWidth="1"/>
    <col min="13321" max="13540" width="9" style="72"/>
    <col min="13541" max="13541" width="5" style="72" customWidth="1"/>
    <col min="13542" max="13542" width="15" style="72" customWidth="1"/>
    <col min="13543" max="13544" width="14.625" style="72" customWidth="1"/>
    <col min="13545" max="13545" width="6.25" style="72" customWidth="1"/>
    <col min="13546" max="13548" width="10.125" style="72" customWidth="1"/>
    <col min="13549" max="13549" width="10.5" style="72" customWidth="1"/>
    <col min="13550" max="13568" width="9" style="72"/>
    <col min="13569" max="13569" width="6.5" style="72" customWidth="1"/>
    <col min="13570" max="13570" width="12.25" style="72" customWidth="1"/>
    <col min="13571" max="13571" width="28.25" style="72" customWidth="1"/>
    <col min="13572" max="13572" width="13.75" style="72" customWidth="1"/>
    <col min="13573" max="13573" width="5.625" style="72" customWidth="1"/>
    <col min="13574" max="13574" width="7.125" style="72" customWidth="1"/>
    <col min="13575" max="13575" width="7.625" style="72" customWidth="1"/>
    <col min="13576" max="13576" width="16.375" style="72" customWidth="1"/>
    <col min="13577" max="13796" width="9" style="72"/>
    <col min="13797" max="13797" width="5" style="72" customWidth="1"/>
    <col min="13798" max="13798" width="15" style="72" customWidth="1"/>
    <col min="13799" max="13800" width="14.625" style="72" customWidth="1"/>
    <col min="13801" max="13801" width="6.25" style="72" customWidth="1"/>
    <col min="13802" max="13804" width="10.125" style="72" customWidth="1"/>
    <col min="13805" max="13805" width="10.5" style="72" customWidth="1"/>
    <col min="13806" max="13824" width="9" style="72"/>
    <col min="13825" max="13825" width="6.5" style="72" customWidth="1"/>
    <col min="13826" max="13826" width="12.25" style="72" customWidth="1"/>
    <col min="13827" max="13827" width="28.25" style="72" customWidth="1"/>
    <col min="13828" max="13828" width="13.75" style="72" customWidth="1"/>
    <col min="13829" max="13829" width="5.625" style="72" customWidth="1"/>
    <col min="13830" max="13830" width="7.125" style="72" customWidth="1"/>
    <col min="13831" max="13831" width="7.625" style="72" customWidth="1"/>
    <col min="13832" max="13832" width="16.375" style="72" customWidth="1"/>
    <col min="13833" max="14052" width="9" style="72"/>
    <col min="14053" max="14053" width="5" style="72" customWidth="1"/>
    <col min="14054" max="14054" width="15" style="72" customWidth="1"/>
    <col min="14055" max="14056" width="14.625" style="72" customWidth="1"/>
    <col min="14057" max="14057" width="6.25" style="72" customWidth="1"/>
    <col min="14058" max="14060" width="10.125" style="72" customWidth="1"/>
    <col min="14061" max="14061" width="10.5" style="72" customWidth="1"/>
    <col min="14062" max="14080" width="9" style="72"/>
    <col min="14081" max="14081" width="6.5" style="72" customWidth="1"/>
    <col min="14082" max="14082" width="12.25" style="72" customWidth="1"/>
    <col min="14083" max="14083" width="28.25" style="72" customWidth="1"/>
    <col min="14084" max="14084" width="13.75" style="72" customWidth="1"/>
    <col min="14085" max="14085" width="5.625" style="72" customWidth="1"/>
    <col min="14086" max="14086" width="7.125" style="72" customWidth="1"/>
    <col min="14087" max="14087" width="7.625" style="72" customWidth="1"/>
    <col min="14088" max="14088" width="16.375" style="72" customWidth="1"/>
    <col min="14089" max="14308" width="9" style="72"/>
    <col min="14309" max="14309" width="5" style="72" customWidth="1"/>
    <col min="14310" max="14310" width="15" style="72" customWidth="1"/>
    <col min="14311" max="14312" width="14.625" style="72" customWidth="1"/>
    <col min="14313" max="14313" width="6.25" style="72" customWidth="1"/>
    <col min="14314" max="14316" width="10.125" style="72" customWidth="1"/>
    <col min="14317" max="14317" width="10.5" style="72" customWidth="1"/>
    <col min="14318" max="14336" width="9" style="72"/>
    <col min="14337" max="14337" width="6.5" style="72" customWidth="1"/>
    <col min="14338" max="14338" width="12.25" style="72" customWidth="1"/>
    <col min="14339" max="14339" width="28.25" style="72" customWidth="1"/>
    <col min="14340" max="14340" width="13.75" style="72" customWidth="1"/>
    <col min="14341" max="14341" width="5.625" style="72" customWidth="1"/>
    <col min="14342" max="14342" width="7.125" style="72" customWidth="1"/>
    <col min="14343" max="14343" width="7.625" style="72" customWidth="1"/>
    <col min="14344" max="14344" width="16.375" style="72" customWidth="1"/>
    <col min="14345" max="14564" width="9" style="72"/>
    <col min="14565" max="14565" width="5" style="72" customWidth="1"/>
    <col min="14566" max="14566" width="15" style="72" customWidth="1"/>
    <col min="14567" max="14568" width="14.625" style="72" customWidth="1"/>
    <col min="14569" max="14569" width="6.25" style="72" customWidth="1"/>
    <col min="14570" max="14572" width="10.125" style="72" customWidth="1"/>
    <col min="14573" max="14573" width="10.5" style="72" customWidth="1"/>
    <col min="14574" max="14592" width="9" style="72"/>
    <col min="14593" max="14593" width="6.5" style="72" customWidth="1"/>
    <col min="14594" max="14594" width="12.25" style="72" customWidth="1"/>
    <col min="14595" max="14595" width="28.25" style="72" customWidth="1"/>
    <col min="14596" max="14596" width="13.75" style="72" customWidth="1"/>
    <col min="14597" max="14597" width="5.625" style="72" customWidth="1"/>
    <col min="14598" max="14598" width="7.125" style="72" customWidth="1"/>
    <col min="14599" max="14599" width="7.625" style="72" customWidth="1"/>
    <col min="14600" max="14600" width="16.375" style="72" customWidth="1"/>
    <col min="14601" max="14820" width="9" style="72"/>
    <col min="14821" max="14821" width="5" style="72" customWidth="1"/>
    <col min="14822" max="14822" width="15" style="72" customWidth="1"/>
    <col min="14823" max="14824" width="14.625" style="72" customWidth="1"/>
    <col min="14825" max="14825" width="6.25" style="72" customWidth="1"/>
    <col min="14826" max="14828" width="10.125" style="72" customWidth="1"/>
    <col min="14829" max="14829" width="10.5" style="72" customWidth="1"/>
    <col min="14830" max="14848" width="9" style="72"/>
    <col min="14849" max="14849" width="6.5" style="72" customWidth="1"/>
    <col min="14850" max="14850" width="12.25" style="72" customWidth="1"/>
    <col min="14851" max="14851" width="28.25" style="72" customWidth="1"/>
    <col min="14852" max="14852" width="13.75" style="72" customWidth="1"/>
    <col min="14853" max="14853" width="5.625" style="72" customWidth="1"/>
    <col min="14854" max="14854" width="7.125" style="72" customWidth="1"/>
    <col min="14855" max="14855" width="7.625" style="72" customWidth="1"/>
    <col min="14856" max="14856" width="16.375" style="72" customWidth="1"/>
    <col min="14857" max="15076" width="9" style="72"/>
    <col min="15077" max="15077" width="5" style="72" customWidth="1"/>
    <col min="15078" max="15078" width="15" style="72" customWidth="1"/>
    <col min="15079" max="15080" width="14.625" style="72" customWidth="1"/>
    <col min="15081" max="15081" width="6.25" style="72" customWidth="1"/>
    <col min="15082" max="15084" width="10.125" style="72" customWidth="1"/>
    <col min="15085" max="15085" width="10.5" style="72" customWidth="1"/>
    <col min="15086" max="15104" width="9" style="72"/>
    <col min="15105" max="15105" width="6.5" style="72" customWidth="1"/>
    <col min="15106" max="15106" width="12.25" style="72" customWidth="1"/>
    <col min="15107" max="15107" width="28.25" style="72" customWidth="1"/>
    <col min="15108" max="15108" width="13.75" style="72" customWidth="1"/>
    <col min="15109" max="15109" width="5.625" style="72" customWidth="1"/>
    <col min="15110" max="15110" width="7.125" style="72" customWidth="1"/>
    <col min="15111" max="15111" width="7.625" style="72" customWidth="1"/>
    <col min="15112" max="15112" width="16.375" style="72" customWidth="1"/>
    <col min="15113" max="15332" width="9" style="72"/>
    <col min="15333" max="15333" width="5" style="72" customWidth="1"/>
    <col min="15334" max="15334" width="15" style="72" customWidth="1"/>
    <col min="15335" max="15336" width="14.625" style="72" customWidth="1"/>
    <col min="15337" max="15337" width="6.25" style="72" customWidth="1"/>
    <col min="15338" max="15340" width="10.125" style="72" customWidth="1"/>
    <col min="15341" max="15341" width="10.5" style="72" customWidth="1"/>
    <col min="15342" max="15360" width="9" style="72"/>
    <col min="15361" max="15361" width="6.5" style="72" customWidth="1"/>
    <col min="15362" max="15362" width="12.25" style="72" customWidth="1"/>
    <col min="15363" max="15363" width="28.25" style="72" customWidth="1"/>
    <col min="15364" max="15364" width="13.75" style="72" customWidth="1"/>
    <col min="15365" max="15365" width="5.625" style="72" customWidth="1"/>
    <col min="15366" max="15366" width="7.125" style="72" customWidth="1"/>
    <col min="15367" max="15367" width="7.625" style="72" customWidth="1"/>
    <col min="15368" max="15368" width="16.375" style="72" customWidth="1"/>
    <col min="15369" max="15588" width="9" style="72"/>
    <col min="15589" max="15589" width="5" style="72" customWidth="1"/>
    <col min="15590" max="15590" width="15" style="72" customWidth="1"/>
    <col min="15591" max="15592" width="14.625" style="72" customWidth="1"/>
    <col min="15593" max="15593" width="6.25" style="72" customWidth="1"/>
    <col min="15594" max="15596" width="10.125" style="72" customWidth="1"/>
    <col min="15597" max="15597" width="10.5" style="72" customWidth="1"/>
    <col min="15598" max="15616" width="9" style="72"/>
    <col min="15617" max="15617" width="6.5" style="72" customWidth="1"/>
    <col min="15618" max="15618" width="12.25" style="72" customWidth="1"/>
    <col min="15619" max="15619" width="28.25" style="72" customWidth="1"/>
    <col min="15620" max="15620" width="13.75" style="72" customWidth="1"/>
    <col min="15621" max="15621" width="5.625" style="72" customWidth="1"/>
    <col min="15622" max="15622" width="7.125" style="72" customWidth="1"/>
    <col min="15623" max="15623" width="7.625" style="72" customWidth="1"/>
    <col min="15624" max="15624" width="16.375" style="72" customWidth="1"/>
    <col min="15625" max="15844" width="9" style="72"/>
    <col min="15845" max="15845" width="5" style="72" customWidth="1"/>
    <col min="15846" max="15846" width="15" style="72" customWidth="1"/>
    <col min="15847" max="15848" width="14.625" style="72" customWidth="1"/>
    <col min="15849" max="15849" width="6.25" style="72" customWidth="1"/>
    <col min="15850" max="15852" width="10.125" style="72" customWidth="1"/>
    <col min="15853" max="15853" width="10.5" style="72" customWidth="1"/>
    <col min="15854" max="15872" width="9" style="72"/>
    <col min="15873" max="15873" width="6.5" style="72" customWidth="1"/>
    <col min="15874" max="15874" width="12.25" style="72" customWidth="1"/>
    <col min="15875" max="15875" width="28.25" style="72" customWidth="1"/>
    <col min="15876" max="15876" width="13.75" style="72" customWidth="1"/>
    <col min="15877" max="15877" width="5.625" style="72" customWidth="1"/>
    <col min="15878" max="15878" width="7.125" style="72" customWidth="1"/>
    <col min="15879" max="15879" width="7.625" style="72" customWidth="1"/>
    <col min="15880" max="15880" width="16.375" style="72" customWidth="1"/>
    <col min="15881" max="16100" width="9" style="72"/>
    <col min="16101" max="16101" width="5" style="72" customWidth="1"/>
    <col min="16102" max="16102" width="15" style="72" customWidth="1"/>
    <col min="16103" max="16104" width="14.625" style="72" customWidth="1"/>
    <col min="16105" max="16105" width="6.25" style="72" customWidth="1"/>
    <col min="16106" max="16108" width="10.125" style="72" customWidth="1"/>
    <col min="16109" max="16109" width="10.5" style="72" customWidth="1"/>
    <col min="16110" max="16128" width="9" style="72"/>
    <col min="16129" max="16129" width="6.5" style="72" customWidth="1"/>
    <col min="16130" max="16130" width="12.25" style="72" customWidth="1"/>
    <col min="16131" max="16131" width="28.25" style="72" customWidth="1"/>
    <col min="16132" max="16132" width="13.75" style="72" customWidth="1"/>
    <col min="16133" max="16133" width="5.625" style="72" customWidth="1"/>
    <col min="16134" max="16134" width="7.125" style="72" customWidth="1"/>
    <col min="16135" max="16135" width="7.625" style="72" customWidth="1"/>
    <col min="16136" max="16136" width="16.375" style="72" customWidth="1"/>
    <col min="16137" max="16356" width="9" style="72"/>
    <col min="16357" max="16357" width="5" style="72" customWidth="1"/>
    <col min="16358" max="16358" width="15" style="72" customWidth="1"/>
    <col min="16359" max="16360" width="14.625" style="72" customWidth="1"/>
    <col min="16361" max="16361" width="6.25" style="72" customWidth="1"/>
    <col min="16362" max="16364" width="10.125" style="72" customWidth="1"/>
    <col min="16365" max="16365" width="10.5" style="72" customWidth="1"/>
    <col min="16366" max="16384" width="9" style="72"/>
  </cols>
  <sheetData>
    <row r="1" spans="1:255" ht="22.5">
      <c r="A1" s="226" t="s">
        <v>29</v>
      </c>
      <c r="B1" s="226"/>
      <c r="C1" s="226"/>
      <c r="D1" s="226"/>
      <c r="E1" s="226"/>
      <c r="F1" s="226"/>
      <c r="G1" s="226"/>
      <c r="H1" s="226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</row>
    <row r="2" spans="1:255" ht="14.25" customHeight="1">
      <c r="A2" s="227" t="s">
        <v>69</v>
      </c>
      <c r="B2" s="227"/>
      <c r="C2" s="227"/>
      <c r="D2" s="227"/>
      <c r="E2" s="227"/>
      <c r="F2" s="227"/>
      <c r="G2" s="227"/>
      <c r="H2" s="22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</row>
    <row r="3" spans="1:255">
      <c r="A3" s="228" t="s">
        <v>2</v>
      </c>
      <c r="B3" s="228"/>
      <c r="C3" s="228"/>
      <c r="D3" s="228"/>
      <c r="E3" s="228"/>
      <c r="F3" s="228"/>
      <c r="G3" s="228"/>
      <c r="H3" s="22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</row>
    <row r="4" spans="1:255" ht="21" customHeight="1">
      <c r="A4" s="228" t="s">
        <v>3</v>
      </c>
      <c r="B4" s="228"/>
      <c r="C4" s="228"/>
      <c r="D4" s="228"/>
      <c r="E4" s="228"/>
      <c r="F4" s="228"/>
      <c r="G4" s="228"/>
      <c r="H4" s="22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</row>
    <row r="5" spans="1:255" ht="31.5" customHeight="1">
      <c r="A5" s="229" t="s">
        <v>4</v>
      </c>
      <c r="B5" s="229"/>
      <c r="C5" s="229"/>
      <c r="D5" s="229"/>
      <c r="E5" s="229"/>
      <c r="F5" s="229"/>
      <c r="G5" s="229"/>
      <c r="H5" s="229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</row>
    <row r="6" spans="1:255">
      <c r="A6" s="222" t="s">
        <v>5</v>
      </c>
      <c r="B6" s="222"/>
      <c r="C6" s="222"/>
      <c r="D6" s="222"/>
      <c r="E6" s="222"/>
      <c r="F6" s="222"/>
      <c r="G6" s="222"/>
      <c r="H6" s="222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</row>
    <row r="7" spans="1:255" ht="16.5">
      <c r="A7" s="212" t="s">
        <v>6</v>
      </c>
      <c r="B7" s="214" t="s">
        <v>7</v>
      </c>
      <c r="C7" s="216" t="s">
        <v>8</v>
      </c>
      <c r="D7" s="216" t="s">
        <v>9</v>
      </c>
      <c r="E7" s="218" t="s">
        <v>10</v>
      </c>
      <c r="F7" s="223" t="s">
        <v>11</v>
      </c>
      <c r="G7" s="223"/>
      <c r="H7" s="220" t="s">
        <v>12</v>
      </c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</row>
    <row r="8" spans="1:255" ht="16.5">
      <c r="A8" s="213"/>
      <c r="B8" s="215"/>
      <c r="C8" s="217"/>
      <c r="D8" s="217"/>
      <c r="E8" s="219"/>
      <c r="F8" s="79" t="s">
        <v>13</v>
      </c>
      <c r="G8" s="79" t="s">
        <v>14</v>
      </c>
      <c r="H8" s="221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</row>
    <row r="9" spans="1:255" ht="15" customHeight="1">
      <c r="A9" s="188">
        <v>1</v>
      </c>
      <c r="B9" s="189"/>
      <c r="C9" s="190" t="s">
        <v>70</v>
      </c>
      <c r="D9" s="191" t="s">
        <v>71</v>
      </c>
      <c r="E9" s="192" t="s">
        <v>33</v>
      </c>
      <c r="F9" s="193"/>
      <c r="G9" s="193">
        <v>1.2184999999999999</v>
      </c>
      <c r="H9" s="194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</row>
    <row r="10" spans="1:255" ht="15" customHeight="1">
      <c r="A10" s="195">
        <v>2</v>
      </c>
      <c r="B10" s="196"/>
      <c r="C10" s="190" t="s">
        <v>72</v>
      </c>
      <c r="D10" s="191" t="s">
        <v>73</v>
      </c>
      <c r="E10" s="197" t="s">
        <v>33</v>
      </c>
      <c r="F10" s="198"/>
      <c r="G10" s="198">
        <v>1.2184999999999999</v>
      </c>
      <c r="H10" s="199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</row>
    <row r="11" spans="1:255" ht="15" customHeight="1">
      <c r="A11" s="195">
        <v>3</v>
      </c>
      <c r="B11" s="196"/>
      <c r="C11" s="196" t="s">
        <v>74</v>
      </c>
      <c r="D11" s="191" t="s">
        <v>75</v>
      </c>
      <c r="E11" s="197" t="s">
        <v>33</v>
      </c>
      <c r="F11" s="198"/>
      <c r="G11" s="198">
        <v>3.5114999999999998</v>
      </c>
      <c r="H11" s="199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</row>
    <row r="12" spans="1:255" ht="15" customHeight="1">
      <c r="A12" s="195">
        <v>4</v>
      </c>
      <c r="B12" s="196"/>
      <c r="C12" s="196" t="s">
        <v>76</v>
      </c>
      <c r="D12" s="191" t="s">
        <v>77</v>
      </c>
      <c r="E12" s="197" t="s">
        <v>33</v>
      </c>
      <c r="F12" s="198"/>
      <c r="G12" s="198">
        <v>3.5114999999999998</v>
      </c>
      <c r="H12" s="199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</row>
    <row r="13" spans="1:255" ht="15" customHeight="1">
      <c r="A13" s="195">
        <v>5</v>
      </c>
      <c r="B13" s="196"/>
      <c r="C13" s="200" t="s">
        <v>78</v>
      </c>
      <c r="D13" s="112" t="s">
        <v>79</v>
      </c>
      <c r="E13" s="197" t="s">
        <v>33</v>
      </c>
      <c r="F13" s="198"/>
      <c r="G13" s="198">
        <v>1.8277000000000001</v>
      </c>
      <c r="H13" s="199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</row>
    <row r="14" spans="1:255" ht="15" customHeight="1">
      <c r="A14" s="195">
        <v>6</v>
      </c>
      <c r="B14" s="196"/>
      <c r="C14" s="200" t="s">
        <v>80</v>
      </c>
      <c r="D14" s="112" t="s">
        <v>81</v>
      </c>
      <c r="E14" s="197" t="s">
        <v>33</v>
      </c>
      <c r="F14" s="198"/>
      <c r="G14" s="198">
        <v>6.3470442477876103</v>
      </c>
      <c r="H14" s="201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</row>
    <row r="15" spans="1:255" ht="15" customHeight="1">
      <c r="A15" s="195">
        <v>7</v>
      </c>
      <c r="B15" s="196"/>
      <c r="C15" s="200" t="s">
        <v>82</v>
      </c>
      <c r="D15" s="112" t="s">
        <v>83</v>
      </c>
      <c r="E15" s="197" t="s">
        <v>33</v>
      </c>
      <c r="F15" s="198"/>
      <c r="G15" s="198">
        <v>6.3470442477876103</v>
      </c>
      <c r="H15" s="201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</row>
    <row r="16" spans="1:255" ht="15" customHeight="1">
      <c r="A16" s="195">
        <v>8</v>
      </c>
      <c r="B16" s="196"/>
      <c r="C16" s="200"/>
      <c r="D16" s="112"/>
      <c r="E16" s="197"/>
      <c r="F16" s="198"/>
      <c r="G16" s="198"/>
      <c r="H16" s="201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</row>
    <row r="17" spans="1:255" ht="15" customHeight="1">
      <c r="A17" s="195">
        <v>9</v>
      </c>
      <c r="B17" s="196"/>
      <c r="C17" s="200"/>
      <c r="D17" s="112"/>
      <c r="E17" s="197"/>
      <c r="F17" s="198"/>
      <c r="G17" s="198"/>
      <c r="H17" s="201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</row>
    <row r="18" spans="1:255" ht="15" customHeight="1">
      <c r="A18" s="195">
        <v>10</v>
      </c>
      <c r="B18" s="196"/>
      <c r="C18" s="200"/>
      <c r="D18" s="112"/>
      <c r="E18" s="197"/>
      <c r="F18" s="198"/>
      <c r="G18" s="198"/>
      <c r="H18" s="201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</row>
    <row r="19" spans="1:255" ht="15" customHeight="1">
      <c r="A19" s="195">
        <v>11</v>
      </c>
      <c r="B19" s="196"/>
      <c r="C19" s="200"/>
      <c r="D19" s="112"/>
      <c r="E19" s="197"/>
      <c r="F19" s="198"/>
      <c r="G19" s="198"/>
      <c r="H19" s="201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</row>
    <row r="20" spans="1:255" ht="15" customHeight="1">
      <c r="A20" s="195">
        <v>12</v>
      </c>
      <c r="B20" s="196"/>
      <c r="C20" s="200"/>
      <c r="D20" s="112"/>
      <c r="E20" s="197"/>
      <c r="F20" s="198"/>
      <c r="G20" s="198"/>
      <c r="H20" s="201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</row>
    <row r="21" spans="1:255" ht="15" customHeight="1">
      <c r="A21" s="195">
        <v>13</v>
      </c>
      <c r="B21" s="196"/>
      <c r="C21" s="200"/>
      <c r="D21" s="112"/>
      <c r="E21" s="197"/>
      <c r="F21" s="198"/>
      <c r="G21" s="198"/>
      <c r="H21" s="201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  <c r="IT21" s="118"/>
      <c r="IU21" s="118"/>
    </row>
    <row r="22" spans="1:255" ht="15" customHeight="1">
      <c r="A22" s="195">
        <v>14</v>
      </c>
      <c r="B22" s="196"/>
      <c r="C22" s="200"/>
      <c r="D22" s="112"/>
      <c r="E22" s="197"/>
      <c r="F22" s="198"/>
      <c r="G22" s="198"/>
      <c r="H22" s="201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</row>
    <row r="23" spans="1:255" ht="15" customHeight="1">
      <c r="A23" s="195">
        <v>15</v>
      </c>
      <c r="B23" s="196"/>
      <c r="C23" s="200"/>
      <c r="D23" s="112"/>
      <c r="E23" s="197"/>
      <c r="F23" s="198"/>
      <c r="G23" s="198"/>
      <c r="H23" s="201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  <c r="IT23" s="118"/>
      <c r="IU23" s="118"/>
    </row>
    <row r="24" spans="1:255" ht="15" customHeight="1">
      <c r="A24" s="195">
        <v>16</v>
      </c>
      <c r="B24" s="196"/>
      <c r="C24" s="200"/>
      <c r="D24" s="112"/>
      <c r="E24" s="197"/>
      <c r="F24" s="198"/>
      <c r="G24" s="198"/>
      <c r="H24" s="201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</row>
    <row r="25" spans="1:255" ht="15" customHeight="1">
      <c r="A25" s="195">
        <v>17</v>
      </c>
      <c r="B25" s="196"/>
      <c r="C25" s="200"/>
      <c r="D25" s="112"/>
      <c r="E25" s="197"/>
      <c r="F25" s="198"/>
      <c r="G25" s="198"/>
      <c r="H25" s="201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  <c r="IU25" s="118"/>
    </row>
    <row r="26" spans="1:255" ht="15" customHeight="1">
      <c r="A26" s="195">
        <v>18</v>
      </c>
      <c r="B26" s="196"/>
      <c r="C26" s="200"/>
      <c r="D26" s="112"/>
      <c r="E26" s="197"/>
      <c r="F26" s="198"/>
      <c r="G26" s="198"/>
      <c r="H26" s="201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  <c r="IU26" s="118"/>
    </row>
    <row r="27" spans="1:255" ht="15" customHeight="1">
      <c r="A27" s="195">
        <v>19</v>
      </c>
      <c r="B27" s="196"/>
      <c r="C27" s="200"/>
      <c r="D27" s="112"/>
      <c r="E27" s="197"/>
      <c r="F27" s="198"/>
      <c r="G27" s="198"/>
      <c r="H27" s="201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</row>
    <row r="28" spans="1:255" ht="15" customHeight="1">
      <c r="A28" s="195">
        <v>20</v>
      </c>
      <c r="B28" s="196"/>
      <c r="C28" s="200"/>
      <c r="D28" s="112"/>
      <c r="E28" s="197"/>
      <c r="F28" s="198"/>
      <c r="G28" s="198"/>
      <c r="H28" s="201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</row>
    <row r="29" spans="1:255" ht="15" customHeight="1">
      <c r="A29" s="195">
        <v>21</v>
      </c>
      <c r="B29" s="196"/>
      <c r="C29" s="200"/>
      <c r="D29" s="112"/>
      <c r="E29" s="197"/>
      <c r="F29" s="198"/>
      <c r="G29" s="198"/>
      <c r="H29" s="201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  <c r="IP29" s="118"/>
      <c r="IQ29" s="118"/>
      <c r="IR29" s="118"/>
      <c r="IS29" s="118"/>
      <c r="IT29" s="118"/>
      <c r="IU29" s="118"/>
    </row>
    <row r="30" spans="1:255" ht="15" customHeight="1">
      <c r="A30" s="195">
        <v>22</v>
      </c>
      <c r="B30" s="196"/>
      <c r="C30" s="200"/>
      <c r="D30" s="112"/>
      <c r="E30" s="197"/>
      <c r="F30" s="198"/>
      <c r="G30" s="198"/>
      <c r="H30" s="201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8"/>
      <c r="FB30" s="118"/>
      <c r="FC30" s="118"/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  <c r="FO30" s="118"/>
      <c r="FP30" s="118"/>
      <c r="FQ30" s="118"/>
      <c r="FR30" s="118"/>
      <c r="FS30" s="118"/>
      <c r="FT30" s="118"/>
      <c r="FU30" s="118"/>
      <c r="FV30" s="118"/>
      <c r="FW30" s="118"/>
      <c r="FX30" s="118"/>
      <c r="FY30" s="118"/>
      <c r="FZ30" s="118"/>
      <c r="GA30" s="118"/>
      <c r="GB30" s="118"/>
      <c r="GC30" s="118"/>
      <c r="GD30" s="118"/>
      <c r="GE30" s="118"/>
      <c r="GF30" s="118"/>
      <c r="GG30" s="118"/>
      <c r="GH30" s="118"/>
      <c r="GI30" s="118"/>
      <c r="GJ30" s="118"/>
      <c r="GK30" s="118"/>
      <c r="GL30" s="118"/>
      <c r="GM30" s="118"/>
      <c r="GN30" s="118"/>
      <c r="GO30" s="118"/>
      <c r="GP30" s="118"/>
      <c r="GQ30" s="118"/>
      <c r="GR30" s="118"/>
      <c r="GS30" s="118"/>
      <c r="GT30" s="118"/>
      <c r="GU30" s="118"/>
      <c r="GV30" s="118"/>
      <c r="GW30" s="118"/>
      <c r="GX30" s="118"/>
      <c r="GY30" s="118"/>
      <c r="GZ30" s="118"/>
      <c r="HA30" s="118"/>
      <c r="HB30" s="118"/>
      <c r="HC30" s="118"/>
      <c r="HD30" s="118"/>
      <c r="HE30" s="118"/>
      <c r="HF30" s="118"/>
      <c r="HG30" s="118"/>
      <c r="HH30" s="118"/>
      <c r="HI30" s="118"/>
      <c r="HJ30" s="118"/>
      <c r="HK30" s="118"/>
      <c r="HL30" s="118"/>
      <c r="HM30" s="118"/>
      <c r="HN30" s="118"/>
      <c r="HO30" s="118"/>
      <c r="HP30" s="118"/>
      <c r="HQ30" s="118"/>
      <c r="HR30" s="118"/>
      <c r="HS30" s="118"/>
      <c r="HT30" s="118"/>
      <c r="HU30" s="118"/>
      <c r="HV30" s="118"/>
      <c r="HW30" s="118"/>
      <c r="HX30" s="118"/>
      <c r="HY30" s="118"/>
      <c r="HZ30" s="118"/>
      <c r="IA30" s="118"/>
      <c r="IB30" s="118"/>
      <c r="IC30" s="118"/>
      <c r="ID30" s="118"/>
      <c r="IE30" s="118"/>
      <c r="IF30" s="118"/>
      <c r="IG30" s="118"/>
      <c r="IH30" s="118"/>
      <c r="II30" s="118"/>
      <c r="IJ30" s="118"/>
      <c r="IK30" s="118"/>
      <c r="IL30" s="118"/>
      <c r="IM30" s="118"/>
      <c r="IN30" s="118"/>
      <c r="IO30" s="118"/>
      <c r="IP30" s="118"/>
      <c r="IQ30" s="118"/>
      <c r="IR30" s="118"/>
      <c r="IS30" s="118"/>
      <c r="IT30" s="118"/>
      <c r="IU30" s="118"/>
    </row>
    <row r="31" spans="1:255" ht="15" customHeight="1">
      <c r="A31" s="195">
        <v>23</v>
      </c>
      <c r="B31" s="196"/>
      <c r="C31" s="200"/>
      <c r="D31" s="112"/>
      <c r="E31" s="197"/>
      <c r="F31" s="198"/>
      <c r="G31" s="198"/>
      <c r="H31" s="201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/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/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/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</row>
    <row r="32" spans="1:255" ht="15" customHeight="1">
      <c r="A32" s="195">
        <v>24</v>
      </c>
      <c r="B32" s="196"/>
      <c r="C32" s="200"/>
      <c r="D32" s="112"/>
      <c r="E32" s="197"/>
      <c r="F32" s="198"/>
      <c r="G32" s="198"/>
      <c r="H32" s="201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</row>
    <row r="33" spans="1:255" ht="15" customHeight="1">
      <c r="A33" s="202">
        <v>25</v>
      </c>
      <c r="B33" s="203"/>
      <c r="C33" s="204"/>
      <c r="D33" s="205"/>
      <c r="E33" s="78"/>
      <c r="F33" s="206"/>
      <c r="G33" s="206"/>
      <c r="H33" s="20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  <c r="FO33" s="118"/>
      <c r="FP33" s="118"/>
      <c r="FQ33" s="118"/>
      <c r="FR33" s="118"/>
      <c r="FS33" s="118"/>
      <c r="FT33" s="118"/>
      <c r="FU33" s="118"/>
      <c r="FV33" s="118"/>
      <c r="FW33" s="118"/>
      <c r="FX33" s="118"/>
      <c r="FY33" s="118"/>
      <c r="FZ33" s="118"/>
      <c r="GA33" s="118"/>
      <c r="GB33" s="118"/>
      <c r="GC33" s="118"/>
      <c r="GD33" s="118"/>
      <c r="GE33" s="118"/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/>
      <c r="GT33" s="118"/>
      <c r="GU33" s="118"/>
      <c r="GV33" s="118"/>
      <c r="GW33" s="118"/>
      <c r="GX33" s="118"/>
      <c r="GY33" s="118"/>
      <c r="GZ33" s="118"/>
      <c r="HA33" s="118"/>
      <c r="HB33" s="118"/>
      <c r="HC33" s="118"/>
      <c r="HD33" s="118"/>
      <c r="HE33" s="118"/>
      <c r="HF33" s="118"/>
      <c r="HG33" s="118"/>
      <c r="HH33" s="118"/>
      <c r="HI33" s="118"/>
      <c r="HJ33" s="118"/>
      <c r="HK33" s="118"/>
      <c r="HL33" s="118"/>
      <c r="HM33" s="118"/>
      <c r="HN33" s="118"/>
      <c r="HO33" s="118"/>
      <c r="HP33" s="118"/>
      <c r="HQ33" s="118"/>
      <c r="HR33" s="118"/>
      <c r="HS33" s="118"/>
      <c r="HT33" s="118"/>
      <c r="HU33" s="118"/>
      <c r="HV33" s="118"/>
      <c r="HW33" s="118"/>
      <c r="HX33" s="118"/>
      <c r="HY33" s="118"/>
      <c r="HZ33" s="118"/>
      <c r="IA33" s="118"/>
      <c r="IB33" s="118"/>
      <c r="IC33" s="118"/>
      <c r="ID33" s="118"/>
      <c r="IE33" s="118"/>
      <c r="IF33" s="118"/>
      <c r="IG33" s="118"/>
      <c r="IH33" s="118"/>
      <c r="II33" s="118"/>
      <c r="IJ33" s="118"/>
      <c r="IK33" s="118"/>
      <c r="IL33" s="118"/>
      <c r="IM33" s="118"/>
      <c r="IN33" s="118"/>
      <c r="IO33" s="118"/>
      <c r="IP33" s="118"/>
      <c r="IQ33" s="118"/>
      <c r="IR33" s="118"/>
      <c r="IS33" s="118"/>
      <c r="IT33" s="118"/>
      <c r="IU33" s="118"/>
    </row>
    <row r="34" spans="1:255" s="71" customFormat="1" ht="30.75" customHeight="1">
      <c r="A34" s="224" t="s">
        <v>22</v>
      </c>
      <c r="B34" s="224"/>
      <c r="C34" s="224"/>
      <c r="D34" s="224"/>
      <c r="E34" s="224"/>
      <c r="F34" s="224"/>
      <c r="G34" s="224"/>
      <c r="H34" s="224"/>
    </row>
    <row r="35" spans="1:255" s="71" customFormat="1" ht="35.25" customHeight="1">
      <c r="A35" s="225" t="s">
        <v>23</v>
      </c>
      <c r="B35" s="225"/>
      <c r="C35" s="225"/>
      <c r="D35" s="225"/>
      <c r="E35" s="225"/>
      <c r="F35" s="225"/>
      <c r="G35" s="225"/>
      <c r="H35" s="225"/>
    </row>
    <row r="36" spans="1:255" s="71" customFormat="1" ht="41.25" customHeight="1">
      <c r="A36" s="225" t="s">
        <v>24</v>
      </c>
      <c r="B36" s="225"/>
      <c r="C36" s="225"/>
      <c r="D36" s="225"/>
      <c r="E36" s="225"/>
      <c r="F36" s="225"/>
      <c r="G36" s="225"/>
      <c r="H36" s="225"/>
    </row>
    <row r="37" spans="1:255" s="71" customFormat="1" ht="24" customHeight="1">
      <c r="A37" s="211" t="s">
        <v>25</v>
      </c>
      <c r="B37" s="211"/>
      <c r="C37" s="211"/>
      <c r="D37" s="211"/>
      <c r="E37" s="211"/>
      <c r="F37" s="211"/>
      <c r="G37" s="211"/>
      <c r="H37" s="211"/>
    </row>
    <row r="38" spans="1:255" s="71" customFormat="1">
      <c r="A38" s="162"/>
      <c r="B38" s="163"/>
      <c r="C38" s="162"/>
      <c r="D38" s="162"/>
      <c r="E38" s="162"/>
      <c r="F38" s="165"/>
      <c r="G38" s="165"/>
      <c r="H38" s="166"/>
    </row>
    <row r="39" spans="1:255" s="71" customFormat="1" ht="16.5">
      <c r="A39" s="167" t="s">
        <v>26</v>
      </c>
      <c r="B39" s="168"/>
      <c r="C39" s="170"/>
      <c r="D39" s="169" t="s">
        <v>27</v>
      </c>
      <c r="E39" s="170"/>
      <c r="F39" s="171"/>
      <c r="G39" s="171"/>
      <c r="H39" s="172"/>
    </row>
    <row r="40" spans="1:255" s="71" customFormat="1" ht="16.5">
      <c r="A40" s="167"/>
      <c r="B40" s="168"/>
      <c r="C40" s="170"/>
      <c r="D40" s="169"/>
      <c r="E40" s="170"/>
      <c r="F40" s="171"/>
      <c r="G40" s="171"/>
      <c r="H40" s="172"/>
    </row>
    <row r="41" spans="1:255" s="71" customFormat="1" ht="16.5">
      <c r="A41" s="167" t="s">
        <v>28</v>
      </c>
      <c r="B41" s="167"/>
      <c r="C41" s="162"/>
      <c r="D41" s="167" t="s">
        <v>28</v>
      </c>
      <c r="E41" s="162"/>
      <c r="F41" s="171"/>
      <c r="G41" s="171"/>
      <c r="H41" s="172"/>
    </row>
    <row r="42" spans="1:255" s="71" customFormat="1" ht="13.5">
      <c r="B42" s="173"/>
      <c r="F42" s="171"/>
      <c r="G42" s="171"/>
      <c r="H42" s="172"/>
    </row>
    <row r="43" spans="1:255">
      <c r="B43" s="174"/>
    </row>
    <row r="44" spans="1:255">
      <c r="B44" s="174"/>
    </row>
    <row r="45" spans="1:255">
      <c r="B45" s="174"/>
    </row>
    <row r="46" spans="1:255">
      <c r="B46" s="174"/>
    </row>
    <row r="47" spans="1:255">
      <c r="B47" s="174"/>
    </row>
    <row r="48" spans="1:255">
      <c r="B48" s="174"/>
    </row>
    <row r="49" spans="2:2">
      <c r="B49" s="174"/>
    </row>
    <row r="50" spans="2:2">
      <c r="B50" s="174"/>
    </row>
    <row r="51" spans="2:2">
      <c r="B51" s="174"/>
    </row>
    <row r="52" spans="2:2">
      <c r="B52" s="174"/>
    </row>
    <row r="53" spans="2:2">
      <c r="B53" s="174"/>
    </row>
    <row r="54" spans="2:2">
      <c r="B54" s="174"/>
    </row>
    <row r="55" spans="2:2">
      <c r="B55" s="174"/>
    </row>
    <row r="56" spans="2:2">
      <c r="B56" s="174"/>
    </row>
    <row r="57" spans="2:2">
      <c r="B57" s="174"/>
    </row>
    <row r="58" spans="2:2">
      <c r="B58" s="174"/>
    </row>
    <row r="59" spans="2:2">
      <c r="B59" s="174"/>
    </row>
    <row r="60" spans="2:2">
      <c r="B60" s="174"/>
    </row>
    <row r="61" spans="2:2">
      <c r="B61" s="174"/>
    </row>
    <row r="62" spans="2:2">
      <c r="B62" s="174"/>
    </row>
    <row r="63" spans="2:2">
      <c r="B63" s="174"/>
    </row>
    <row r="64" spans="2:2">
      <c r="B64" s="174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honeticPr fontId="35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X179"/>
  <sheetViews>
    <sheetView workbookViewId="0">
      <selection activeCell="D117" sqref="D117"/>
    </sheetView>
  </sheetViews>
  <sheetFormatPr defaultColWidth="9" defaultRowHeight="14.25"/>
  <cols>
    <col min="1" max="1" width="6.5" style="72" customWidth="1"/>
    <col min="2" max="2" width="12.25" style="73" customWidth="1"/>
    <col min="3" max="3" width="28.25" style="72" customWidth="1"/>
    <col min="4" max="4" width="13.75" style="74" customWidth="1"/>
    <col min="5" max="5" width="5.625" style="75" customWidth="1"/>
    <col min="6" max="7" width="9.375" style="76" customWidth="1"/>
    <col min="8" max="8" width="13.125" style="77" customWidth="1"/>
    <col min="9" max="9" width="9" style="72"/>
    <col min="10" max="10" width="10.875" style="72" customWidth="1"/>
    <col min="11" max="231" width="9" style="72"/>
    <col min="232" max="232" width="5" style="72" customWidth="1"/>
    <col min="233" max="233" width="15" style="72" customWidth="1"/>
    <col min="234" max="235" width="14.625" style="72" customWidth="1"/>
    <col min="236" max="236" width="6.25" style="72" customWidth="1"/>
    <col min="237" max="239" width="10.125" style="72" customWidth="1"/>
    <col min="240" max="240" width="10.5" style="72" customWidth="1"/>
    <col min="241" max="258" width="9" style="72"/>
    <col min="259" max="259" width="6.5" style="72" customWidth="1"/>
    <col min="260" max="260" width="12.25" style="72" customWidth="1"/>
    <col min="261" max="261" width="28.25" style="72" customWidth="1"/>
    <col min="262" max="262" width="13.75" style="72" customWidth="1"/>
    <col min="263" max="263" width="5.625" style="72" customWidth="1"/>
    <col min="264" max="265" width="9.375" style="72" customWidth="1"/>
    <col min="266" max="266" width="13.125" style="72" customWidth="1"/>
    <col min="267" max="487" width="9" style="72"/>
    <col min="488" max="488" width="5" style="72" customWidth="1"/>
    <col min="489" max="489" width="15" style="72" customWidth="1"/>
    <col min="490" max="491" width="14.625" style="72" customWidth="1"/>
    <col min="492" max="492" width="6.25" style="72" customWidth="1"/>
    <col min="493" max="495" width="10.125" style="72" customWidth="1"/>
    <col min="496" max="496" width="10.5" style="72" customWidth="1"/>
    <col min="497" max="514" width="9" style="72"/>
    <col min="515" max="515" width="6.5" style="72" customWidth="1"/>
    <col min="516" max="516" width="12.25" style="72" customWidth="1"/>
    <col min="517" max="517" width="28.25" style="72" customWidth="1"/>
    <col min="518" max="518" width="13.75" style="72" customWidth="1"/>
    <col min="519" max="519" width="5.625" style="72" customWidth="1"/>
    <col min="520" max="521" width="9.375" style="72" customWidth="1"/>
    <col min="522" max="522" width="13.125" style="72" customWidth="1"/>
    <col min="523" max="743" width="9" style="72"/>
    <col min="744" max="744" width="5" style="72" customWidth="1"/>
    <col min="745" max="745" width="15" style="72" customWidth="1"/>
    <col min="746" max="747" width="14.625" style="72" customWidth="1"/>
    <col min="748" max="748" width="6.25" style="72" customWidth="1"/>
    <col min="749" max="751" width="10.125" style="72" customWidth="1"/>
    <col min="752" max="752" width="10.5" style="72" customWidth="1"/>
    <col min="753" max="770" width="9" style="72"/>
    <col min="771" max="771" width="6.5" style="72" customWidth="1"/>
    <col min="772" max="772" width="12.25" style="72" customWidth="1"/>
    <col min="773" max="773" width="28.25" style="72" customWidth="1"/>
    <col min="774" max="774" width="13.75" style="72" customWidth="1"/>
    <col min="775" max="775" width="5.625" style="72" customWidth="1"/>
    <col min="776" max="777" width="9.375" style="72" customWidth="1"/>
    <col min="778" max="778" width="13.125" style="72" customWidth="1"/>
    <col min="779" max="999" width="9" style="72"/>
    <col min="1000" max="1000" width="5" style="72" customWidth="1"/>
    <col min="1001" max="1001" width="15" style="72" customWidth="1"/>
    <col min="1002" max="1003" width="14.625" style="72" customWidth="1"/>
    <col min="1004" max="1004" width="6.25" style="72" customWidth="1"/>
    <col min="1005" max="1007" width="10.125" style="72" customWidth="1"/>
    <col min="1008" max="1008" width="10.5" style="72" customWidth="1"/>
    <col min="1009" max="1026" width="9" style="72"/>
    <col min="1027" max="1027" width="6.5" style="72" customWidth="1"/>
    <col min="1028" max="1028" width="12.25" style="72" customWidth="1"/>
    <col min="1029" max="1029" width="28.25" style="72" customWidth="1"/>
    <col min="1030" max="1030" width="13.75" style="72" customWidth="1"/>
    <col min="1031" max="1031" width="5.625" style="72" customWidth="1"/>
    <col min="1032" max="1033" width="9.375" style="72" customWidth="1"/>
    <col min="1034" max="1034" width="13.125" style="72" customWidth="1"/>
    <col min="1035" max="1255" width="9" style="72"/>
    <col min="1256" max="1256" width="5" style="72" customWidth="1"/>
    <col min="1257" max="1257" width="15" style="72" customWidth="1"/>
    <col min="1258" max="1259" width="14.625" style="72" customWidth="1"/>
    <col min="1260" max="1260" width="6.25" style="72" customWidth="1"/>
    <col min="1261" max="1263" width="10.125" style="72" customWidth="1"/>
    <col min="1264" max="1264" width="10.5" style="72" customWidth="1"/>
    <col min="1265" max="1282" width="9" style="72"/>
    <col min="1283" max="1283" width="6.5" style="72" customWidth="1"/>
    <col min="1284" max="1284" width="12.25" style="72" customWidth="1"/>
    <col min="1285" max="1285" width="28.25" style="72" customWidth="1"/>
    <col min="1286" max="1286" width="13.75" style="72" customWidth="1"/>
    <col min="1287" max="1287" width="5.625" style="72" customWidth="1"/>
    <col min="1288" max="1289" width="9.375" style="72" customWidth="1"/>
    <col min="1290" max="1290" width="13.125" style="72" customWidth="1"/>
    <col min="1291" max="1511" width="9" style="72"/>
    <col min="1512" max="1512" width="5" style="72" customWidth="1"/>
    <col min="1513" max="1513" width="15" style="72" customWidth="1"/>
    <col min="1514" max="1515" width="14.625" style="72" customWidth="1"/>
    <col min="1516" max="1516" width="6.25" style="72" customWidth="1"/>
    <col min="1517" max="1519" width="10.125" style="72" customWidth="1"/>
    <col min="1520" max="1520" width="10.5" style="72" customWidth="1"/>
    <col min="1521" max="1538" width="9" style="72"/>
    <col min="1539" max="1539" width="6.5" style="72" customWidth="1"/>
    <col min="1540" max="1540" width="12.25" style="72" customWidth="1"/>
    <col min="1541" max="1541" width="28.25" style="72" customWidth="1"/>
    <col min="1542" max="1542" width="13.75" style="72" customWidth="1"/>
    <col min="1543" max="1543" width="5.625" style="72" customWidth="1"/>
    <col min="1544" max="1545" width="9.375" style="72" customWidth="1"/>
    <col min="1546" max="1546" width="13.125" style="72" customWidth="1"/>
    <col min="1547" max="1767" width="9" style="72"/>
    <col min="1768" max="1768" width="5" style="72" customWidth="1"/>
    <col min="1769" max="1769" width="15" style="72" customWidth="1"/>
    <col min="1770" max="1771" width="14.625" style="72" customWidth="1"/>
    <col min="1772" max="1772" width="6.25" style="72" customWidth="1"/>
    <col min="1773" max="1775" width="10.125" style="72" customWidth="1"/>
    <col min="1776" max="1776" width="10.5" style="72" customWidth="1"/>
    <col min="1777" max="1794" width="9" style="72"/>
    <col min="1795" max="1795" width="6.5" style="72" customWidth="1"/>
    <col min="1796" max="1796" width="12.25" style="72" customWidth="1"/>
    <col min="1797" max="1797" width="28.25" style="72" customWidth="1"/>
    <col min="1798" max="1798" width="13.75" style="72" customWidth="1"/>
    <col min="1799" max="1799" width="5.625" style="72" customWidth="1"/>
    <col min="1800" max="1801" width="9.375" style="72" customWidth="1"/>
    <col min="1802" max="1802" width="13.125" style="72" customWidth="1"/>
    <col min="1803" max="2023" width="9" style="72"/>
    <col min="2024" max="2024" width="5" style="72" customWidth="1"/>
    <col min="2025" max="2025" width="15" style="72" customWidth="1"/>
    <col min="2026" max="2027" width="14.625" style="72" customWidth="1"/>
    <col min="2028" max="2028" width="6.25" style="72" customWidth="1"/>
    <col min="2029" max="2031" width="10.125" style="72" customWidth="1"/>
    <col min="2032" max="2032" width="10.5" style="72" customWidth="1"/>
    <col min="2033" max="2050" width="9" style="72"/>
    <col min="2051" max="2051" width="6.5" style="72" customWidth="1"/>
    <col min="2052" max="2052" width="12.25" style="72" customWidth="1"/>
    <col min="2053" max="2053" width="28.25" style="72" customWidth="1"/>
    <col min="2054" max="2054" width="13.75" style="72" customWidth="1"/>
    <col min="2055" max="2055" width="5.625" style="72" customWidth="1"/>
    <col min="2056" max="2057" width="9.375" style="72" customWidth="1"/>
    <col min="2058" max="2058" width="13.125" style="72" customWidth="1"/>
    <col min="2059" max="2279" width="9" style="72"/>
    <col min="2280" max="2280" width="5" style="72" customWidth="1"/>
    <col min="2281" max="2281" width="15" style="72" customWidth="1"/>
    <col min="2282" max="2283" width="14.625" style="72" customWidth="1"/>
    <col min="2284" max="2284" width="6.25" style="72" customWidth="1"/>
    <col min="2285" max="2287" width="10.125" style="72" customWidth="1"/>
    <col min="2288" max="2288" width="10.5" style="72" customWidth="1"/>
    <col min="2289" max="2306" width="9" style="72"/>
    <col min="2307" max="2307" width="6.5" style="72" customWidth="1"/>
    <col min="2308" max="2308" width="12.25" style="72" customWidth="1"/>
    <col min="2309" max="2309" width="28.25" style="72" customWidth="1"/>
    <col min="2310" max="2310" width="13.75" style="72" customWidth="1"/>
    <col min="2311" max="2311" width="5.625" style="72" customWidth="1"/>
    <col min="2312" max="2313" width="9.375" style="72" customWidth="1"/>
    <col min="2314" max="2314" width="13.125" style="72" customWidth="1"/>
    <col min="2315" max="2535" width="9" style="72"/>
    <col min="2536" max="2536" width="5" style="72" customWidth="1"/>
    <col min="2537" max="2537" width="15" style="72" customWidth="1"/>
    <col min="2538" max="2539" width="14.625" style="72" customWidth="1"/>
    <col min="2540" max="2540" width="6.25" style="72" customWidth="1"/>
    <col min="2541" max="2543" width="10.125" style="72" customWidth="1"/>
    <col min="2544" max="2544" width="10.5" style="72" customWidth="1"/>
    <col min="2545" max="2562" width="9" style="72"/>
    <col min="2563" max="2563" width="6.5" style="72" customWidth="1"/>
    <col min="2564" max="2564" width="12.25" style="72" customWidth="1"/>
    <col min="2565" max="2565" width="28.25" style="72" customWidth="1"/>
    <col min="2566" max="2566" width="13.75" style="72" customWidth="1"/>
    <col min="2567" max="2567" width="5.625" style="72" customWidth="1"/>
    <col min="2568" max="2569" width="9.375" style="72" customWidth="1"/>
    <col min="2570" max="2570" width="13.125" style="72" customWidth="1"/>
    <col min="2571" max="2791" width="9" style="72"/>
    <col min="2792" max="2792" width="5" style="72" customWidth="1"/>
    <col min="2793" max="2793" width="15" style="72" customWidth="1"/>
    <col min="2794" max="2795" width="14.625" style="72" customWidth="1"/>
    <col min="2796" max="2796" width="6.25" style="72" customWidth="1"/>
    <col min="2797" max="2799" width="10.125" style="72" customWidth="1"/>
    <col min="2800" max="2800" width="10.5" style="72" customWidth="1"/>
    <col min="2801" max="2818" width="9" style="72"/>
    <col min="2819" max="2819" width="6.5" style="72" customWidth="1"/>
    <col min="2820" max="2820" width="12.25" style="72" customWidth="1"/>
    <col min="2821" max="2821" width="28.25" style="72" customWidth="1"/>
    <col min="2822" max="2822" width="13.75" style="72" customWidth="1"/>
    <col min="2823" max="2823" width="5.625" style="72" customWidth="1"/>
    <col min="2824" max="2825" width="9.375" style="72" customWidth="1"/>
    <col min="2826" max="2826" width="13.125" style="72" customWidth="1"/>
    <col min="2827" max="3047" width="9" style="72"/>
    <col min="3048" max="3048" width="5" style="72" customWidth="1"/>
    <col min="3049" max="3049" width="15" style="72" customWidth="1"/>
    <col min="3050" max="3051" width="14.625" style="72" customWidth="1"/>
    <col min="3052" max="3052" width="6.25" style="72" customWidth="1"/>
    <col min="3053" max="3055" width="10.125" style="72" customWidth="1"/>
    <col min="3056" max="3056" width="10.5" style="72" customWidth="1"/>
    <col min="3057" max="3074" width="9" style="72"/>
    <col min="3075" max="3075" width="6.5" style="72" customWidth="1"/>
    <col min="3076" max="3076" width="12.25" style="72" customWidth="1"/>
    <col min="3077" max="3077" width="28.25" style="72" customWidth="1"/>
    <col min="3078" max="3078" width="13.75" style="72" customWidth="1"/>
    <col min="3079" max="3079" width="5.625" style="72" customWidth="1"/>
    <col min="3080" max="3081" width="9.375" style="72" customWidth="1"/>
    <col min="3082" max="3082" width="13.125" style="72" customWidth="1"/>
    <col min="3083" max="3303" width="9" style="72"/>
    <col min="3304" max="3304" width="5" style="72" customWidth="1"/>
    <col min="3305" max="3305" width="15" style="72" customWidth="1"/>
    <col min="3306" max="3307" width="14.625" style="72" customWidth="1"/>
    <col min="3308" max="3308" width="6.25" style="72" customWidth="1"/>
    <col min="3309" max="3311" width="10.125" style="72" customWidth="1"/>
    <col min="3312" max="3312" width="10.5" style="72" customWidth="1"/>
    <col min="3313" max="3330" width="9" style="72"/>
    <col min="3331" max="3331" width="6.5" style="72" customWidth="1"/>
    <col min="3332" max="3332" width="12.25" style="72" customWidth="1"/>
    <col min="3333" max="3333" width="28.25" style="72" customWidth="1"/>
    <col min="3334" max="3334" width="13.75" style="72" customWidth="1"/>
    <col min="3335" max="3335" width="5.625" style="72" customWidth="1"/>
    <col min="3336" max="3337" width="9.375" style="72" customWidth="1"/>
    <col min="3338" max="3338" width="13.125" style="72" customWidth="1"/>
    <col min="3339" max="3559" width="9" style="72"/>
    <col min="3560" max="3560" width="5" style="72" customWidth="1"/>
    <col min="3561" max="3561" width="15" style="72" customWidth="1"/>
    <col min="3562" max="3563" width="14.625" style="72" customWidth="1"/>
    <col min="3564" max="3564" width="6.25" style="72" customWidth="1"/>
    <col min="3565" max="3567" width="10.125" style="72" customWidth="1"/>
    <col min="3568" max="3568" width="10.5" style="72" customWidth="1"/>
    <col min="3569" max="3586" width="9" style="72"/>
    <col min="3587" max="3587" width="6.5" style="72" customWidth="1"/>
    <col min="3588" max="3588" width="12.25" style="72" customWidth="1"/>
    <col min="3589" max="3589" width="28.25" style="72" customWidth="1"/>
    <col min="3590" max="3590" width="13.75" style="72" customWidth="1"/>
    <col min="3591" max="3591" width="5.625" style="72" customWidth="1"/>
    <col min="3592" max="3593" width="9.375" style="72" customWidth="1"/>
    <col min="3594" max="3594" width="13.125" style="72" customWidth="1"/>
    <col min="3595" max="3815" width="9" style="72"/>
    <col min="3816" max="3816" width="5" style="72" customWidth="1"/>
    <col min="3817" max="3817" width="15" style="72" customWidth="1"/>
    <col min="3818" max="3819" width="14.625" style="72" customWidth="1"/>
    <col min="3820" max="3820" width="6.25" style="72" customWidth="1"/>
    <col min="3821" max="3823" width="10.125" style="72" customWidth="1"/>
    <col min="3824" max="3824" width="10.5" style="72" customWidth="1"/>
    <col min="3825" max="3842" width="9" style="72"/>
    <col min="3843" max="3843" width="6.5" style="72" customWidth="1"/>
    <col min="3844" max="3844" width="12.25" style="72" customWidth="1"/>
    <col min="3845" max="3845" width="28.25" style="72" customWidth="1"/>
    <col min="3846" max="3846" width="13.75" style="72" customWidth="1"/>
    <col min="3847" max="3847" width="5.625" style="72" customWidth="1"/>
    <col min="3848" max="3849" width="9.375" style="72" customWidth="1"/>
    <col min="3850" max="3850" width="13.125" style="72" customWidth="1"/>
    <col min="3851" max="4071" width="9" style="72"/>
    <col min="4072" max="4072" width="5" style="72" customWidth="1"/>
    <col min="4073" max="4073" width="15" style="72" customWidth="1"/>
    <col min="4074" max="4075" width="14.625" style="72" customWidth="1"/>
    <col min="4076" max="4076" width="6.25" style="72" customWidth="1"/>
    <col min="4077" max="4079" width="10.125" style="72" customWidth="1"/>
    <col min="4080" max="4080" width="10.5" style="72" customWidth="1"/>
    <col min="4081" max="4098" width="9" style="72"/>
    <col min="4099" max="4099" width="6.5" style="72" customWidth="1"/>
    <col min="4100" max="4100" width="12.25" style="72" customWidth="1"/>
    <col min="4101" max="4101" width="28.25" style="72" customWidth="1"/>
    <col min="4102" max="4102" width="13.75" style="72" customWidth="1"/>
    <col min="4103" max="4103" width="5.625" style="72" customWidth="1"/>
    <col min="4104" max="4105" width="9.375" style="72" customWidth="1"/>
    <col min="4106" max="4106" width="13.125" style="72" customWidth="1"/>
    <col min="4107" max="4327" width="9" style="72"/>
    <col min="4328" max="4328" width="5" style="72" customWidth="1"/>
    <col min="4329" max="4329" width="15" style="72" customWidth="1"/>
    <col min="4330" max="4331" width="14.625" style="72" customWidth="1"/>
    <col min="4332" max="4332" width="6.25" style="72" customWidth="1"/>
    <col min="4333" max="4335" width="10.125" style="72" customWidth="1"/>
    <col min="4336" max="4336" width="10.5" style="72" customWidth="1"/>
    <col min="4337" max="4354" width="9" style="72"/>
    <col min="4355" max="4355" width="6.5" style="72" customWidth="1"/>
    <col min="4356" max="4356" width="12.25" style="72" customWidth="1"/>
    <col min="4357" max="4357" width="28.25" style="72" customWidth="1"/>
    <col min="4358" max="4358" width="13.75" style="72" customWidth="1"/>
    <col min="4359" max="4359" width="5.625" style="72" customWidth="1"/>
    <col min="4360" max="4361" width="9.375" style="72" customWidth="1"/>
    <col min="4362" max="4362" width="13.125" style="72" customWidth="1"/>
    <col min="4363" max="4583" width="9" style="72"/>
    <col min="4584" max="4584" width="5" style="72" customWidth="1"/>
    <col min="4585" max="4585" width="15" style="72" customWidth="1"/>
    <col min="4586" max="4587" width="14.625" style="72" customWidth="1"/>
    <col min="4588" max="4588" width="6.25" style="72" customWidth="1"/>
    <col min="4589" max="4591" width="10.125" style="72" customWidth="1"/>
    <col min="4592" max="4592" width="10.5" style="72" customWidth="1"/>
    <col min="4593" max="4610" width="9" style="72"/>
    <col min="4611" max="4611" width="6.5" style="72" customWidth="1"/>
    <col min="4612" max="4612" width="12.25" style="72" customWidth="1"/>
    <col min="4613" max="4613" width="28.25" style="72" customWidth="1"/>
    <col min="4614" max="4614" width="13.75" style="72" customWidth="1"/>
    <col min="4615" max="4615" width="5.625" style="72" customWidth="1"/>
    <col min="4616" max="4617" width="9.375" style="72" customWidth="1"/>
    <col min="4618" max="4618" width="13.125" style="72" customWidth="1"/>
    <col min="4619" max="4839" width="9" style="72"/>
    <col min="4840" max="4840" width="5" style="72" customWidth="1"/>
    <col min="4841" max="4841" width="15" style="72" customWidth="1"/>
    <col min="4842" max="4843" width="14.625" style="72" customWidth="1"/>
    <col min="4844" max="4844" width="6.25" style="72" customWidth="1"/>
    <col min="4845" max="4847" width="10.125" style="72" customWidth="1"/>
    <col min="4848" max="4848" width="10.5" style="72" customWidth="1"/>
    <col min="4849" max="4866" width="9" style="72"/>
    <col min="4867" max="4867" width="6.5" style="72" customWidth="1"/>
    <col min="4868" max="4868" width="12.25" style="72" customWidth="1"/>
    <col min="4869" max="4869" width="28.25" style="72" customWidth="1"/>
    <col min="4870" max="4870" width="13.75" style="72" customWidth="1"/>
    <col min="4871" max="4871" width="5.625" style="72" customWidth="1"/>
    <col min="4872" max="4873" width="9.375" style="72" customWidth="1"/>
    <col min="4874" max="4874" width="13.125" style="72" customWidth="1"/>
    <col min="4875" max="5095" width="9" style="72"/>
    <col min="5096" max="5096" width="5" style="72" customWidth="1"/>
    <col min="5097" max="5097" width="15" style="72" customWidth="1"/>
    <col min="5098" max="5099" width="14.625" style="72" customWidth="1"/>
    <col min="5100" max="5100" width="6.25" style="72" customWidth="1"/>
    <col min="5101" max="5103" width="10.125" style="72" customWidth="1"/>
    <col min="5104" max="5104" width="10.5" style="72" customWidth="1"/>
    <col min="5105" max="5122" width="9" style="72"/>
    <col min="5123" max="5123" width="6.5" style="72" customWidth="1"/>
    <col min="5124" max="5124" width="12.25" style="72" customWidth="1"/>
    <col min="5125" max="5125" width="28.25" style="72" customWidth="1"/>
    <col min="5126" max="5126" width="13.75" style="72" customWidth="1"/>
    <col min="5127" max="5127" width="5.625" style="72" customWidth="1"/>
    <col min="5128" max="5129" width="9.375" style="72" customWidth="1"/>
    <col min="5130" max="5130" width="13.125" style="72" customWidth="1"/>
    <col min="5131" max="5351" width="9" style="72"/>
    <col min="5352" max="5352" width="5" style="72" customWidth="1"/>
    <col min="5353" max="5353" width="15" style="72" customWidth="1"/>
    <col min="5354" max="5355" width="14.625" style="72" customWidth="1"/>
    <col min="5356" max="5356" width="6.25" style="72" customWidth="1"/>
    <col min="5357" max="5359" width="10.125" style="72" customWidth="1"/>
    <col min="5360" max="5360" width="10.5" style="72" customWidth="1"/>
    <col min="5361" max="5378" width="9" style="72"/>
    <col min="5379" max="5379" width="6.5" style="72" customWidth="1"/>
    <col min="5380" max="5380" width="12.25" style="72" customWidth="1"/>
    <col min="5381" max="5381" width="28.25" style="72" customWidth="1"/>
    <col min="5382" max="5382" width="13.75" style="72" customWidth="1"/>
    <col min="5383" max="5383" width="5.625" style="72" customWidth="1"/>
    <col min="5384" max="5385" width="9.375" style="72" customWidth="1"/>
    <col min="5386" max="5386" width="13.125" style="72" customWidth="1"/>
    <col min="5387" max="5607" width="9" style="72"/>
    <col min="5608" max="5608" width="5" style="72" customWidth="1"/>
    <col min="5609" max="5609" width="15" style="72" customWidth="1"/>
    <col min="5610" max="5611" width="14.625" style="72" customWidth="1"/>
    <col min="5612" max="5612" width="6.25" style="72" customWidth="1"/>
    <col min="5613" max="5615" width="10.125" style="72" customWidth="1"/>
    <col min="5616" max="5616" width="10.5" style="72" customWidth="1"/>
    <col min="5617" max="5634" width="9" style="72"/>
    <col min="5635" max="5635" width="6.5" style="72" customWidth="1"/>
    <col min="5636" max="5636" width="12.25" style="72" customWidth="1"/>
    <col min="5637" max="5637" width="28.25" style="72" customWidth="1"/>
    <col min="5638" max="5638" width="13.75" style="72" customWidth="1"/>
    <col min="5639" max="5639" width="5.625" style="72" customWidth="1"/>
    <col min="5640" max="5641" width="9.375" style="72" customWidth="1"/>
    <col min="5642" max="5642" width="13.125" style="72" customWidth="1"/>
    <col min="5643" max="5863" width="9" style="72"/>
    <col min="5864" max="5864" width="5" style="72" customWidth="1"/>
    <col min="5865" max="5865" width="15" style="72" customWidth="1"/>
    <col min="5866" max="5867" width="14.625" style="72" customWidth="1"/>
    <col min="5868" max="5868" width="6.25" style="72" customWidth="1"/>
    <col min="5869" max="5871" width="10.125" style="72" customWidth="1"/>
    <col min="5872" max="5872" width="10.5" style="72" customWidth="1"/>
    <col min="5873" max="5890" width="9" style="72"/>
    <col min="5891" max="5891" width="6.5" style="72" customWidth="1"/>
    <col min="5892" max="5892" width="12.25" style="72" customWidth="1"/>
    <col min="5893" max="5893" width="28.25" style="72" customWidth="1"/>
    <col min="5894" max="5894" width="13.75" style="72" customWidth="1"/>
    <col min="5895" max="5895" width="5.625" style="72" customWidth="1"/>
    <col min="5896" max="5897" width="9.375" style="72" customWidth="1"/>
    <col min="5898" max="5898" width="13.125" style="72" customWidth="1"/>
    <col min="5899" max="6119" width="9" style="72"/>
    <col min="6120" max="6120" width="5" style="72" customWidth="1"/>
    <col min="6121" max="6121" width="15" style="72" customWidth="1"/>
    <col min="6122" max="6123" width="14.625" style="72" customWidth="1"/>
    <col min="6124" max="6124" width="6.25" style="72" customWidth="1"/>
    <col min="6125" max="6127" width="10.125" style="72" customWidth="1"/>
    <col min="6128" max="6128" width="10.5" style="72" customWidth="1"/>
    <col min="6129" max="6146" width="9" style="72"/>
    <col min="6147" max="6147" width="6.5" style="72" customWidth="1"/>
    <col min="6148" max="6148" width="12.25" style="72" customWidth="1"/>
    <col min="6149" max="6149" width="28.25" style="72" customWidth="1"/>
    <col min="6150" max="6150" width="13.75" style="72" customWidth="1"/>
    <col min="6151" max="6151" width="5.625" style="72" customWidth="1"/>
    <col min="6152" max="6153" width="9.375" style="72" customWidth="1"/>
    <col min="6154" max="6154" width="13.125" style="72" customWidth="1"/>
    <col min="6155" max="6375" width="9" style="72"/>
    <col min="6376" max="6376" width="5" style="72" customWidth="1"/>
    <col min="6377" max="6377" width="15" style="72" customWidth="1"/>
    <col min="6378" max="6379" width="14.625" style="72" customWidth="1"/>
    <col min="6380" max="6380" width="6.25" style="72" customWidth="1"/>
    <col min="6381" max="6383" width="10.125" style="72" customWidth="1"/>
    <col min="6384" max="6384" width="10.5" style="72" customWidth="1"/>
    <col min="6385" max="6402" width="9" style="72"/>
    <col min="6403" max="6403" width="6.5" style="72" customWidth="1"/>
    <col min="6404" max="6404" width="12.25" style="72" customWidth="1"/>
    <col min="6405" max="6405" width="28.25" style="72" customWidth="1"/>
    <col min="6406" max="6406" width="13.75" style="72" customWidth="1"/>
    <col min="6407" max="6407" width="5.625" style="72" customWidth="1"/>
    <col min="6408" max="6409" width="9.375" style="72" customWidth="1"/>
    <col min="6410" max="6410" width="13.125" style="72" customWidth="1"/>
    <col min="6411" max="6631" width="9" style="72"/>
    <col min="6632" max="6632" width="5" style="72" customWidth="1"/>
    <col min="6633" max="6633" width="15" style="72" customWidth="1"/>
    <col min="6634" max="6635" width="14.625" style="72" customWidth="1"/>
    <col min="6636" max="6636" width="6.25" style="72" customWidth="1"/>
    <col min="6637" max="6639" width="10.125" style="72" customWidth="1"/>
    <col min="6640" max="6640" width="10.5" style="72" customWidth="1"/>
    <col min="6641" max="6658" width="9" style="72"/>
    <col min="6659" max="6659" width="6.5" style="72" customWidth="1"/>
    <col min="6660" max="6660" width="12.25" style="72" customWidth="1"/>
    <col min="6661" max="6661" width="28.25" style="72" customWidth="1"/>
    <col min="6662" max="6662" width="13.75" style="72" customWidth="1"/>
    <col min="6663" max="6663" width="5.625" style="72" customWidth="1"/>
    <col min="6664" max="6665" width="9.375" style="72" customWidth="1"/>
    <col min="6666" max="6666" width="13.125" style="72" customWidth="1"/>
    <col min="6667" max="6887" width="9" style="72"/>
    <col min="6888" max="6888" width="5" style="72" customWidth="1"/>
    <col min="6889" max="6889" width="15" style="72" customWidth="1"/>
    <col min="6890" max="6891" width="14.625" style="72" customWidth="1"/>
    <col min="6892" max="6892" width="6.25" style="72" customWidth="1"/>
    <col min="6893" max="6895" width="10.125" style="72" customWidth="1"/>
    <col min="6896" max="6896" width="10.5" style="72" customWidth="1"/>
    <col min="6897" max="6914" width="9" style="72"/>
    <col min="6915" max="6915" width="6.5" style="72" customWidth="1"/>
    <col min="6916" max="6916" width="12.25" style="72" customWidth="1"/>
    <col min="6917" max="6917" width="28.25" style="72" customWidth="1"/>
    <col min="6918" max="6918" width="13.75" style="72" customWidth="1"/>
    <col min="6919" max="6919" width="5.625" style="72" customWidth="1"/>
    <col min="6920" max="6921" width="9.375" style="72" customWidth="1"/>
    <col min="6922" max="6922" width="13.125" style="72" customWidth="1"/>
    <col min="6923" max="7143" width="9" style="72"/>
    <col min="7144" max="7144" width="5" style="72" customWidth="1"/>
    <col min="7145" max="7145" width="15" style="72" customWidth="1"/>
    <col min="7146" max="7147" width="14.625" style="72" customWidth="1"/>
    <col min="7148" max="7148" width="6.25" style="72" customWidth="1"/>
    <col min="7149" max="7151" width="10.125" style="72" customWidth="1"/>
    <col min="7152" max="7152" width="10.5" style="72" customWidth="1"/>
    <col min="7153" max="7170" width="9" style="72"/>
    <col min="7171" max="7171" width="6.5" style="72" customWidth="1"/>
    <col min="7172" max="7172" width="12.25" style="72" customWidth="1"/>
    <col min="7173" max="7173" width="28.25" style="72" customWidth="1"/>
    <col min="7174" max="7174" width="13.75" style="72" customWidth="1"/>
    <col min="7175" max="7175" width="5.625" style="72" customWidth="1"/>
    <col min="7176" max="7177" width="9.375" style="72" customWidth="1"/>
    <col min="7178" max="7178" width="13.125" style="72" customWidth="1"/>
    <col min="7179" max="7399" width="9" style="72"/>
    <col min="7400" max="7400" width="5" style="72" customWidth="1"/>
    <col min="7401" max="7401" width="15" style="72" customWidth="1"/>
    <col min="7402" max="7403" width="14.625" style="72" customWidth="1"/>
    <col min="7404" max="7404" width="6.25" style="72" customWidth="1"/>
    <col min="7405" max="7407" width="10.125" style="72" customWidth="1"/>
    <col min="7408" max="7408" width="10.5" style="72" customWidth="1"/>
    <col min="7409" max="7426" width="9" style="72"/>
    <col min="7427" max="7427" width="6.5" style="72" customWidth="1"/>
    <col min="7428" max="7428" width="12.25" style="72" customWidth="1"/>
    <col min="7429" max="7429" width="28.25" style="72" customWidth="1"/>
    <col min="7430" max="7430" width="13.75" style="72" customWidth="1"/>
    <col min="7431" max="7431" width="5.625" style="72" customWidth="1"/>
    <col min="7432" max="7433" width="9.375" style="72" customWidth="1"/>
    <col min="7434" max="7434" width="13.125" style="72" customWidth="1"/>
    <col min="7435" max="7655" width="9" style="72"/>
    <col min="7656" max="7656" width="5" style="72" customWidth="1"/>
    <col min="7657" max="7657" width="15" style="72" customWidth="1"/>
    <col min="7658" max="7659" width="14.625" style="72" customWidth="1"/>
    <col min="7660" max="7660" width="6.25" style="72" customWidth="1"/>
    <col min="7661" max="7663" width="10.125" style="72" customWidth="1"/>
    <col min="7664" max="7664" width="10.5" style="72" customWidth="1"/>
    <col min="7665" max="7682" width="9" style="72"/>
    <col min="7683" max="7683" width="6.5" style="72" customWidth="1"/>
    <col min="7684" max="7684" width="12.25" style="72" customWidth="1"/>
    <col min="7685" max="7685" width="28.25" style="72" customWidth="1"/>
    <col min="7686" max="7686" width="13.75" style="72" customWidth="1"/>
    <col min="7687" max="7687" width="5.625" style="72" customWidth="1"/>
    <col min="7688" max="7689" width="9.375" style="72" customWidth="1"/>
    <col min="7690" max="7690" width="13.125" style="72" customWidth="1"/>
    <col min="7691" max="7911" width="9" style="72"/>
    <col min="7912" max="7912" width="5" style="72" customWidth="1"/>
    <col min="7913" max="7913" width="15" style="72" customWidth="1"/>
    <col min="7914" max="7915" width="14.625" style="72" customWidth="1"/>
    <col min="7916" max="7916" width="6.25" style="72" customWidth="1"/>
    <col min="7917" max="7919" width="10.125" style="72" customWidth="1"/>
    <col min="7920" max="7920" width="10.5" style="72" customWidth="1"/>
    <col min="7921" max="7938" width="9" style="72"/>
    <col min="7939" max="7939" width="6.5" style="72" customWidth="1"/>
    <col min="7940" max="7940" width="12.25" style="72" customWidth="1"/>
    <col min="7941" max="7941" width="28.25" style="72" customWidth="1"/>
    <col min="7942" max="7942" width="13.75" style="72" customWidth="1"/>
    <col min="7943" max="7943" width="5.625" style="72" customWidth="1"/>
    <col min="7944" max="7945" width="9.375" style="72" customWidth="1"/>
    <col min="7946" max="7946" width="13.125" style="72" customWidth="1"/>
    <col min="7947" max="8167" width="9" style="72"/>
    <col min="8168" max="8168" width="5" style="72" customWidth="1"/>
    <col min="8169" max="8169" width="15" style="72" customWidth="1"/>
    <col min="8170" max="8171" width="14.625" style="72" customWidth="1"/>
    <col min="8172" max="8172" width="6.25" style="72" customWidth="1"/>
    <col min="8173" max="8175" width="10.125" style="72" customWidth="1"/>
    <col min="8176" max="8176" width="10.5" style="72" customWidth="1"/>
    <col min="8177" max="8194" width="9" style="72"/>
    <col min="8195" max="8195" width="6.5" style="72" customWidth="1"/>
    <col min="8196" max="8196" width="12.25" style="72" customWidth="1"/>
    <col min="8197" max="8197" width="28.25" style="72" customWidth="1"/>
    <col min="8198" max="8198" width="13.75" style="72" customWidth="1"/>
    <col min="8199" max="8199" width="5.625" style="72" customWidth="1"/>
    <col min="8200" max="8201" width="9.375" style="72" customWidth="1"/>
    <col min="8202" max="8202" width="13.125" style="72" customWidth="1"/>
    <col min="8203" max="8423" width="9" style="72"/>
    <col min="8424" max="8424" width="5" style="72" customWidth="1"/>
    <col min="8425" max="8425" width="15" style="72" customWidth="1"/>
    <col min="8426" max="8427" width="14.625" style="72" customWidth="1"/>
    <col min="8428" max="8428" width="6.25" style="72" customWidth="1"/>
    <col min="8429" max="8431" width="10.125" style="72" customWidth="1"/>
    <col min="8432" max="8432" width="10.5" style="72" customWidth="1"/>
    <col min="8433" max="8450" width="9" style="72"/>
    <col min="8451" max="8451" width="6.5" style="72" customWidth="1"/>
    <col min="8452" max="8452" width="12.25" style="72" customWidth="1"/>
    <col min="8453" max="8453" width="28.25" style="72" customWidth="1"/>
    <col min="8454" max="8454" width="13.75" style="72" customWidth="1"/>
    <col min="8455" max="8455" width="5.625" style="72" customWidth="1"/>
    <col min="8456" max="8457" width="9.375" style="72" customWidth="1"/>
    <col min="8458" max="8458" width="13.125" style="72" customWidth="1"/>
    <col min="8459" max="8679" width="9" style="72"/>
    <col min="8680" max="8680" width="5" style="72" customWidth="1"/>
    <col min="8681" max="8681" width="15" style="72" customWidth="1"/>
    <col min="8682" max="8683" width="14.625" style="72" customWidth="1"/>
    <col min="8684" max="8684" width="6.25" style="72" customWidth="1"/>
    <col min="8685" max="8687" width="10.125" style="72" customWidth="1"/>
    <col min="8688" max="8688" width="10.5" style="72" customWidth="1"/>
    <col min="8689" max="8706" width="9" style="72"/>
    <col min="8707" max="8707" width="6.5" style="72" customWidth="1"/>
    <col min="8708" max="8708" width="12.25" style="72" customWidth="1"/>
    <col min="8709" max="8709" width="28.25" style="72" customWidth="1"/>
    <col min="8710" max="8710" width="13.75" style="72" customWidth="1"/>
    <col min="8711" max="8711" width="5.625" style="72" customWidth="1"/>
    <col min="8712" max="8713" width="9.375" style="72" customWidth="1"/>
    <col min="8714" max="8714" width="13.125" style="72" customWidth="1"/>
    <col min="8715" max="8935" width="9" style="72"/>
    <col min="8936" max="8936" width="5" style="72" customWidth="1"/>
    <col min="8937" max="8937" width="15" style="72" customWidth="1"/>
    <col min="8938" max="8939" width="14.625" style="72" customWidth="1"/>
    <col min="8940" max="8940" width="6.25" style="72" customWidth="1"/>
    <col min="8941" max="8943" width="10.125" style="72" customWidth="1"/>
    <col min="8944" max="8944" width="10.5" style="72" customWidth="1"/>
    <col min="8945" max="8962" width="9" style="72"/>
    <col min="8963" max="8963" width="6.5" style="72" customWidth="1"/>
    <col min="8964" max="8964" width="12.25" style="72" customWidth="1"/>
    <col min="8965" max="8965" width="28.25" style="72" customWidth="1"/>
    <col min="8966" max="8966" width="13.75" style="72" customWidth="1"/>
    <col min="8967" max="8967" width="5.625" style="72" customWidth="1"/>
    <col min="8968" max="8969" width="9.375" style="72" customWidth="1"/>
    <col min="8970" max="8970" width="13.125" style="72" customWidth="1"/>
    <col min="8971" max="9191" width="9" style="72"/>
    <col min="9192" max="9192" width="5" style="72" customWidth="1"/>
    <col min="9193" max="9193" width="15" style="72" customWidth="1"/>
    <col min="9194" max="9195" width="14.625" style="72" customWidth="1"/>
    <col min="9196" max="9196" width="6.25" style="72" customWidth="1"/>
    <col min="9197" max="9199" width="10.125" style="72" customWidth="1"/>
    <col min="9200" max="9200" width="10.5" style="72" customWidth="1"/>
    <col min="9201" max="9218" width="9" style="72"/>
    <col min="9219" max="9219" width="6.5" style="72" customWidth="1"/>
    <col min="9220" max="9220" width="12.25" style="72" customWidth="1"/>
    <col min="9221" max="9221" width="28.25" style="72" customWidth="1"/>
    <col min="9222" max="9222" width="13.75" style="72" customWidth="1"/>
    <col min="9223" max="9223" width="5.625" style="72" customWidth="1"/>
    <col min="9224" max="9225" width="9.375" style="72" customWidth="1"/>
    <col min="9226" max="9226" width="13.125" style="72" customWidth="1"/>
    <col min="9227" max="9447" width="9" style="72"/>
    <col min="9448" max="9448" width="5" style="72" customWidth="1"/>
    <col min="9449" max="9449" width="15" style="72" customWidth="1"/>
    <col min="9450" max="9451" width="14.625" style="72" customWidth="1"/>
    <col min="9452" max="9452" width="6.25" style="72" customWidth="1"/>
    <col min="9453" max="9455" width="10.125" style="72" customWidth="1"/>
    <col min="9456" max="9456" width="10.5" style="72" customWidth="1"/>
    <col min="9457" max="9474" width="9" style="72"/>
    <col min="9475" max="9475" width="6.5" style="72" customWidth="1"/>
    <col min="9476" max="9476" width="12.25" style="72" customWidth="1"/>
    <col min="9477" max="9477" width="28.25" style="72" customWidth="1"/>
    <col min="9478" max="9478" width="13.75" style="72" customWidth="1"/>
    <col min="9479" max="9479" width="5.625" style="72" customWidth="1"/>
    <col min="9480" max="9481" width="9.375" style="72" customWidth="1"/>
    <col min="9482" max="9482" width="13.125" style="72" customWidth="1"/>
    <col min="9483" max="9703" width="9" style="72"/>
    <col min="9704" max="9704" width="5" style="72" customWidth="1"/>
    <col min="9705" max="9705" width="15" style="72" customWidth="1"/>
    <col min="9706" max="9707" width="14.625" style="72" customWidth="1"/>
    <col min="9708" max="9708" width="6.25" style="72" customWidth="1"/>
    <col min="9709" max="9711" width="10.125" style="72" customWidth="1"/>
    <col min="9712" max="9712" width="10.5" style="72" customWidth="1"/>
    <col min="9713" max="9730" width="9" style="72"/>
    <col min="9731" max="9731" width="6.5" style="72" customWidth="1"/>
    <col min="9732" max="9732" width="12.25" style="72" customWidth="1"/>
    <col min="9733" max="9733" width="28.25" style="72" customWidth="1"/>
    <col min="9734" max="9734" width="13.75" style="72" customWidth="1"/>
    <col min="9735" max="9735" width="5.625" style="72" customWidth="1"/>
    <col min="9736" max="9737" width="9.375" style="72" customWidth="1"/>
    <col min="9738" max="9738" width="13.125" style="72" customWidth="1"/>
    <col min="9739" max="9959" width="9" style="72"/>
    <col min="9960" max="9960" width="5" style="72" customWidth="1"/>
    <col min="9961" max="9961" width="15" style="72" customWidth="1"/>
    <col min="9962" max="9963" width="14.625" style="72" customWidth="1"/>
    <col min="9964" max="9964" width="6.25" style="72" customWidth="1"/>
    <col min="9965" max="9967" width="10.125" style="72" customWidth="1"/>
    <col min="9968" max="9968" width="10.5" style="72" customWidth="1"/>
    <col min="9969" max="9986" width="9" style="72"/>
    <col min="9987" max="9987" width="6.5" style="72" customWidth="1"/>
    <col min="9988" max="9988" width="12.25" style="72" customWidth="1"/>
    <col min="9989" max="9989" width="28.25" style="72" customWidth="1"/>
    <col min="9990" max="9990" width="13.75" style="72" customWidth="1"/>
    <col min="9991" max="9991" width="5.625" style="72" customWidth="1"/>
    <col min="9992" max="9993" width="9.375" style="72" customWidth="1"/>
    <col min="9994" max="9994" width="13.125" style="72" customWidth="1"/>
    <col min="9995" max="10215" width="9" style="72"/>
    <col min="10216" max="10216" width="5" style="72" customWidth="1"/>
    <col min="10217" max="10217" width="15" style="72" customWidth="1"/>
    <col min="10218" max="10219" width="14.625" style="72" customWidth="1"/>
    <col min="10220" max="10220" width="6.25" style="72" customWidth="1"/>
    <col min="10221" max="10223" width="10.125" style="72" customWidth="1"/>
    <col min="10224" max="10224" width="10.5" style="72" customWidth="1"/>
    <col min="10225" max="10242" width="9" style="72"/>
    <col min="10243" max="10243" width="6.5" style="72" customWidth="1"/>
    <col min="10244" max="10244" width="12.25" style="72" customWidth="1"/>
    <col min="10245" max="10245" width="28.25" style="72" customWidth="1"/>
    <col min="10246" max="10246" width="13.75" style="72" customWidth="1"/>
    <col min="10247" max="10247" width="5.625" style="72" customWidth="1"/>
    <col min="10248" max="10249" width="9.375" style="72" customWidth="1"/>
    <col min="10250" max="10250" width="13.125" style="72" customWidth="1"/>
    <col min="10251" max="10471" width="9" style="72"/>
    <col min="10472" max="10472" width="5" style="72" customWidth="1"/>
    <col min="10473" max="10473" width="15" style="72" customWidth="1"/>
    <col min="10474" max="10475" width="14.625" style="72" customWidth="1"/>
    <col min="10476" max="10476" width="6.25" style="72" customWidth="1"/>
    <col min="10477" max="10479" width="10.125" style="72" customWidth="1"/>
    <col min="10480" max="10480" width="10.5" style="72" customWidth="1"/>
    <col min="10481" max="10498" width="9" style="72"/>
    <col min="10499" max="10499" width="6.5" style="72" customWidth="1"/>
    <col min="10500" max="10500" width="12.25" style="72" customWidth="1"/>
    <col min="10501" max="10501" width="28.25" style="72" customWidth="1"/>
    <col min="10502" max="10502" width="13.75" style="72" customWidth="1"/>
    <col min="10503" max="10503" width="5.625" style="72" customWidth="1"/>
    <col min="10504" max="10505" width="9.375" style="72" customWidth="1"/>
    <col min="10506" max="10506" width="13.125" style="72" customWidth="1"/>
    <col min="10507" max="10727" width="9" style="72"/>
    <col min="10728" max="10728" width="5" style="72" customWidth="1"/>
    <col min="10729" max="10729" width="15" style="72" customWidth="1"/>
    <col min="10730" max="10731" width="14.625" style="72" customWidth="1"/>
    <col min="10732" max="10732" width="6.25" style="72" customWidth="1"/>
    <col min="10733" max="10735" width="10.125" style="72" customWidth="1"/>
    <col min="10736" max="10736" width="10.5" style="72" customWidth="1"/>
    <col min="10737" max="10754" width="9" style="72"/>
    <col min="10755" max="10755" width="6.5" style="72" customWidth="1"/>
    <col min="10756" max="10756" width="12.25" style="72" customWidth="1"/>
    <col min="10757" max="10757" width="28.25" style="72" customWidth="1"/>
    <col min="10758" max="10758" width="13.75" style="72" customWidth="1"/>
    <col min="10759" max="10759" width="5.625" style="72" customWidth="1"/>
    <col min="10760" max="10761" width="9.375" style="72" customWidth="1"/>
    <col min="10762" max="10762" width="13.125" style="72" customWidth="1"/>
    <col min="10763" max="10983" width="9" style="72"/>
    <col min="10984" max="10984" width="5" style="72" customWidth="1"/>
    <col min="10985" max="10985" width="15" style="72" customWidth="1"/>
    <col min="10986" max="10987" width="14.625" style="72" customWidth="1"/>
    <col min="10988" max="10988" width="6.25" style="72" customWidth="1"/>
    <col min="10989" max="10991" width="10.125" style="72" customWidth="1"/>
    <col min="10992" max="10992" width="10.5" style="72" customWidth="1"/>
    <col min="10993" max="11010" width="9" style="72"/>
    <col min="11011" max="11011" width="6.5" style="72" customWidth="1"/>
    <col min="11012" max="11012" width="12.25" style="72" customWidth="1"/>
    <col min="11013" max="11013" width="28.25" style="72" customWidth="1"/>
    <col min="11014" max="11014" width="13.75" style="72" customWidth="1"/>
    <col min="11015" max="11015" width="5.625" style="72" customWidth="1"/>
    <col min="11016" max="11017" width="9.375" style="72" customWidth="1"/>
    <col min="11018" max="11018" width="13.125" style="72" customWidth="1"/>
    <col min="11019" max="11239" width="9" style="72"/>
    <col min="11240" max="11240" width="5" style="72" customWidth="1"/>
    <col min="11241" max="11241" width="15" style="72" customWidth="1"/>
    <col min="11242" max="11243" width="14.625" style="72" customWidth="1"/>
    <col min="11244" max="11244" width="6.25" style="72" customWidth="1"/>
    <col min="11245" max="11247" width="10.125" style="72" customWidth="1"/>
    <col min="11248" max="11248" width="10.5" style="72" customWidth="1"/>
    <col min="11249" max="11266" width="9" style="72"/>
    <col min="11267" max="11267" width="6.5" style="72" customWidth="1"/>
    <col min="11268" max="11268" width="12.25" style="72" customWidth="1"/>
    <col min="11269" max="11269" width="28.25" style="72" customWidth="1"/>
    <col min="11270" max="11270" width="13.75" style="72" customWidth="1"/>
    <col min="11271" max="11271" width="5.625" style="72" customWidth="1"/>
    <col min="11272" max="11273" width="9.375" style="72" customWidth="1"/>
    <col min="11274" max="11274" width="13.125" style="72" customWidth="1"/>
    <col min="11275" max="11495" width="9" style="72"/>
    <col min="11496" max="11496" width="5" style="72" customWidth="1"/>
    <col min="11497" max="11497" width="15" style="72" customWidth="1"/>
    <col min="11498" max="11499" width="14.625" style="72" customWidth="1"/>
    <col min="11500" max="11500" width="6.25" style="72" customWidth="1"/>
    <col min="11501" max="11503" width="10.125" style="72" customWidth="1"/>
    <col min="11504" max="11504" width="10.5" style="72" customWidth="1"/>
    <col min="11505" max="11522" width="9" style="72"/>
    <col min="11523" max="11523" width="6.5" style="72" customWidth="1"/>
    <col min="11524" max="11524" width="12.25" style="72" customWidth="1"/>
    <col min="11525" max="11525" width="28.25" style="72" customWidth="1"/>
    <col min="11526" max="11526" width="13.75" style="72" customWidth="1"/>
    <col min="11527" max="11527" width="5.625" style="72" customWidth="1"/>
    <col min="11528" max="11529" width="9.375" style="72" customWidth="1"/>
    <col min="11530" max="11530" width="13.125" style="72" customWidth="1"/>
    <col min="11531" max="11751" width="9" style="72"/>
    <col min="11752" max="11752" width="5" style="72" customWidth="1"/>
    <col min="11753" max="11753" width="15" style="72" customWidth="1"/>
    <col min="11754" max="11755" width="14.625" style="72" customWidth="1"/>
    <col min="11756" max="11756" width="6.25" style="72" customWidth="1"/>
    <col min="11757" max="11759" width="10.125" style="72" customWidth="1"/>
    <col min="11760" max="11760" width="10.5" style="72" customWidth="1"/>
    <col min="11761" max="11778" width="9" style="72"/>
    <col min="11779" max="11779" width="6.5" style="72" customWidth="1"/>
    <col min="11780" max="11780" width="12.25" style="72" customWidth="1"/>
    <col min="11781" max="11781" width="28.25" style="72" customWidth="1"/>
    <col min="11782" max="11782" width="13.75" style="72" customWidth="1"/>
    <col min="11783" max="11783" width="5.625" style="72" customWidth="1"/>
    <col min="11784" max="11785" width="9.375" style="72" customWidth="1"/>
    <col min="11786" max="11786" width="13.125" style="72" customWidth="1"/>
    <col min="11787" max="12007" width="9" style="72"/>
    <col min="12008" max="12008" width="5" style="72" customWidth="1"/>
    <col min="12009" max="12009" width="15" style="72" customWidth="1"/>
    <col min="12010" max="12011" width="14.625" style="72" customWidth="1"/>
    <col min="12012" max="12012" width="6.25" style="72" customWidth="1"/>
    <col min="12013" max="12015" width="10.125" style="72" customWidth="1"/>
    <col min="12016" max="12016" width="10.5" style="72" customWidth="1"/>
    <col min="12017" max="12034" width="9" style="72"/>
    <col min="12035" max="12035" width="6.5" style="72" customWidth="1"/>
    <col min="12036" max="12036" width="12.25" style="72" customWidth="1"/>
    <col min="12037" max="12037" width="28.25" style="72" customWidth="1"/>
    <col min="12038" max="12038" width="13.75" style="72" customWidth="1"/>
    <col min="12039" max="12039" width="5.625" style="72" customWidth="1"/>
    <col min="12040" max="12041" width="9.375" style="72" customWidth="1"/>
    <col min="12042" max="12042" width="13.125" style="72" customWidth="1"/>
    <col min="12043" max="12263" width="9" style="72"/>
    <col min="12264" max="12264" width="5" style="72" customWidth="1"/>
    <col min="12265" max="12265" width="15" style="72" customWidth="1"/>
    <col min="12266" max="12267" width="14.625" style="72" customWidth="1"/>
    <col min="12268" max="12268" width="6.25" style="72" customWidth="1"/>
    <col min="12269" max="12271" width="10.125" style="72" customWidth="1"/>
    <col min="12272" max="12272" width="10.5" style="72" customWidth="1"/>
    <col min="12273" max="12290" width="9" style="72"/>
    <col min="12291" max="12291" width="6.5" style="72" customWidth="1"/>
    <col min="12292" max="12292" width="12.25" style="72" customWidth="1"/>
    <col min="12293" max="12293" width="28.25" style="72" customWidth="1"/>
    <col min="12294" max="12294" width="13.75" style="72" customWidth="1"/>
    <col min="12295" max="12295" width="5.625" style="72" customWidth="1"/>
    <col min="12296" max="12297" width="9.375" style="72" customWidth="1"/>
    <col min="12298" max="12298" width="13.125" style="72" customWidth="1"/>
    <col min="12299" max="12519" width="9" style="72"/>
    <col min="12520" max="12520" width="5" style="72" customWidth="1"/>
    <col min="12521" max="12521" width="15" style="72" customWidth="1"/>
    <col min="12522" max="12523" width="14.625" style="72" customWidth="1"/>
    <col min="12524" max="12524" width="6.25" style="72" customWidth="1"/>
    <col min="12525" max="12527" width="10.125" style="72" customWidth="1"/>
    <col min="12528" max="12528" width="10.5" style="72" customWidth="1"/>
    <col min="12529" max="12546" width="9" style="72"/>
    <col min="12547" max="12547" width="6.5" style="72" customWidth="1"/>
    <col min="12548" max="12548" width="12.25" style="72" customWidth="1"/>
    <col min="12549" max="12549" width="28.25" style="72" customWidth="1"/>
    <col min="12550" max="12550" width="13.75" style="72" customWidth="1"/>
    <col min="12551" max="12551" width="5.625" style="72" customWidth="1"/>
    <col min="12552" max="12553" width="9.375" style="72" customWidth="1"/>
    <col min="12554" max="12554" width="13.125" style="72" customWidth="1"/>
    <col min="12555" max="12775" width="9" style="72"/>
    <col min="12776" max="12776" width="5" style="72" customWidth="1"/>
    <col min="12777" max="12777" width="15" style="72" customWidth="1"/>
    <col min="12778" max="12779" width="14.625" style="72" customWidth="1"/>
    <col min="12780" max="12780" width="6.25" style="72" customWidth="1"/>
    <col min="12781" max="12783" width="10.125" style="72" customWidth="1"/>
    <col min="12784" max="12784" width="10.5" style="72" customWidth="1"/>
    <col min="12785" max="12802" width="9" style="72"/>
    <col min="12803" max="12803" width="6.5" style="72" customWidth="1"/>
    <col min="12804" max="12804" width="12.25" style="72" customWidth="1"/>
    <col min="12805" max="12805" width="28.25" style="72" customWidth="1"/>
    <col min="12806" max="12806" width="13.75" style="72" customWidth="1"/>
    <col min="12807" max="12807" width="5.625" style="72" customWidth="1"/>
    <col min="12808" max="12809" width="9.375" style="72" customWidth="1"/>
    <col min="12810" max="12810" width="13.125" style="72" customWidth="1"/>
    <col min="12811" max="13031" width="9" style="72"/>
    <col min="13032" max="13032" width="5" style="72" customWidth="1"/>
    <col min="13033" max="13033" width="15" style="72" customWidth="1"/>
    <col min="13034" max="13035" width="14.625" style="72" customWidth="1"/>
    <col min="13036" max="13036" width="6.25" style="72" customWidth="1"/>
    <col min="13037" max="13039" width="10.125" style="72" customWidth="1"/>
    <col min="13040" max="13040" width="10.5" style="72" customWidth="1"/>
    <col min="13041" max="13058" width="9" style="72"/>
    <col min="13059" max="13059" width="6.5" style="72" customWidth="1"/>
    <col min="13060" max="13060" width="12.25" style="72" customWidth="1"/>
    <col min="13061" max="13061" width="28.25" style="72" customWidth="1"/>
    <col min="13062" max="13062" width="13.75" style="72" customWidth="1"/>
    <col min="13063" max="13063" width="5.625" style="72" customWidth="1"/>
    <col min="13064" max="13065" width="9.375" style="72" customWidth="1"/>
    <col min="13066" max="13066" width="13.125" style="72" customWidth="1"/>
    <col min="13067" max="13287" width="9" style="72"/>
    <col min="13288" max="13288" width="5" style="72" customWidth="1"/>
    <col min="13289" max="13289" width="15" style="72" customWidth="1"/>
    <col min="13290" max="13291" width="14.625" style="72" customWidth="1"/>
    <col min="13292" max="13292" width="6.25" style="72" customWidth="1"/>
    <col min="13293" max="13295" width="10.125" style="72" customWidth="1"/>
    <col min="13296" max="13296" width="10.5" style="72" customWidth="1"/>
    <col min="13297" max="13314" width="9" style="72"/>
    <col min="13315" max="13315" width="6.5" style="72" customWidth="1"/>
    <col min="13316" max="13316" width="12.25" style="72" customWidth="1"/>
    <col min="13317" max="13317" width="28.25" style="72" customWidth="1"/>
    <col min="13318" max="13318" width="13.75" style="72" customWidth="1"/>
    <col min="13319" max="13319" width="5.625" style="72" customWidth="1"/>
    <col min="13320" max="13321" width="9.375" style="72" customWidth="1"/>
    <col min="13322" max="13322" width="13.125" style="72" customWidth="1"/>
    <col min="13323" max="13543" width="9" style="72"/>
    <col min="13544" max="13544" width="5" style="72" customWidth="1"/>
    <col min="13545" max="13545" width="15" style="72" customWidth="1"/>
    <col min="13546" max="13547" width="14.625" style="72" customWidth="1"/>
    <col min="13548" max="13548" width="6.25" style="72" customWidth="1"/>
    <col min="13549" max="13551" width="10.125" style="72" customWidth="1"/>
    <col min="13552" max="13552" width="10.5" style="72" customWidth="1"/>
    <col min="13553" max="13570" width="9" style="72"/>
    <col min="13571" max="13571" width="6.5" style="72" customWidth="1"/>
    <col min="13572" max="13572" width="12.25" style="72" customWidth="1"/>
    <col min="13573" max="13573" width="28.25" style="72" customWidth="1"/>
    <col min="13574" max="13574" width="13.75" style="72" customWidth="1"/>
    <col min="13575" max="13575" width="5.625" style="72" customWidth="1"/>
    <col min="13576" max="13577" width="9.375" style="72" customWidth="1"/>
    <col min="13578" max="13578" width="13.125" style="72" customWidth="1"/>
    <col min="13579" max="13799" width="9" style="72"/>
    <col min="13800" max="13800" width="5" style="72" customWidth="1"/>
    <col min="13801" max="13801" width="15" style="72" customWidth="1"/>
    <col min="13802" max="13803" width="14.625" style="72" customWidth="1"/>
    <col min="13804" max="13804" width="6.25" style="72" customWidth="1"/>
    <col min="13805" max="13807" width="10.125" style="72" customWidth="1"/>
    <col min="13808" max="13808" width="10.5" style="72" customWidth="1"/>
    <col min="13809" max="13826" width="9" style="72"/>
    <col min="13827" max="13827" width="6.5" style="72" customWidth="1"/>
    <col min="13828" max="13828" width="12.25" style="72" customWidth="1"/>
    <col min="13829" max="13829" width="28.25" style="72" customWidth="1"/>
    <col min="13830" max="13830" width="13.75" style="72" customWidth="1"/>
    <col min="13831" max="13831" width="5.625" style="72" customWidth="1"/>
    <col min="13832" max="13833" width="9.375" style="72" customWidth="1"/>
    <col min="13834" max="13834" width="13.125" style="72" customWidth="1"/>
    <col min="13835" max="14055" width="9" style="72"/>
    <col min="14056" max="14056" width="5" style="72" customWidth="1"/>
    <col min="14057" max="14057" width="15" style="72" customWidth="1"/>
    <col min="14058" max="14059" width="14.625" style="72" customWidth="1"/>
    <col min="14060" max="14060" width="6.25" style="72" customWidth="1"/>
    <col min="14061" max="14063" width="10.125" style="72" customWidth="1"/>
    <col min="14064" max="14064" width="10.5" style="72" customWidth="1"/>
    <col min="14065" max="14082" width="9" style="72"/>
    <col min="14083" max="14083" width="6.5" style="72" customWidth="1"/>
    <col min="14084" max="14084" width="12.25" style="72" customWidth="1"/>
    <col min="14085" max="14085" width="28.25" style="72" customWidth="1"/>
    <col min="14086" max="14086" width="13.75" style="72" customWidth="1"/>
    <col min="14087" max="14087" width="5.625" style="72" customWidth="1"/>
    <col min="14088" max="14089" width="9.375" style="72" customWidth="1"/>
    <col min="14090" max="14090" width="13.125" style="72" customWidth="1"/>
    <col min="14091" max="14311" width="9" style="72"/>
    <col min="14312" max="14312" width="5" style="72" customWidth="1"/>
    <col min="14313" max="14313" width="15" style="72" customWidth="1"/>
    <col min="14314" max="14315" width="14.625" style="72" customWidth="1"/>
    <col min="14316" max="14316" width="6.25" style="72" customWidth="1"/>
    <col min="14317" max="14319" width="10.125" style="72" customWidth="1"/>
    <col min="14320" max="14320" width="10.5" style="72" customWidth="1"/>
    <col min="14321" max="14338" width="9" style="72"/>
    <col min="14339" max="14339" width="6.5" style="72" customWidth="1"/>
    <col min="14340" max="14340" width="12.25" style="72" customWidth="1"/>
    <col min="14341" max="14341" width="28.25" style="72" customWidth="1"/>
    <col min="14342" max="14342" width="13.75" style="72" customWidth="1"/>
    <col min="14343" max="14343" width="5.625" style="72" customWidth="1"/>
    <col min="14344" max="14345" width="9.375" style="72" customWidth="1"/>
    <col min="14346" max="14346" width="13.125" style="72" customWidth="1"/>
    <col min="14347" max="14567" width="9" style="72"/>
    <col min="14568" max="14568" width="5" style="72" customWidth="1"/>
    <col min="14569" max="14569" width="15" style="72" customWidth="1"/>
    <col min="14570" max="14571" width="14.625" style="72" customWidth="1"/>
    <col min="14572" max="14572" width="6.25" style="72" customWidth="1"/>
    <col min="14573" max="14575" width="10.125" style="72" customWidth="1"/>
    <col min="14576" max="14576" width="10.5" style="72" customWidth="1"/>
    <col min="14577" max="14594" width="9" style="72"/>
    <col min="14595" max="14595" width="6.5" style="72" customWidth="1"/>
    <col min="14596" max="14596" width="12.25" style="72" customWidth="1"/>
    <col min="14597" max="14597" width="28.25" style="72" customWidth="1"/>
    <col min="14598" max="14598" width="13.75" style="72" customWidth="1"/>
    <col min="14599" max="14599" width="5.625" style="72" customWidth="1"/>
    <col min="14600" max="14601" width="9.375" style="72" customWidth="1"/>
    <col min="14602" max="14602" width="13.125" style="72" customWidth="1"/>
    <col min="14603" max="14823" width="9" style="72"/>
    <col min="14824" max="14824" width="5" style="72" customWidth="1"/>
    <col min="14825" max="14825" width="15" style="72" customWidth="1"/>
    <col min="14826" max="14827" width="14.625" style="72" customWidth="1"/>
    <col min="14828" max="14828" width="6.25" style="72" customWidth="1"/>
    <col min="14829" max="14831" width="10.125" style="72" customWidth="1"/>
    <col min="14832" max="14832" width="10.5" style="72" customWidth="1"/>
    <col min="14833" max="14850" width="9" style="72"/>
    <col min="14851" max="14851" width="6.5" style="72" customWidth="1"/>
    <col min="14852" max="14852" width="12.25" style="72" customWidth="1"/>
    <col min="14853" max="14853" width="28.25" style="72" customWidth="1"/>
    <col min="14854" max="14854" width="13.75" style="72" customWidth="1"/>
    <col min="14855" max="14855" width="5.625" style="72" customWidth="1"/>
    <col min="14856" max="14857" width="9.375" style="72" customWidth="1"/>
    <col min="14858" max="14858" width="13.125" style="72" customWidth="1"/>
    <col min="14859" max="15079" width="9" style="72"/>
    <col min="15080" max="15080" width="5" style="72" customWidth="1"/>
    <col min="15081" max="15081" width="15" style="72" customWidth="1"/>
    <col min="15082" max="15083" width="14.625" style="72" customWidth="1"/>
    <col min="15084" max="15084" width="6.25" style="72" customWidth="1"/>
    <col min="15085" max="15087" width="10.125" style="72" customWidth="1"/>
    <col min="15088" max="15088" width="10.5" style="72" customWidth="1"/>
    <col min="15089" max="15106" width="9" style="72"/>
    <col min="15107" max="15107" width="6.5" style="72" customWidth="1"/>
    <col min="15108" max="15108" width="12.25" style="72" customWidth="1"/>
    <col min="15109" max="15109" width="28.25" style="72" customWidth="1"/>
    <col min="15110" max="15110" width="13.75" style="72" customWidth="1"/>
    <col min="15111" max="15111" width="5.625" style="72" customWidth="1"/>
    <col min="15112" max="15113" width="9.375" style="72" customWidth="1"/>
    <col min="15114" max="15114" width="13.125" style="72" customWidth="1"/>
    <col min="15115" max="15335" width="9" style="72"/>
    <col min="15336" max="15336" width="5" style="72" customWidth="1"/>
    <col min="15337" max="15337" width="15" style="72" customWidth="1"/>
    <col min="15338" max="15339" width="14.625" style="72" customWidth="1"/>
    <col min="15340" max="15340" width="6.25" style="72" customWidth="1"/>
    <col min="15341" max="15343" width="10.125" style="72" customWidth="1"/>
    <col min="15344" max="15344" width="10.5" style="72" customWidth="1"/>
    <col min="15345" max="15362" width="9" style="72"/>
    <col min="15363" max="15363" width="6.5" style="72" customWidth="1"/>
    <col min="15364" max="15364" width="12.25" style="72" customWidth="1"/>
    <col min="15365" max="15365" width="28.25" style="72" customWidth="1"/>
    <col min="15366" max="15366" width="13.75" style="72" customWidth="1"/>
    <col min="15367" max="15367" width="5.625" style="72" customWidth="1"/>
    <col min="15368" max="15369" width="9.375" style="72" customWidth="1"/>
    <col min="15370" max="15370" width="13.125" style="72" customWidth="1"/>
    <col min="15371" max="15591" width="9" style="72"/>
    <col min="15592" max="15592" width="5" style="72" customWidth="1"/>
    <col min="15593" max="15593" width="15" style="72" customWidth="1"/>
    <col min="15594" max="15595" width="14.625" style="72" customWidth="1"/>
    <col min="15596" max="15596" width="6.25" style="72" customWidth="1"/>
    <col min="15597" max="15599" width="10.125" style="72" customWidth="1"/>
    <col min="15600" max="15600" width="10.5" style="72" customWidth="1"/>
    <col min="15601" max="15618" width="9" style="72"/>
    <col min="15619" max="15619" width="6.5" style="72" customWidth="1"/>
    <col min="15620" max="15620" width="12.25" style="72" customWidth="1"/>
    <col min="15621" max="15621" width="28.25" style="72" customWidth="1"/>
    <col min="15622" max="15622" width="13.75" style="72" customWidth="1"/>
    <col min="15623" max="15623" width="5.625" style="72" customWidth="1"/>
    <col min="15624" max="15625" width="9.375" style="72" customWidth="1"/>
    <col min="15626" max="15626" width="13.125" style="72" customWidth="1"/>
    <col min="15627" max="15847" width="9" style="72"/>
    <col min="15848" max="15848" width="5" style="72" customWidth="1"/>
    <col min="15849" max="15849" width="15" style="72" customWidth="1"/>
    <col min="15850" max="15851" width="14.625" style="72" customWidth="1"/>
    <col min="15852" max="15852" width="6.25" style="72" customWidth="1"/>
    <col min="15853" max="15855" width="10.125" style="72" customWidth="1"/>
    <col min="15856" max="15856" width="10.5" style="72" customWidth="1"/>
    <col min="15857" max="15874" width="9" style="72"/>
    <col min="15875" max="15875" width="6.5" style="72" customWidth="1"/>
    <col min="15876" max="15876" width="12.25" style="72" customWidth="1"/>
    <col min="15877" max="15877" width="28.25" style="72" customWidth="1"/>
    <col min="15878" max="15878" width="13.75" style="72" customWidth="1"/>
    <col min="15879" max="15879" width="5.625" style="72" customWidth="1"/>
    <col min="15880" max="15881" width="9.375" style="72" customWidth="1"/>
    <col min="15882" max="15882" width="13.125" style="72" customWidth="1"/>
    <col min="15883" max="16103" width="9" style="72"/>
    <col min="16104" max="16104" width="5" style="72" customWidth="1"/>
    <col min="16105" max="16105" width="15" style="72" customWidth="1"/>
    <col min="16106" max="16107" width="14.625" style="72" customWidth="1"/>
    <col min="16108" max="16108" width="6.25" style="72" customWidth="1"/>
    <col min="16109" max="16111" width="10.125" style="72" customWidth="1"/>
    <col min="16112" max="16112" width="10.5" style="72" customWidth="1"/>
    <col min="16113" max="16130" width="9" style="72"/>
    <col min="16131" max="16131" width="6.5" style="72" customWidth="1"/>
    <col min="16132" max="16132" width="12.25" style="72" customWidth="1"/>
    <col min="16133" max="16133" width="28.25" style="72" customWidth="1"/>
    <col min="16134" max="16134" width="13.75" style="72" customWidth="1"/>
    <col min="16135" max="16135" width="5.625" style="72" customWidth="1"/>
    <col min="16136" max="16137" width="9.375" style="72" customWidth="1"/>
    <col min="16138" max="16138" width="13.125" style="72" customWidth="1"/>
    <col min="16139" max="16359" width="9" style="72"/>
    <col min="16360" max="16360" width="5" style="72" customWidth="1"/>
    <col min="16361" max="16361" width="15" style="72" customWidth="1"/>
    <col min="16362" max="16363" width="14.625" style="72" customWidth="1"/>
    <col min="16364" max="16364" width="6.25" style="72" customWidth="1"/>
    <col min="16365" max="16367" width="10.125" style="72" customWidth="1"/>
    <col min="16368" max="16368" width="10.5" style="72" customWidth="1"/>
    <col min="16369" max="16384" width="9" style="72"/>
  </cols>
  <sheetData>
    <row r="1" spans="1:258" ht="22.5">
      <c r="A1" s="226" t="s">
        <v>84</v>
      </c>
      <c r="B1" s="226"/>
      <c r="C1" s="226"/>
      <c r="D1" s="226"/>
      <c r="E1" s="226"/>
      <c r="F1" s="226"/>
      <c r="G1" s="226"/>
      <c r="H1" s="226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</row>
    <row r="2" spans="1:258" ht="16.5" customHeight="1">
      <c r="A2" s="227" t="s">
        <v>1</v>
      </c>
      <c r="B2" s="227"/>
      <c r="C2" s="227"/>
      <c r="D2" s="227"/>
      <c r="E2" s="227"/>
      <c r="F2" s="227"/>
      <c r="G2" s="227"/>
      <c r="H2" s="22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</row>
    <row r="3" spans="1:258">
      <c r="A3" s="228" t="s">
        <v>2</v>
      </c>
      <c r="B3" s="228"/>
      <c r="C3" s="228"/>
      <c r="D3" s="228"/>
      <c r="E3" s="228"/>
      <c r="F3" s="228"/>
      <c r="G3" s="228"/>
      <c r="H3" s="22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</row>
    <row r="4" spans="1:258" ht="21" customHeight="1">
      <c r="A4" s="228" t="s">
        <v>3</v>
      </c>
      <c r="B4" s="228"/>
      <c r="C4" s="228"/>
      <c r="D4" s="228"/>
      <c r="E4" s="228"/>
      <c r="F4" s="228"/>
      <c r="G4" s="228"/>
      <c r="H4" s="22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</row>
    <row r="5" spans="1:258" ht="31.5" customHeight="1">
      <c r="A5" s="229" t="s">
        <v>4</v>
      </c>
      <c r="B5" s="229"/>
      <c r="C5" s="229"/>
      <c r="D5" s="229"/>
      <c r="E5" s="229"/>
      <c r="F5" s="229"/>
      <c r="G5" s="229"/>
      <c r="H5" s="229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</row>
    <row r="6" spans="1:258">
      <c r="A6" s="222" t="s">
        <v>5</v>
      </c>
      <c r="B6" s="222"/>
      <c r="C6" s="222"/>
      <c r="D6" s="222"/>
      <c r="E6" s="222"/>
      <c r="F6" s="222"/>
      <c r="G6" s="222"/>
      <c r="H6" s="222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</row>
    <row r="7" spans="1:258" ht="16.5">
      <c r="A7" s="212" t="s">
        <v>6</v>
      </c>
      <c r="B7" s="214" t="s">
        <v>7</v>
      </c>
      <c r="C7" s="216" t="s">
        <v>8</v>
      </c>
      <c r="D7" s="216" t="s">
        <v>9</v>
      </c>
      <c r="E7" s="218" t="s">
        <v>10</v>
      </c>
      <c r="F7" s="223" t="s">
        <v>11</v>
      </c>
      <c r="G7" s="223"/>
      <c r="H7" s="220" t="s">
        <v>12</v>
      </c>
      <c r="I7" s="118"/>
      <c r="J7" s="118"/>
      <c r="K7" s="118"/>
      <c r="L7" s="118"/>
      <c r="M7" s="223" t="s">
        <v>11</v>
      </c>
      <c r="N7" s="223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</row>
    <row r="8" spans="1:258" ht="16.5">
      <c r="A8" s="213"/>
      <c r="B8" s="215"/>
      <c r="C8" s="217"/>
      <c r="D8" s="217"/>
      <c r="E8" s="219"/>
      <c r="F8" s="79" t="s">
        <v>14</v>
      </c>
      <c r="G8" s="79" t="s">
        <v>85</v>
      </c>
      <c r="H8" s="221"/>
      <c r="I8" s="118"/>
      <c r="J8" s="118"/>
      <c r="K8" s="118"/>
      <c r="L8" s="118"/>
      <c r="M8" s="79" t="s">
        <v>14</v>
      </c>
      <c r="N8" s="79" t="s">
        <v>85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</row>
    <row r="9" spans="1:258" s="68" customFormat="1" ht="15" customHeight="1">
      <c r="A9" s="80">
        <v>1</v>
      </c>
      <c r="B9" s="81"/>
      <c r="C9" s="176" t="s">
        <v>70</v>
      </c>
      <c r="D9" s="83" t="s">
        <v>71</v>
      </c>
      <c r="E9" s="84"/>
      <c r="F9" s="85" t="e">
        <f>VLOOKUP(D9,#REF!,3,0)</f>
        <v>#REF!</v>
      </c>
      <c r="G9" s="86" t="e">
        <f t="shared" ref="G9:G14" si="0">F9*1.15</f>
        <v>#REF!</v>
      </c>
      <c r="H9" s="87"/>
      <c r="I9" s="120"/>
      <c r="J9" s="180" t="e">
        <f t="shared" ref="J9:J23" si="1">(G9-F9)/F9</f>
        <v>#REF!</v>
      </c>
      <c r="K9" s="120"/>
      <c r="L9" s="120"/>
      <c r="M9" s="122"/>
      <c r="N9" s="122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  <c r="IW9" s="120"/>
      <c r="IX9" s="120"/>
    </row>
    <row r="10" spans="1:258" s="68" customFormat="1" ht="15" customHeight="1">
      <c r="A10" s="88">
        <v>2</v>
      </c>
      <c r="B10" s="89"/>
      <c r="C10" s="176" t="s">
        <v>72</v>
      </c>
      <c r="D10" s="83" t="s">
        <v>73</v>
      </c>
      <c r="E10" s="90"/>
      <c r="F10" s="85" t="e">
        <f>VLOOKUP(D10,#REF!,3,0)</f>
        <v>#REF!</v>
      </c>
      <c r="G10" s="86" t="e">
        <f t="shared" si="0"/>
        <v>#REF!</v>
      </c>
      <c r="H10" s="91"/>
      <c r="I10" s="120"/>
      <c r="J10" s="180" t="e">
        <f t="shared" si="1"/>
        <v>#REF!</v>
      </c>
      <c r="K10" s="120"/>
      <c r="L10" s="120"/>
      <c r="M10" s="85"/>
      <c r="N10" s="85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</row>
    <row r="11" spans="1:258" s="68" customFormat="1" ht="15" customHeight="1">
      <c r="A11" s="88">
        <v>3</v>
      </c>
      <c r="B11" s="89"/>
      <c r="C11" s="176" t="s">
        <v>74</v>
      </c>
      <c r="D11" s="83" t="s">
        <v>75</v>
      </c>
      <c r="E11" s="90"/>
      <c r="F11" s="85" t="e">
        <f>VLOOKUP(D11,#REF!,3,0)</f>
        <v>#REF!</v>
      </c>
      <c r="G11" s="86" t="e">
        <f t="shared" si="0"/>
        <v>#REF!</v>
      </c>
      <c r="H11" s="91"/>
      <c r="I11" s="120"/>
      <c r="J11" s="180" t="e">
        <f t="shared" si="1"/>
        <v>#REF!</v>
      </c>
      <c r="K11" s="120"/>
      <c r="L11" s="120"/>
      <c r="M11" s="85"/>
      <c r="N11" s="85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  <c r="IT11" s="120"/>
      <c r="IU11" s="120"/>
      <c r="IV11" s="120"/>
      <c r="IW11" s="120"/>
      <c r="IX11" s="120"/>
    </row>
    <row r="12" spans="1:258" s="68" customFormat="1" ht="15" customHeight="1">
      <c r="A12" s="88">
        <v>4</v>
      </c>
      <c r="B12" s="89"/>
      <c r="C12" s="176" t="s">
        <v>76</v>
      </c>
      <c r="D12" s="83" t="s">
        <v>77</v>
      </c>
      <c r="E12" s="90"/>
      <c r="F12" s="85" t="e">
        <f>VLOOKUP(D12,#REF!,3,0)</f>
        <v>#REF!</v>
      </c>
      <c r="G12" s="86" t="e">
        <f t="shared" si="0"/>
        <v>#REF!</v>
      </c>
      <c r="H12" s="91"/>
      <c r="I12" s="120"/>
      <c r="J12" s="180" t="e">
        <f t="shared" si="1"/>
        <v>#REF!</v>
      </c>
      <c r="K12" s="120"/>
      <c r="L12" s="120"/>
      <c r="M12" s="85"/>
      <c r="N12" s="85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  <c r="IW12" s="120"/>
      <c r="IX12" s="120"/>
    </row>
    <row r="13" spans="1:258" s="68" customFormat="1" ht="15" customHeight="1">
      <c r="A13" s="88">
        <v>5</v>
      </c>
      <c r="B13" s="89"/>
      <c r="C13" s="176" t="s">
        <v>86</v>
      </c>
      <c r="D13" s="83" t="s">
        <v>79</v>
      </c>
      <c r="E13" s="90"/>
      <c r="F13" s="85" t="e">
        <f>VLOOKUP(D13,#REF!,3,0)</f>
        <v>#REF!</v>
      </c>
      <c r="G13" s="86" t="e">
        <f t="shared" si="0"/>
        <v>#REF!</v>
      </c>
      <c r="H13" s="92"/>
      <c r="I13" s="120"/>
      <c r="J13" s="180" t="e">
        <f t="shared" si="1"/>
        <v>#REF!</v>
      </c>
      <c r="K13" s="120"/>
      <c r="L13" s="120"/>
      <c r="M13" s="85"/>
      <c r="N13" s="85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  <c r="IU13" s="120"/>
      <c r="IV13" s="120"/>
      <c r="IW13" s="120"/>
      <c r="IX13" s="120"/>
    </row>
    <row r="14" spans="1:258" s="68" customFormat="1" ht="15" customHeight="1">
      <c r="A14" s="88">
        <v>6</v>
      </c>
      <c r="B14" s="89"/>
      <c r="C14" s="176" t="s">
        <v>87</v>
      </c>
      <c r="D14" s="83" t="s">
        <v>88</v>
      </c>
      <c r="E14" s="90"/>
      <c r="F14" s="85" t="e">
        <f>VLOOKUP(D14,#REF!,3,0)</f>
        <v>#REF!</v>
      </c>
      <c r="G14" s="86" t="e">
        <f t="shared" si="0"/>
        <v>#REF!</v>
      </c>
      <c r="H14" s="92"/>
      <c r="I14" s="120"/>
      <c r="J14" s="180" t="e">
        <f t="shared" si="1"/>
        <v>#REF!</v>
      </c>
      <c r="K14" s="120"/>
      <c r="L14" s="120"/>
      <c r="M14" s="85"/>
      <c r="N14" s="85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  <c r="IW14" s="120"/>
      <c r="IX14" s="120"/>
    </row>
    <row r="15" spans="1:258" s="68" customFormat="1" ht="15" customHeight="1">
      <c r="A15" s="88">
        <v>7</v>
      </c>
      <c r="B15" s="89"/>
      <c r="C15" s="176" t="s">
        <v>89</v>
      </c>
      <c r="D15" s="83" t="s">
        <v>90</v>
      </c>
      <c r="E15" s="90"/>
      <c r="F15" s="85" t="e">
        <f>VLOOKUP(D15,#REF!,3,0)</f>
        <v>#REF!</v>
      </c>
      <c r="G15" s="86">
        <v>3.161</v>
      </c>
      <c r="H15" s="92"/>
      <c r="I15" s="120"/>
      <c r="J15" s="180" t="e">
        <f t="shared" si="1"/>
        <v>#REF!</v>
      </c>
      <c r="K15" s="120"/>
      <c r="L15" s="120"/>
      <c r="M15" s="85"/>
      <c r="N15" s="85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  <c r="IW15" s="120"/>
      <c r="IX15" s="120"/>
    </row>
    <row r="16" spans="1:258" s="68" customFormat="1" ht="15" customHeight="1">
      <c r="A16" s="88">
        <v>8</v>
      </c>
      <c r="B16" s="89"/>
      <c r="C16" s="176" t="s">
        <v>91</v>
      </c>
      <c r="D16" s="83" t="s">
        <v>92</v>
      </c>
      <c r="E16" s="90"/>
      <c r="F16" s="85" t="e">
        <f>VLOOKUP(D16,#REF!,3,0)</f>
        <v>#REF!</v>
      </c>
      <c r="G16" s="86">
        <v>0.80220000000000002</v>
      </c>
      <c r="H16" s="92"/>
      <c r="I16" s="120"/>
      <c r="J16" s="180" t="e">
        <f t="shared" si="1"/>
        <v>#REF!</v>
      </c>
      <c r="K16" s="120"/>
      <c r="L16" s="120"/>
      <c r="M16" s="85"/>
      <c r="N16" s="85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  <c r="IU16" s="120"/>
      <c r="IV16" s="120"/>
      <c r="IW16" s="120"/>
      <c r="IX16" s="120"/>
    </row>
    <row r="17" spans="1:258" s="68" customFormat="1" ht="15" customHeight="1">
      <c r="A17" s="88">
        <v>9</v>
      </c>
      <c r="B17" s="89"/>
      <c r="C17" s="176" t="s">
        <v>93</v>
      </c>
      <c r="D17" s="83" t="s">
        <v>94</v>
      </c>
      <c r="E17" s="90"/>
      <c r="F17" s="85" t="e">
        <f>VLOOKUP(D17,#REF!,3,0)</f>
        <v>#REF!</v>
      </c>
      <c r="G17" s="86">
        <v>0.80220000000000002</v>
      </c>
      <c r="H17" s="92"/>
      <c r="I17" s="120"/>
      <c r="J17" s="180" t="e">
        <f t="shared" si="1"/>
        <v>#REF!</v>
      </c>
      <c r="K17" s="120"/>
      <c r="L17" s="120"/>
      <c r="M17" s="85"/>
      <c r="N17" s="85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  <c r="IW17" s="120"/>
      <c r="IX17" s="120"/>
    </row>
    <row r="18" spans="1:258" s="68" customFormat="1" ht="15" customHeight="1">
      <c r="A18" s="88">
        <v>10</v>
      </c>
      <c r="B18" s="89"/>
      <c r="C18" s="176" t="s">
        <v>80</v>
      </c>
      <c r="D18" s="83" t="s">
        <v>81</v>
      </c>
      <c r="E18" s="90"/>
      <c r="F18" s="85" t="e">
        <f>VLOOKUP(D18,#REF!,3,0)</f>
        <v>#REF!</v>
      </c>
      <c r="G18" s="86" t="e">
        <f>F18*1.15</f>
        <v>#REF!</v>
      </c>
      <c r="H18" s="92"/>
      <c r="I18" s="120"/>
      <c r="J18" s="180" t="e">
        <f t="shared" si="1"/>
        <v>#REF!</v>
      </c>
      <c r="K18" s="120"/>
      <c r="L18" s="120"/>
      <c r="M18" s="85"/>
      <c r="N18" s="85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  <c r="IP18" s="120"/>
      <c r="IQ18" s="120"/>
      <c r="IR18" s="120"/>
      <c r="IS18" s="120"/>
      <c r="IT18" s="120"/>
      <c r="IU18" s="120"/>
      <c r="IV18" s="120"/>
      <c r="IW18" s="120"/>
      <c r="IX18" s="120"/>
    </row>
    <row r="19" spans="1:258" s="68" customFormat="1" ht="15" customHeight="1">
      <c r="A19" s="88">
        <v>11</v>
      </c>
      <c r="B19" s="89"/>
      <c r="C19" s="176" t="s">
        <v>82</v>
      </c>
      <c r="D19" s="83" t="s">
        <v>83</v>
      </c>
      <c r="E19" s="90"/>
      <c r="F19" s="85" t="e">
        <f>VLOOKUP(D19,#REF!,3,0)</f>
        <v>#REF!</v>
      </c>
      <c r="G19" s="86" t="e">
        <f>F19*1.15</f>
        <v>#REF!</v>
      </c>
      <c r="H19" s="92"/>
      <c r="I19" s="120"/>
      <c r="J19" s="180" t="e">
        <f t="shared" si="1"/>
        <v>#REF!</v>
      </c>
      <c r="K19" s="120"/>
      <c r="L19" s="120"/>
      <c r="M19" s="85"/>
      <c r="N19" s="85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0"/>
      <c r="IP19" s="120"/>
      <c r="IQ19" s="120"/>
      <c r="IR19" s="120"/>
      <c r="IS19" s="120"/>
      <c r="IT19" s="120"/>
      <c r="IU19" s="120"/>
      <c r="IV19" s="120"/>
      <c r="IW19" s="120"/>
      <c r="IX19" s="120"/>
    </row>
    <row r="20" spans="1:258" s="68" customFormat="1" ht="15" customHeight="1">
      <c r="A20" s="88">
        <v>12</v>
      </c>
      <c r="B20" s="89"/>
      <c r="C20" s="176" t="s">
        <v>95</v>
      </c>
      <c r="D20" s="83" t="s">
        <v>96</v>
      </c>
      <c r="E20" s="90"/>
      <c r="F20" s="85" t="e">
        <f>VLOOKUP(D20,#REF!,3,0)</f>
        <v>#REF!</v>
      </c>
      <c r="G20" s="86">
        <v>6.0622999999999996</v>
      </c>
      <c r="H20" s="92"/>
      <c r="I20" s="120"/>
      <c r="J20" s="180" t="e">
        <f t="shared" si="1"/>
        <v>#REF!</v>
      </c>
      <c r="K20" s="120"/>
      <c r="L20" s="120"/>
      <c r="M20" s="85"/>
      <c r="N20" s="85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0"/>
      <c r="IP20" s="120"/>
      <c r="IQ20" s="120"/>
      <c r="IR20" s="120"/>
      <c r="IS20" s="120"/>
      <c r="IT20" s="120"/>
      <c r="IU20" s="120"/>
      <c r="IV20" s="120"/>
      <c r="IW20" s="120"/>
      <c r="IX20" s="120"/>
    </row>
    <row r="21" spans="1:258" s="68" customFormat="1" ht="15" customHeight="1">
      <c r="A21" s="88">
        <v>13</v>
      </c>
      <c r="B21" s="89"/>
      <c r="C21" s="176" t="s">
        <v>97</v>
      </c>
      <c r="D21" s="83" t="s">
        <v>98</v>
      </c>
      <c r="E21" s="90"/>
      <c r="F21" s="85" t="e">
        <f>VLOOKUP(D21,#REF!,3,0)</f>
        <v>#REF!</v>
      </c>
      <c r="G21" s="86">
        <v>6.0622999999999996</v>
      </c>
      <c r="H21" s="92"/>
      <c r="I21" s="120"/>
      <c r="J21" s="180" t="e">
        <f t="shared" si="1"/>
        <v>#REF!</v>
      </c>
      <c r="K21" s="120"/>
      <c r="L21" s="120"/>
      <c r="M21" s="85"/>
      <c r="N21" s="85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0"/>
      <c r="IP21" s="120"/>
      <c r="IQ21" s="120"/>
      <c r="IR21" s="120"/>
      <c r="IS21" s="120"/>
      <c r="IT21" s="120"/>
      <c r="IU21" s="120"/>
      <c r="IV21" s="120"/>
      <c r="IW21" s="120"/>
      <c r="IX21" s="120"/>
    </row>
    <row r="22" spans="1:258" s="68" customFormat="1" ht="15" customHeight="1">
      <c r="A22" s="88">
        <v>14</v>
      </c>
      <c r="B22" s="89"/>
      <c r="C22" s="176" t="s">
        <v>99</v>
      </c>
      <c r="D22" s="83" t="s">
        <v>100</v>
      </c>
      <c r="E22" s="90"/>
      <c r="F22" s="85" t="e">
        <f>VLOOKUP(D22,#REF!,3,0)</f>
        <v>#REF!</v>
      </c>
      <c r="G22" s="86" t="e">
        <f>F22*1.15</f>
        <v>#REF!</v>
      </c>
      <c r="H22" s="92"/>
      <c r="I22" s="120"/>
      <c r="J22" s="180" t="e">
        <f t="shared" si="1"/>
        <v>#REF!</v>
      </c>
      <c r="K22" s="120"/>
      <c r="L22" s="120"/>
      <c r="M22" s="85"/>
      <c r="N22" s="85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0"/>
      <c r="IP22" s="120"/>
      <c r="IQ22" s="120"/>
      <c r="IR22" s="120"/>
      <c r="IS22" s="120"/>
      <c r="IT22" s="120"/>
      <c r="IU22" s="120"/>
      <c r="IV22" s="120"/>
      <c r="IW22" s="120"/>
      <c r="IX22" s="120"/>
    </row>
    <row r="23" spans="1:258" s="70" customFormat="1" ht="15" customHeight="1">
      <c r="A23" s="88">
        <v>15</v>
      </c>
      <c r="B23" s="110"/>
      <c r="C23" s="177" t="s">
        <v>101</v>
      </c>
      <c r="D23" s="177" t="s">
        <v>102</v>
      </c>
      <c r="E23" s="113"/>
      <c r="F23" s="115" t="e">
        <f>VLOOKUP(D23,#REF!,3,0)</f>
        <v>#REF!</v>
      </c>
      <c r="G23" s="178">
        <v>2.6051386999999999</v>
      </c>
      <c r="H23" s="116"/>
      <c r="I23" s="129"/>
      <c r="J23" s="180" t="e">
        <f t="shared" si="1"/>
        <v>#REF!</v>
      </c>
      <c r="K23" s="129"/>
      <c r="L23" s="129"/>
      <c r="M23" s="115"/>
      <c r="N23" s="115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129"/>
      <c r="GE23" s="129"/>
      <c r="GF23" s="129"/>
      <c r="GG23" s="129"/>
      <c r="GH23" s="129"/>
      <c r="GI23" s="129"/>
      <c r="GJ23" s="129"/>
      <c r="GK23" s="129"/>
      <c r="GL23" s="129"/>
      <c r="GM23" s="129"/>
      <c r="GN23" s="129"/>
      <c r="GO23" s="129"/>
      <c r="GP23" s="129"/>
      <c r="GQ23" s="129"/>
      <c r="GR23" s="129"/>
      <c r="GS23" s="129"/>
      <c r="GT23" s="129"/>
      <c r="GU23" s="129"/>
      <c r="GV23" s="129"/>
      <c r="GW23" s="129"/>
      <c r="GX23" s="129"/>
      <c r="GY23" s="129"/>
      <c r="GZ23" s="129"/>
      <c r="HA23" s="129"/>
      <c r="HB23" s="129"/>
      <c r="HC23" s="129"/>
      <c r="HD23" s="129"/>
      <c r="HE23" s="129"/>
      <c r="HF23" s="129"/>
      <c r="HG23" s="129"/>
      <c r="HH23" s="129"/>
      <c r="HI23" s="129"/>
      <c r="HJ23" s="129"/>
      <c r="HK23" s="129"/>
      <c r="HL23" s="129"/>
      <c r="HM23" s="129"/>
      <c r="HN23" s="129"/>
      <c r="HO23" s="129"/>
      <c r="HP23" s="129"/>
      <c r="HQ23" s="129"/>
      <c r="HR23" s="129"/>
      <c r="HS23" s="129"/>
      <c r="HT23" s="129"/>
      <c r="HU23" s="129"/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29"/>
      <c r="IG23" s="129"/>
      <c r="IH23" s="129"/>
      <c r="II23" s="129"/>
      <c r="IJ23" s="129"/>
      <c r="IK23" s="129"/>
      <c r="IL23" s="129"/>
      <c r="IM23" s="129"/>
      <c r="IN23" s="129"/>
      <c r="IO23" s="129"/>
      <c r="IP23" s="129"/>
      <c r="IQ23" s="129"/>
      <c r="IR23" s="129"/>
      <c r="IS23" s="129"/>
      <c r="IT23" s="129"/>
      <c r="IU23" s="129"/>
      <c r="IV23" s="129"/>
      <c r="IW23" s="129"/>
      <c r="IX23" s="129"/>
    </row>
    <row r="24" spans="1:258" s="70" customFormat="1" ht="15" customHeight="1">
      <c r="A24" s="88">
        <v>16</v>
      </c>
      <c r="B24" s="110"/>
      <c r="C24" s="177" t="s">
        <v>103</v>
      </c>
      <c r="D24" s="177" t="s">
        <v>104</v>
      </c>
      <c r="E24" s="113"/>
      <c r="F24" s="115" t="e">
        <f>VLOOKUP(D24,#REF!,3,0)</f>
        <v>#REF!</v>
      </c>
      <c r="G24" s="178">
        <v>2.6051386999999999</v>
      </c>
      <c r="H24" s="116"/>
      <c r="I24" s="129"/>
      <c r="J24" s="180" t="e">
        <f t="shared" ref="J24:J87" si="2">(G24-F24)/F24</f>
        <v>#REF!</v>
      </c>
      <c r="K24" s="129"/>
      <c r="L24" s="129"/>
      <c r="M24" s="115"/>
      <c r="N24" s="115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29"/>
      <c r="FY24" s="129"/>
      <c r="FZ24" s="129"/>
      <c r="GA24" s="129"/>
      <c r="GB24" s="129"/>
      <c r="GC24" s="129"/>
      <c r="GD24" s="129"/>
      <c r="GE24" s="129"/>
      <c r="GF24" s="129"/>
      <c r="GG24" s="129"/>
      <c r="GH24" s="129"/>
      <c r="GI24" s="129"/>
      <c r="GJ24" s="129"/>
      <c r="GK24" s="129"/>
      <c r="GL24" s="129"/>
      <c r="GM24" s="129"/>
      <c r="GN24" s="129"/>
      <c r="GO24" s="129"/>
      <c r="GP24" s="129"/>
      <c r="GQ24" s="129"/>
      <c r="GR24" s="129"/>
      <c r="GS24" s="129"/>
      <c r="GT24" s="129"/>
      <c r="GU24" s="129"/>
      <c r="GV24" s="129"/>
      <c r="GW24" s="129"/>
      <c r="GX24" s="129"/>
      <c r="GY24" s="129"/>
      <c r="GZ24" s="129"/>
      <c r="HA24" s="129"/>
      <c r="HB24" s="129"/>
      <c r="HC24" s="129"/>
      <c r="HD24" s="129"/>
      <c r="HE24" s="129"/>
      <c r="HF24" s="129"/>
      <c r="HG24" s="129"/>
      <c r="HH24" s="129"/>
      <c r="HI24" s="129"/>
      <c r="HJ24" s="129"/>
      <c r="HK24" s="129"/>
      <c r="HL24" s="129"/>
      <c r="HM24" s="129"/>
      <c r="HN24" s="129"/>
      <c r="HO24" s="129"/>
      <c r="HP24" s="129"/>
      <c r="HQ24" s="129"/>
      <c r="HR24" s="129"/>
      <c r="HS24" s="129"/>
      <c r="HT24" s="129"/>
      <c r="HU24" s="129"/>
      <c r="HV24" s="129"/>
      <c r="HW24" s="129"/>
      <c r="HX24" s="129"/>
      <c r="HY24" s="129"/>
      <c r="HZ24" s="129"/>
      <c r="IA24" s="129"/>
      <c r="IB24" s="129"/>
      <c r="IC24" s="129"/>
      <c r="ID24" s="129"/>
      <c r="IE24" s="129"/>
      <c r="IF24" s="129"/>
      <c r="IG24" s="129"/>
      <c r="IH24" s="129"/>
      <c r="II24" s="129"/>
      <c r="IJ24" s="129"/>
      <c r="IK24" s="129"/>
      <c r="IL24" s="129"/>
      <c r="IM24" s="129"/>
      <c r="IN24" s="129"/>
      <c r="IO24" s="129"/>
      <c r="IP24" s="129"/>
      <c r="IQ24" s="129"/>
      <c r="IR24" s="129"/>
      <c r="IS24" s="129"/>
      <c r="IT24" s="129"/>
      <c r="IU24" s="129"/>
      <c r="IV24" s="129"/>
      <c r="IW24" s="129"/>
      <c r="IX24" s="129"/>
    </row>
    <row r="25" spans="1:258" s="70" customFormat="1" ht="15" customHeight="1">
      <c r="A25" s="88">
        <v>17</v>
      </c>
      <c r="B25" s="110"/>
      <c r="C25" s="177" t="s">
        <v>105</v>
      </c>
      <c r="D25" s="177" t="s">
        <v>106</v>
      </c>
      <c r="E25" s="113"/>
      <c r="F25" s="115" t="e">
        <f>VLOOKUP(D25,#REF!,3,0)</f>
        <v>#REF!</v>
      </c>
      <c r="G25" s="178">
        <v>0.5474</v>
      </c>
      <c r="H25" s="116"/>
      <c r="I25" s="129"/>
      <c r="J25" s="180" t="e">
        <f t="shared" si="2"/>
        <v>#REF!</v>
      </c>
      <c r="K25" s="129"/>
      <c r="L25" s="129"/>
      <c r="M25" s="115"/>
      <c r="N25" s="115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29"/>
      <c r="FY25" s="129"/>
      <c r="FZ25" s="129"/>
      <c r="GA25" s="129"/>
      <c r="GB25" s="129"/>
      <c r="GC25" s="129"/>
      <c r="GD25" s="129"/>
      <c r="GE25" s="129"/>
      <c r="GF25" s="129"/>
      <c r="GG25" s="129"/>
      <c r="GH25" s="129"/>
      <c r="GI25" s="129"/>
      <c r="GJ25" s="129"/>
      <c r="GK25" s="129"/>
      <c r="GL25" s="129"/>
      <c r="GM25" s="129"/>
      <c r="GN25" s="129"/>
      <c r="GO25" s="129"/>
      <c r="GP25" s="129"/>
      <c r="GQ25" s="129"/>
      <c r="GR25" s="129"/>
      <c r="GS25" s="129"/>
      <c r="GT25" s="129"/>
      <c r="GU25" s="129"/>
      <c r="GV25" s="129"/>
      <c r="GW25" s="129"/>
      <c r="GX25" s="129"/>
      <c r="GY25" s="129"/>
      <c r="GZ25" s="129"/>
      <c r="HA25" s="129"/>
      <c r="HB25" s="129"/>
      <c r="HC25" s="129"/>
      <c r="HD25" s="129"/>
      <c r="HE25" s="129"/>
      <c r="HF25" s="129"/>
      <c r="HG25" s="129"/>
      <c r="HH25" s="129"/>
      <c r="HI25" s="129"/>
      <c r="HJ25" s="129"/>
      <c r="HK25" s="129"/>
      <c r="HL25" s="129"/>
      <c r="HM25" s="129"/>
      <c r="HN25" s="129"/>
      <c r="HO25" s="129"/>
      <c r="HP25" s="129"/>
      <c r="HQ25" s="129"/>
      <c r="HR25" s="129"/>
      <c r="HS25" s="129"/>
      <c r="HT25" s="129"/>
      <c r="HU25" s="129"/>
      <c r="HV25" s="129"/>
      <c r="HW25" s="129"/>
      <c r="HX25" s="129"/>
      <c r="HY25" s="129"/>
      <c r="HZ25" s="129"/>
      <c r="IA25" s="129"/>
      <c r="IB25" s="129"/>
      <c r="IC25" s="129"/>
      <c r="ID25" s="129"/>
      <c r="IE25" s="129"/>
      <c r="IF25" s="129"/>
      <c r="IG25" s="129"/>
      <c r="IH25" s="129"/>
      <c r="II25" s="129"/>
      <c r="IJ25" s="129"/>
      <c r="IK25" s="129"/>
      <c r="IL25" s="129"/>
      <c r="IM25" s="129"/>
      <c r="IN25" s="129"/>
      <c r="IO25" s="129"/>
      <c r="IP25" s="129"/>
      <c r="IQ25" s="129"/>
      <c r="IR25" s="129"/>
      <c r="IS25" s="129"/>
      <c r="IT25" s="129"/>
      <c r="IU25" s="129"/>
      <c r="IV25" s="129"/>
      <c r="IW25" s="129"/>
      <c r="IX25" s="129"/>
    </row>
    <row r="26" spans="1:258" s="70" customFormat="1" ht="15" customHeight="1">
      <c r="A26" s="88">
        <v>18</v>
      </c>
      <c r="B26" s="110"/>
      <c r="C26" s="177" t="s">
        <v>107</v>
      </c>
      <c r="D26" s="177" t="s">
        <v>108</v>
      </c>
      <c r="E26" s="113"/>
      <c r="F26" s="115" t="e">
        <f>VLOOKUP(D26,#REF!,3,0)</f>
        <v>#REF!</v>
      </c>
      <c r="G26" s="178">
        <v>0.16989065</v>
      </c>
      <c r="H26" s="116"/>
      <c r="I26" s="129"/>
      <c r="J26" s="180" t="e">
        <f t="shared" si="2"/>
        <v>#REF!</v>
      </c>
      <c r="K26" s="129"/>
      <c r="L26" s="129"/>
      <c r="M26" s="115"/>
      <c r="N26" s="115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29"/>
      <c r="FY26" s="129"/>
      <c r="FZ26" s="129"/>
      <c r="GA26" s="129"/>
      <c r="GB26" s="129"/>
      <c r="GC26" s="129"/>
      <c r="GD26" s="129"/>
      <c r="GE26" s="129"/>
      <c r="GF26" s="129"/>
      <c r="GG26" s="129"/>
      <c r="GH26" s="129"/>
      <c r="GI26" s="129"/>
      <c r="GJ26" s="129"/>
      <c r="GK26" s="129"/>
      <c r="GL26" s="129"/>
      <c r="GM26" s="129"/>
      <c r="GN26" s="129"/>
      <c r="GO26" s="129"/>
      <c r="GP26" s="129"/>
      <c r="GQ26" s="129"/>
      <c r="GR26" s="129"/>
      <c r="GS26" s="129"/>
      <c r="GT26" s="129"/>
      <c r="GU26" s="129"/>
      <c r="GV26" s="129"/>
      <c r="GW26" s="129"/>
      <c r="GX26" s="129"/>
      <c r="GY26" s="129"/>
      <c r="GZ26" s="129"/>
      <c r="HA26" s="129"/>
      <c r="HB26" s="129"/>
      <c r="HC26" s="129"/>
      <c r="HD26" s="129"/>
      <c r="HE26" s="129"/>
      <c r="HF26" s="129"/>
      <c r="HG26" s="129"/>
      <c r="HH26" s="129"/>
      <c r="HI26" s="129"/>
      <c r="HJ26" s="129"/>
      <c r="HK26" s="129"/>
      <c r="HL26" s="129"/>
      <c r="HM26" s="129"/>
      <c r="HN26" s="129"/>
      <c r="HO26" s="129"/>
      <c r="HP26" s="129"/>
      <c r="HQ26" s="129"/>
      <c r="HR26" s="129"/>
      <c r="HS26" s="129"/>
      <c r="HT26" s="129"/>
      <c r="HU26" s="129"/>
      <c r="HV26" s="129"/>
      <c r="HW26" s="129"/>
      <c r="HX26" s="129"/>
      <c r="HY26" s="129"/>
      <c r="HZ26" s="129"/>
      <c r="IA26" s="129"/>
      <c r="IB26" s="129"/>
      <c r="IC26" s="129"/>
      <c r="ID26" s="129"/>
      <c r="IE26" s="129"/>
      <c r="IF26" s="129"/>
      <c r="IG26" s="129"/>
      <c r="IH26" s="129"/>
      <c r="II26" s="129"/>
      <c r="IJ26" s="129"/>
      <c r="IK26" s="129"/>
      <c r="IL26" s="129"/>
      <c r="IM26" s="129"/>
      <c r="IN26" s="129"/>
      <c r="IO26" s="129"/>
      <c r="IP26" s="129"/>
      <c r="IQ26" s="129"/>
      <c r="IR26" s="129"/>
      <c r="IS26" s="129"/>
      <c r="IT26" s="129"/>
      <c r="IU26" s="129"/>
      <c r="IV26" s="129"/>
      <c r="IW26" s="129"/>
      <c r="IX26" s="129"/>
    </row>
    <row r="27" spans="1:258" s="70" customFormat="1" ht="15" customHeight="1">
      <c r="A27" s="88">
        <v>19</v>
      </c>
      <c r="B27" s="110"/>
      <c r="C27" s="177" t="s">
        <v>109</v>
      </c>
      <c r="D27" s="177" t="s">
        <v>110</v>
      </c>
      <c r="E27" s="113"/>
      <c r="F27" s="115" t="e">
        <f>VLOOKUP(D27,#REF!,3,0)</f>
        <v>#REF!</v>
      </c>
      <c r="G27" s="178">
        <v>0.16989065</v>
      </c>
      <c r="H27" s="116"/>
      <c r="I27" s="129"/>
      <c r="J27" s="180" t="e">
        <f t="shared" si="2"/>
        <v>#REF!</v>
      </c>
      <c r="K27" s="129"/>
      <c r="L27" s="129"/>
      <c r="M27" s="115"/>
      <c r="N27" s="115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29"/>
      <c r="FY27" s="129"/>
      <c r="FZ27" s="129"/>
      <c r="GA27" s="129"/>
      <c r="GB27" s="129"/>
      <c r="GC27" s="129"/>
      <c r="GD27" s="129"/>
      <c r="GE27" s="129"/>
      <c r="GF27" s="129"/>
      <c r="GG27" s="129"/>
      <c r="GH27" s="129"/>
      <c r="GI27" s="129"/>
      <c r="GJ27" s="129"/>
      <c r="GK27" s="129"/>
      <c r="GL27" s="129"/>
      <c r="GM27" s="129"/>
      <c r="GN27" s="129"/>
      <c r="GO27" s="129"/>
      <c r="GP27" s="129"/>
      <c r="GQ27" s="129"/>
      <c r="GR27" s="129"/>
      <c r="GS27" s="129"/>
      <c r="GT27" s="129"/>
      <c r="GU27" s="129"/>
      <c r="GV27" s="129"/>
      <c r="GW27" s="129"/>
      <c r="GX27" s="129"/>
      <c r="GY27" s="129"/>
      <c r="GZ27" s="129"/>
      <c r="HA27" s="129"/>
      <c r="HB27" s="129"/>
      <c r="HC27" s="129"/>
      <c r="HD27" s="129"/>
      <c r="HE27" s="129"/>
      <c r="HF27" s="129"/>
      <c r="HG27" s="129"/>
      <c r="HH27" s="129"/>
      <c r="HI27" s="129"/>
      <c r="HJ27" s="129"/>
      <c r="HK27" s="129"/>
      <c r="HL27" s="129"/>
      <c r="HM27" s="129"/>
      <c r="HN27" s="129"/>
      <c r="HO27" s="129"/>
      <c r="HP27" s="129"/>
      <c r="HQ27" s="129"/>
      <c r="HR27" s="129"/>
      <c r="HS27" s="129"/>
      <c r="HT27" s="129"/>
      <c r="HU27" s="129"/>
      <c r="HV27" s="129"/>
      <c r="HW27" s="129"/>
      <c r="HX27" s="129"/>
      <c r="HY27" s="129"/>
      <c r="HZ27" s="129"/>
      <c r="IA27" s="129"/>
      <c r="IB27" s="129"/>
      <c r="IC27" s="129"/>
      <c r="ID27" s="129"/>
      <c r="IE27" s="129"/>
      <c r="IF27" s="129"/>
      <c r="IG27" s="129"/>
      <c r="IH27" s="129"/>
      <c r="II27" s="129"/>
      <c r="IJ27" s="129"/>
      <c r="IK27" s="129"/>
      <c r="IL27" s="129"/>
      <c r="IM27" s="129"/>
      <c r="IN27" s="129"/>
      <c r="IO27" s="129"/>
      <c r="IP27" s="129"/>
      <c r="IQ27" s="129"/>
      <c r="IR27" s="129"/>
      <c r="IS27" s="129"/>
      <c r="IT27" s="129"/>
      <c r="IU27" s="129"/>
      <c r="IV27" s="129"/>
      <c r="IW27" s="129"/>
      <c r="IX27" s="129"/>
    </row>
    <row r="28" spans="1:258" s="70" customFormat="1" ht="15" customHeight="1">
      <c r="A28" s="88">
        <v>20</v>
      </c>
      <c r="B28" s="110"/>
      <c r="C28" s="177" t="s">
        <v>111</v>
      </c>
      <c r="D28" s="177" t="s">
        <v>112</v>
      </c>
      <c r="E28" s="113"/>
      <c r="F28" s="115" t="e">
        <f>VLOOKUP(D28,#REF!,3,0)</f>
        <v>#REF!</v>
      </c>
      <c r="G28" s="178">
        <v>1.0193439</v>
      </c>
      <c r="H28" s="116"/>
      <c r="I28" s="129"/>
      <c r="J28" s="180" t="e">
        <f t="shared" si="2"/>
        <v>#REF!</v>
      </c>
      <c r="K28" s="129"/>
      <c r="L28" s="129"/>
      <c r="M28" s="115"/>
      <c r="N28" s="115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/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29"/>
      <c r="IF28" s="129"/>
      <c r="IG28" s="129"/>
      <c r="IH28" s="129"/>
      <c r="II28" s="129"/>
      <c r="IJ28" s="129"/>
      <c r="IK28" s="129"/>
      <c r="IL28" s="129"/>
      <c r="IM28" s="129"/>
      <c r="IN28" s="129"/>
      <c r="IO28" s="129"/>
      <c r="IP28" s="129"/>
      <c r="IQ28" s="129"/>
      <c r="IR28" s="129"/>
      <c r="IS28" s="129"/>
      <c r="IT28" s="129"/>
      <c r="IU28" s="129"/>
      <c r="IV28" s="129"/>
      <c r="IW28" s="129"/>
      <c r="IX28" s="129"/>
    </row>
    <row r="29" spans="1:258" s="70" customFormat="1" ht="15" customHeight="1">
      <c r="A29" s="88">
        <v>21</v>
      </c>
      <c r="B29" s="110"/>
      <c r="C29" s="177" t="s">
        <v>113</v>
      </c>
      <c r="D29" s="177" t="s">
        <v>114</v>
      </c>
      <c r="E29" s="113"/>
      <c r="F29" s="115" t="e">
        <f>VLOOKUP(D29,#REF!,3,0)</f>
        <v>#REF!</v>
      </c>
      <c r="G29" s="178">
        <v>0.52852390000000005</v>
      </c>
      <c r="H29" s="116"/>
      <c r="I29" s="129"/>
      <c r="J29" s="180" t="e">
        <f t="shared" si="2"/>
        <v>#REF!</v>
      </c>
      <c r="K29" s="129"/>
      <c r="L29" s="129"/>
      <c r="M29" s="115"/>
      <c r="N29" s="115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29"/>
      <c r="FY29" s="129"/>
      <c r="FZ29" s="129"/>
      <c r="GA29" s="129"/>
      <c r="GB29" s="129"/>
      <c r="GC29" s="129"/>
      <c r="GD29" s="129"/>
      <c r="GE29" s="129"/>
      <c r="GF29" s="129"/>
      <c r="GG29" s="129"/>
      <c r="GH29" s="129"/>
      <c r="GI29" s="129"/>
      <c r="GJ29" s="129"/>
      <c r="GK29" s="129"/>
      <c r="GL29" s="129"/>
      <c r="GM29" s="129"/>
      <c r="GN29" s="129"/>
      <c r="GO29" s="129"/>
      <c r="GP29" s="129"/>
      <c r="GQ29" s="129"/>
      <c r="GR29" s="129"/>
      <c r="GS29" s="129"/>
      <c r="GT29" s="129"/>
      <c r="GU29" s="129"/>
      <c r="GV29" s="129"/>
      <c r="GW29" s="129"/>
      <c r="GX29" s="129"/>
      <c r="GY29" s="129"/>
      <c r="GZ29" s="129"/>
      <c r="HA29" s="129"/>
      <c r="HB29" s="129"/>
      <c r="HC29" s="129"/>
      <c r="HD29" s="129"/>
      <c r="HE29" s="129"/>
      <c r="HF29" s="129"/>
      <c r="HG29" s="129"/>
      <c r="HH29" s="129"/>
      <c r="HI29" s="129"/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129"/>
      <c r="HV29" s="129"/>
      <c r="HW29" s="129"/>
      <c r="HX29" s="129"/>
      <c r="HY29" s="129"/>
      <c r="HZ29" s="129"/>
      <c r="IA29" s="129"/>
      <c r="IB29" s="129"/>
      <c r="IC29" s="129"/>
      <c r="ID29" s="129"/>
      <c r="IE29" s="129"/>
      <c r="IF29" s="129"/>
      <c r="IG29" s="129"/>
      <c r="IH29" s="129"/>
      <c r="II29" s="129"/>
      <c r="IJ29" s="129"/>
      <c r="IK29" s="129"/>
      <c r="IL29" s="129"/>
      <c r="IM29" s="129"/>
      <c r="IN29" s="129"/>
      <c r="IO29" s="129"/>
      <c r="IP29" s="129"/>
      <c r="IQ29" s="129"/>
      <c r="IR29" s="129"/>
      <c r="IS29" s="129"/>
      <c r="IT29" s="129"/>
      <c r="IU29" s="129"/>
      <c r="IV29" s="129"/>
      <c r="IW29" s="129"/>
      <c r="IX29" s="129"/>
    </row>
    <row r="30" spans="1:258" s="70" customFormat="1" ht="15" customHeight="1">
      <c r="A30" s="88">
        <v>22</v>
      </c>
      <c r="B30" s="110"/>
      <c r="C30" s="177" t="s">
        <v>115</v>
      </c>
      <c r="D30" s="177" t="s">
        <v>116</v>
      </c>
      <c r="E30" s="113"/>
      <c r="F30" s="115" t="e">
        <f>VLOOKUP(D30,#REF!,3,0)</f>
        <v>#REF!</v>
      </c>
      <c r="G30" s="178">
        <v>0.52852390000000005</v>
      </c>
      <c r="H30" s="116"/>
      <c r="I30" s="129"/>
      <c r="J30" s="180" t="e">
        <f t="shared" si="2"/>
        <v>#REF!</v>
      </c>
      <c r="K30" s="129"/>
      <c r="L30" s="129"/>
      <c r="M30" s="115"/>
      <c r="N30" s="115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29"/>
      <c r="FY30" s="129"/>
      <c r="FZ30" s="129"/>
      <c r="GA30" s="129"/>
      <c r="GB30" s="129"/>
      <c r="GC30" s="129"/>
      <c r="GD30" s="129"/>
      <c r="GE30" s="129"/>
      <c r="GF30" s="129"/>
      <c r="GG30" s="129"/>
      <c r="GH30" s="129"/>
      <c r="GI30" s="129"/>
      <c r="GJ30" s="129"/>
      <c r="GK30" s="129"/>
      <c r="GL30" s="129"/>
      <c r="GM30" s="129"/>
      <c r="GN30" s="129"/>
      <c r="GO30" s="129"/>
      <c r="GP30" s="129"/>
      <c r="GQ30" s="129"/>
      <c r="GR30" s="129"/>
      <c r="GS30" s="129"/>
      <c r="GT30" s="129"/>
      <c r="GU30" s="129"/>
      <c r="GV30" s="129"/>
      <c r="GW30" s="129"/>
      <c r="GX30" s="129"/>
      <c r="GY30" s="129"/>
      <c r="GZ30" s="129"/>
      <c r="HA30" s="129"/>
      <c r="HB30" s="129"/>
      <c r="HC30" s="129"/>
      <c r="HD30" s="129"/>
      <c r="HE30" s="129"/>
      <c r="HF30" s="129"/>
      <c r="HG30" s="129"/>
      <c r="HH30" s="129"/>
      <c r="HI30" s="129"/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129"/>
      <c r="HV30" s="129"/>
      <c r="HW30" s="129"/>
      <c r="HX30" s="129"/>
      <c r="HY30" s="129"/>
      <c r="HZ30" s="129"/>
      <c r="IA30" s="129"/>
      <c r="IB30" s="129"/>
      <c r="IC30" s="129"/>
      <c r="ID30" s="129"/>
      <c r="IE30" s="129"/>
      <c r="IF30" s="129"/>
      <c r="IG30" s="129"/>
      <c r="IH30" s="129"/>
      <c r="II30" s="129"/>
      <c r="IJ30" s="129"/>
      <c r="IK30" s="129"/>
      <c r="IL30" s="129"/>
      <c r="IM30" s="129"/>
      <c r="IN30" s="129"/>
      <c r="IO30" s="129"/>
      <c r="IP30" s="129"/>
      <c r="IQ30" s="129"/>
      <c r="IR30" s="129"/>
      <c r="IS30" s="129"/>
      <c r="IT30" s="129"/>
      <c r="IU30" s="129"/>
      <c r="IV30" s="129"/>
      <c r="IW30" s="129"/>
      <c r="IX30" s="129"/>
    </row>
    <row r="31" spans="1:258" s="68" customFormat="1" ht="15" customHeight="1">
      <c r="A31" s="88">
        <v>23</v>
      </c>
      <c r="B31" s="89"/>
      <c r="C31" s="101" t="s">
        <v>117</v>
      </c>
      <c r="D31" s="101" t="s">
        <v>118</v>
      </c>
      <c r="E31" s="90"/>
      <c r="F31" s="85" t="e">
        <f>VLOOKUP(D31,#REF!,3,0)</f>
        <v>#REF!</v>
      </c>
      <c r="G31" s="86">
        <v>0.4247824</v>
      </c>
      <c r="H31" s="92"/>
      <c r="I31" s="120"/>
      <c r="J31" s="180" t="e">
        <f t="shared" si="2"/>
        <v>#REF!</v>
      </c>
      <c r="K31" s="120"/>
      <c r="L31" s="120"/>
      <c r="M31" s="85"/>
      <c r="N31" s="85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/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/>
      <c r="IK31" s="120"/>
      <c r="IL31" s="120"/>
      <c r="IM31" s="120"/>
      <c r="IN31" s="120"/>
      <c r="IO31" s="120"/>
      <c r="IP31" s="120"/>
      <c r="IQ31" s="120"/>
      <c r="IR31" s="120"/>
      <c r="IS31" s="120"/>
      <c r="IT31" s="120"/>
      <c r="IU31" s="120"/>
      <c r="IV31" s="120"/>
      <c r="IW31" s="120"/>
      <c r="IX31" s="120"/>
    </row>
    <row r="32" spans="1:258" s="68" customFormat="1" ht="15" customHeight="1">
      <c r="A32" s="88">
        <v>24</v>
      </c>
      <c r="B32" s="89"/>
      <c r="C32" s="101" t="s">
        <v>119</v>
      </c>
      <c r="D32" s="101" t="s">
        <v>120</v>
      </c>
      <c r="E32" s="90"/>
      <c r="F32" s="85" t="e">
        <f>VLOOKUP(D32,#REF!,3,0)</f>
        <v>#REF!</v>
      </c>
      <c r="G32" s="86">
        <v>3.1903299999999999</v>
      </c>
      <c r="H32" s="92"/>
      <c r="I32" s="120"/>
      <c r="J32" s="180" t="e">
        <f t="shared" si="2"/>
        <v>#REF!</v>
      </c>
      <c r="K32" s="120"/>
      <c r="L32" s="120"/>
      <c r="M32" s="85"/>
      <c r="N32" s="85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K32" s="120"/>
      <c r="GL32" s="120"/>
      <c r="GM32" s="120"/>
      <c r="GN32" s="120"/>
      <c r="GO32" s="120"/>
      <c r="GP32" s="120"/>
      <c r="GQ32" s="120"/>
      <c r="GR32" s="120"/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/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/>
      <c r="IK32" s="120"/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/>
    </row>
    <row r="33" spans="1:258" s="68" customFormat="1" ht="15" customHeight="1">
      <c r="A33" s="88">
        <v>25</v>
      </c>
      <c r="B33" s="89"/>
      <c r="C33" s="101" t="s">
        <v>121</v>
      </c>
      <c r="D33" s="101" t="s">
        <v>122</v>
      </c>
      <c r="E33" s="90"/>
      <c r="F33" s="85" t="e">
        <f>VLOOKUP(D33,#REF!,3,0)</f>
        <v>#REF!</v>
      </c>
      <c r="G33" s="86">
        <v>0.4247824</v>
      </c>
      <c r="H33" s="92"/>
      <c r="I33" s="120"/>
      <c r="J33" s="180" t="e">
        <f t="shared" si="2"/>
        <v>#REF!</v>
      </c>
      <c r="K33" s="120"/>
      <c r="L33" s="120"/>
      <c r="M33" s="85"/>
      <c r="N33" s="85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  <c r="IW33" s="120"/>
      <c r="IX33" s="120"/>
    </row>
    <row r="34" spans="1:258" s="70" customFormat="1" ht="15" customHeight="1">
      <c r="A34" s="88">
        <v>26</v>
      </c>
      <c r="B34" s="110"/>
      <c r="C34" s="179" t="s">
        <v>123</v>
      </c>
      <c r="D34" s="179" t="s">
        <v>124</v>
      </c>
      <c r="E34" s="113"/>
      <c r="F34" s="115" t="e">
        <f>VLOOKUP(D34,#REF!,3,0)</f>
        <v>#REF!</v>
      </c>
      <c r="G34" s="178">
        <v>1.4441263</v>
      </c>
      <c r="H34" s="116"/>
      <c r="I34" s="129"/>
      <c r="J34" s="180" t="e">
        <f t="shared" si="2"/>
        <v>#REF!</v>
      </c>
      <c r="K34" s="129"/>
      <c r="L34" s="129"/>
      <c r="M34" s="115"/>
      <c r="N34" s="115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29"/>
      <c r="GA34" s="129"/>
      <c r="GB34" s="129"/>
      <c r="GC34" s="129"/>
      <c r="GD34" s="129"/>
      <c r="GE34" s="129"/>
      <c r="GF34" s="129"/>
      <c r="GG34" s="129"/>
      <c r="GH34" s="129"/>
      <c r="GI34" s="129"/>
      <c r="GJ34" s="129"/>
      <c r="GK34" s="129"/>
      <c r="GL34" s="129"/>
      <c r="GM34" s="129"/>
      <c r="GN34" s="129"/>
      <c r="GO34" s="129"/>
      <c r="GP34" s="129"/>
      <c r="GQ34" s="129"/>
      <c r="GR34" s="129"/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29"/>
      <c r="HG34" s="129"/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29"/>
      <c r="HV34" s="129"/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29"/>
      <c r="IK34" s="129"/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</row>
    <row r="35" spans="1:258" s="70" customFormat="1" ht="15" customHeight="1">
      <c r="A35" s="88">
        <v>27</v>
      </c>
      <c r="B35" s="110"/>
      <c r="C35" s="179" t="s">
        <v>125</v>
      </c>
      <c r="D35" s="179" t="s">
        <v>126</v>
      </c>
      <c r="E35" s="113"/>
      <c r="F35" s="115" t="e">
        <f>VLOOKUP(D35,#REF!,3,0)</f>
        <v>#REF!</v>
      </c>
      <c r="G35" s="178">
        <v>10.731915000000001</v>
      </c>
      <c r="H35" s="116"/>
      <c r="I35" s="129"/>
      <c r="J35" s="180" t="e">
        <f t="shared" si="2"/>
        <v>#REF!</v>
      </c>
      <c r="K35" s="129"/>
      <c r="L35" s="129"/>
      <c r="M35" s="115"/>
      <c r="N35" s="115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29"/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29"/>
      <c r="EU35" s="129"/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29"/>
      <c r="FY35" s="129"/>
      <c r="FZ35" s="129"/>
      <c r="GA35" s="129"/>
      <c r="GB35" s="129"/>
      <c r="GC35" s="129"/>
      <c r="GD35" s="129"/>
      <c r="GE35" s="129"/>
      <c r="GF35" s="129"/>
      <c r="GG35" s="129"/>
      <c r="GH35" s="129"/>
      <c r="GI35" s="129"/>
      <c r="GJ35" s="129"/>
      <c r="GK35" s="129"/>
      <c r="GL35" s="129"/>
      <c r="GM35" s="129"/>
      <c r="GN35" s="129"/>
      <c r="GO35" s="129"/>
      <c r="GP35" s="129"/>
      <c r="GQ35" s="129"/>
      <c r="GR35" s="129"/>
      <c r="GS35" s="129"/>
      <c r="GT35" s="129"/>
      <c r="GU35" s="129"/>
      <c r="GV35" s="129"/>
      <c r="GW35" s="129"/>
      <c r="GX35" s="129"/>
      <c r="GY35" s="129"/>
      <c r="GZ35" s="129"/>
      <c r="HA35" s="129"/>
      <c r="HB35" s="129"/>
      <c r="HC35" s="129"/>
      <c r="HD35" s="129"/>
      <c r="HE35" s="129"/>
      <c r="HF35" s="129"/>
      <c r="HG35" s="129"/>
      <c r="HH35" s="129"/>
      <c r="HI35" s="129"/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129"/>
      <c r="HV35" s="129"/>
      <c r="HW35" s="129"/>
      <c r="HX35" s="129"/>
      <c r="HY35" s="129"/>
      <c r="HZ35" s="129"/>
      <c r="IA35" s="129"/>
      <c r="IB35" s="129"/>
      <c r="IC35" s="129"/>
      <c r="ID35" s="129"/>
      <c r="IE35" s="129"/>
      <c r="IF35" s="129"/>
      <c r="IG35" s="129"/>
      <c r="IH35" s="129"/>
      <c r="II35" s="129"/>
      <c r="IJ35" s="129"/>
      <c r="IK35" s="129"/>
      <c r="IL35" s="129"/>
      <c r="IM35" s="129"/>
      <c r="IN35" s="129"/>
      <c r="IO35" s="129"/>
      <c r="IP35" s="129"/>
      <c r="IQ35" s="129"/>
      <c r="IR35" s="129"/>
      <c r="IS35" s="129"/>
      <c r="IT35" s="129"/>
      <c r="IU35" s="129"/>
      <c r="IV35" s="129"/>
      <c r="IW35" s="129"/>
      <c r="IX35" s="129"/>
    </row>
    <row r="36" spans="1:258" s="70" customFormat="1" ht="15" customHeight="1">
      <c r="A36" s="88">
        <v>28</v>
      </c>
      <c r="B36" s="110"/>
      <c r="C36" s="179" t="s">
        <v>127</v>
      </c>
      <c r="D36" s="179" t="s">
        <v>128</v>
      </c>
      <c r="E36" s="113"/>
      <c r="F36" s="115" t="e">
        <f>VLOOKUP(D36,#REF!,3,0)</f>
        <v>#REF!</v>
      </c>
      <c r="G36" s="178">
        <v>2.3597286999999998</v>
      </c>
      <c r="H36" s="116"/>
      <c r="I36" s="129"/>
      <c r="J36" s="180" t="e">
        <f t="shared" si="2"/>
        <v>#REF!</v>
      </c>
      <c r="K36" s="129"/>
      <c r="L36" s="129"/>
      <c r="M36" s="115"/>
      <c r="N36" s="115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9"/>
      <c r="GG36" s="129"/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129"/>
      <c r="HZ36" s="129"/>
      <c r="IA36" s="129"/>
      <c r="IB36" s="129"/>
      <c r="IC36" s="129"/>
      <c r="ID36" s="129"/>
      <c r="IE36" s="129"/>
      <c r="IF36" s="129"/>
      <c r="IG36" s="129"/>
      <c r="IH36" s="129"/>
      <c r="II36" s="129"/>
      <c r="IJ36" s="129"/>
      <c r="IK36" s="129"/>
      <c r="IL36" s="129"/>
      <c r="IM36" s="129"/>
      <c r="IN36" s="129"/>
      <c r="IO36" s="129"/>
      <c r="IP36" s="129"/>
      <c r="IQ36" s="129"/>
      <c r="IR36" s="129"/>
      <c r="IS36" s="129"/>
      <c r="IT36" s="129"/>
      <c r="IU36" s="129"/>
      <c r="IV36" s="129"/>
      <c r="IW36" s="129"/>
      <c r="IX36" s="129"/>
    </row>
    <row r="37" spans="1:258" s="70" customFormat="1" ht="15" customHeight="1">
      <c r="A37" s="88">
        <v>29</v>
      </c>
      <c r="B37" s="110"/>
      <c r="C37" s="179" t="s">
        <v>129</v>
      </c>
      <c r="D37" s="179" t="s">
        <v>130</v>
      </c>
      <c r="E37" s="113"/>
      <c r="F37" s="115" t="e">
        <f>VLOOKUP(D37,#REF!,3,0)</f>
        <v>#REF!</v>
      </c>
      <c r="G37" s="178">
        <v>0.29259564999999998</v>
      </c>
      <c r="H37" s="116"/>
      <c r="I37" s="129"/>
      <c r="J37" s="180" t="e">
        <f t="shared" si="2"/>
        <v>#REF!</v>
      </c>
      <c r="K37" s="129"/>
      <c r="L37" s="129"/>
      <c r="M37" s="115"/>
      <c r="N37" s="115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9"/>
      <c r="GF37" s="129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29"/>
      <c r="HY37" s="129"/>
      <c r="HZ37" s="129"/>
      <c r="IA37" s="129"/>
      <c r="IB37" s="129"/>
      <c r="IC37" s="129"/>
      <c r="ID37" s="129"/>
      <c r="IE37" s="129"/>
      <c r="IF37" s="129"/>
      <c r="IG37" s="129"/>
      <c r="IH37" s="129"/>
      <c r="II37" s="129"/>
      <c r="IJ37" s="129"/>
      <c r="IK37" s="129"/>
      <c r="IL37" s="129"/>
      <c r="IM37" s="129"/>
      <c r="IN37" s="129"/>
      <c r="IO37" s="129"/>
      <c r="IP37" s="129"/>
      <c r="IQ37" s="129"/>
      <c r="IR37" s="129"/>
      <c r="IS37" s="129"/>
      <c r="IT37" s="129"/>
      <c r="IU37" s="129"/>
      <c r="IV37" s="129"/>
      <c r="IW37" s="129"/>
      <c r="IX37" s="129"/>
    </row>
    <row r="38" spans="1:258" s="70" customFormat="1" ht="15" customHeight="1">
      <c r="A38" s="88">
        <v>30</v>
      </c>
      <c r="B38" s="110"/>
      <c r="C38" s="179" t="s">
        <v>131</v>
      </c>
      <c r="D38" s="179" t="s">
        <v>132</v>
      </c>
      <c r="E38" s="113"/>
      <c r="F38" s="115" t="e">
        <f>VLOOKUP(D38,#REF!,3,0)</f>
        <v>#REF!</v>
      </c>
      <c r="G38" s="178">
        <v>0.14155694999999999</v>
      </c>
      <c r="H38" s="116"/>
      <c r="I38" s="129"/>
      <c r="J38" s="180" t="e">
        <f t="shared" si="2"/>
        <v>#REF!</v>
      </c>
      <c r="K38" s="129"/>
      <c r="L38" s="129"/>
      <c r="M38" s="115"/>
      <c r="N38" s="115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  <c r="GP38" s="129"/>
      <c r="GQ38" s="129"/>
      <c r="GR38" s="129"/>
      <c r="GS38" s="129"/>
      <c r="GT38" s="129"/>
      <c r="GU38" s="129"/>
      <c r="GV38" s="129"/>
      <c r="GW38" s="129"/>
      <c r="GX38" s="129"/>
      <c r="GY38" s="129"/>
      <c r="GZ38" s="129"/>
      <c r="HA38" s="129"/>
      <c r="HB38" s="129"/>
      <c r="HC38" s="129"/>
      <c r="HD38" s="129"/>
      <c r="HE38" s="129"/>
      <c r="HF38" s="129"/>
      <c r="HG38" s="129"/>
      <c r="HH38" s="129"/>
      <c r="HI38" s="129"/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129"/>
      <c r="HV38" s="129"/>
      <c r="HW38" s="129"/>
      <c r="HX38" s="129"/>
      <c r="HY38" s="129"/>
      <c r="HZ38" s="129"/>
      <c r="IA38" s="129"/>
      <c r="IB38" s="129"/>
      <c r="IC38" s="129"/>
      <c r="ID38" s="129"/>
      <c r="IE38" s="129"/>
      <c r="IF38" s="129"/>
      <c r="IG38" s="129"/>
      <c r="IH38" s="129"/>
      <c r="II38" s="129"/>
      <c r="IJ38" s="129"/>
      <c r="IK38" s="129"/>
      <c r="IL38" s="129"/>
      <c r="IM38" s="129"/>
      <c r="IN38" s="129"/>
      <c r="IO38" s="129"/>
      <c r="IP38" s="129"/>
      <c r="IQ38" s="129"/>
      <c r="IR38" s="129"/>
      <c r="IS38" s="129"/>
      <c r="IT38" s="129"/>
      <c r="IU38" s="129"/>
      <c r="IV38" s="129"/>
      <c r="IW38" s="129"/>
      <c r="IX38" s="129"/>
    </row>
    <row r="39" spans="1:258" s="70" customFormat="1" ht="15" customHeight="1">
      <c r="A39" s="88">
        <v>31</v>
      </c>
      <c r="B39" s="110"/>
      <c r="C39" s="179" t="s">
        <v>133</v>
      </c>
      <c r="D39" s="179" t="s">
        <v>134</v>
      </c>
      <c r="E39" s="113"/>
      <c r="F39" s="115" t="e">
        <f>VLOOKUP(D39,#REF!,3,0)</f>
        <v>#REF!</v>
      </c>
      <c r="G39" s="178">
        <v>0.13218674999999999</v>
      </c>
      <c r="H39" s="116"/>
      <c r="I39" s="129"/>
      <c r="J39" s="180" t="e">
        <f t="shared" si="2"/>
        <v>#REF!</v>
      </c>
      <c r="K39" s="129"/>
      <c r="L39" s="129"/>
      <c r="M39" s="115"/>
      <c r="N39" s="115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129"/>
      <c r="HZ39" s="129"/>
      <c r="IA39" s="129"/>
      <c r="IB39" s="129"/>
      <c r="IC39" s="129"/>
      <c r="ID39" s="129"/>
      <c r="IE39" s="129"/>
      <c r="IF39" s="129"/>
      <c r="IG39" s="129"/>
      <c r="IH39" s="129"/>
      <c r="II39" s="129"/>
      <c r="IJ39" s="129"/>
      <c r="IK39" s="129"/>
      <c r="IL39" s="129"/>
      <c r="IM39" s="129"/>
      <c r="IN39" s="129"/>
      <c r="IO39" s="129"/>
      <c r="IP39" s="129"/>
      <c r="IQ39" s="129"/>
      <c r="IR39" s="129"/>
      <c r="IS39" s="129"/>
      <c r="IT39" s="129"/>
      <c r="IU39" s="129"/>
      <c r="IV39" s="129"/>
      <c r="IW39" s="129"/>
      <c r="IX39" s="129"/>
    </row>
    <row r="40" spans="1:258" s="70" customFormat="1" ht="15" customHeight="1">
      <c r="A40" s="88">
        <v>32</v>
      </c>
      <c r="B40" s="110"/>
      <c r="C40" s="179" t="s">
        <v>135</v>
      </c>
      <c r="D40" s="179" t="s">
        <v>136</v>
      </c>
      <c r="E40" s="113"/>
      <c r="F40" s="115" t="e">
        <f>VLOOKUP(D40,#REF!,3,0)</f>
        <v>#REF!</v>
      </c>
      <c r="G40" s="178">
        <v>1.349755</v>
      </c>
      <c r="H40" s="116"/>
      <c r="I40" s="129"/>
      <c r="J40" s="180" t="e">
        <f t="shared" si="2"/>
        <v>#REF!</v>
      </c>
      <c r="K40" s="129"/>
      <c r="L40" s="129"/>
      <c r="M40" s="115"/>
      <c r="N40" s="115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  <c r="GF40" s="129"/>
      <c r="GG40" s="129"/>
      <c r="GH40" s="129"/>
      <c r="GI40" s="129"/>
      <c r="GJ40" s="129"/>
      <c r="GK40" s="129"/>
      <c r="GL40" s="129"/>
      <c r="GM40" s="129"/>
      <c r="GN40" s="129"/>
      <c r="GO40" s="129"/>
      <c r="GP40" s="129"/>
      <c r="GQ40" s="129"/>
      <c r="GR40" s="129"/>
      <c r="GS40" s="129"/>
      <c r="GT40" s="129"/>
      <c r="GU40" s="129"/>
      <c r="GV40" s="129"/>
      <c r="GW40" s="129"/>
      <c r="GX40" s="129"/>
      <c r="GY40" s="129"/>
      <c r="GZ40" s="129"/>
      <c r="HA40" s="129"/>
      <c r="HB40" s="129"/>
      <c r="HC40" s="129"/>
      <c r="HD40" s="129"/>
      <c r="HE40" s="129"/>
      <c r="HF40" s="129"/>
      <c r="HG40" s="129"/>
      <c r="HH40" s="129"/>
      <c r="HI40" s="129"/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129"/>
      <c r="HV40" s="129"/>
      <c r="HW40" s="129"/>
      <c r="HX40" s="129"/>
      <c r="HY40" s="129"/>
      <c r="HZ40" s="129"/>
      <c r="IA40" s="129"/>
      <c r="IB40" s="129"/>
      <c r="IC40" s="129"/>
      <c r="ID40" s="129"/>
      <c r="IE40" s="129"/>
      <c r="IF40" s="129"/>
      <c r="IG40" s="129"/>
      <c r="IH40" s="129"/>
      <c r="II40" s="129"/>
      <c r="IJ40" s="129"/>
      <c r="IK40" s="129"/>
      <c r="IL40" s="129"/>
      <c r="IM40" s="129"/>
      <c r="IN40" s="129"/>
      <c r="IO40" s="129"/>
      <c r="IP40" s="129"/>
      <c r="IQ40" s="129"/>
      <c r="IR40" s="129"/>
      <c r="IS40" s="129"/>
      <c r="IT40" s="129"/>
      <c r="IU40" s="129"/>
      <c r="IV40" s="129"/>
      <c r="IW40" s="129"/>
      <c r="IX40" s="129"/>
    </row>
    <row r="41" spans="1:258" s="70" customFormat="1" ht="15" customHeight="1">
      <c r="A41" s="88">
        <v>33</v>
      </c>
      <c r="B41" s="110"/>
      <c r="C41" s="179" t="s">
        <v>137</v>
      </c>
      <c r="D41" s="179" t="s">
        <v>138</v>
      </c>
      <c r="E41" s="113"/>
      <c r="F41" s="115" t="e">
        <f>VLOOKUP(D41,#REF!,3,0)</f>
        <v>#REF!</v>
      </c>
      <c r="G41" s="178">
        <v>1.349755</v>
      </c>
      <c r="H41" s="116"/>
      <c r="I41" s="129"/>
      <c r="J41" s="180" t="e">
        <f t="shared" si="2"/>
        <v>#REF!</v>
      </c>
      <c r="K41" s="129"/>
      <c r="L41" s="129"/>
      <c r="M41" s="115"/>
      <c r="N41" s="115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  <c r="GF41" s="129"/>
      <c r="GG41" s="129"/>
      <c r="GH41" s="129"/>
      <c r="GI41" s="129"/>
      <c r="GJ41" s="129"/>
      <c r="GK41" s="129"/>
      <c r="GL41" s="129"/>
      <c r="GM41" s="129"/>
      <c r="GN41" s="129"/>
      <c r="GO41" s="129"/>
      <c r="GP41" s="129"/>
      <c r="GQ41" s="129"/>
      <c r="GR41" s="129"/>
      <c r="GS41" s="129"/>
      <c r="GT41" s="129"/>
      <c r="GU41" s="129"/>
      <c r="GV41" s="129"/>
      <c r="GW41" s="129"/>
      <c r="GX41" s="129"/>
      <c r="GY41" s="129"/>
      <c r="GZ41" s="129"/>
      <c r="HA41" s="129"/>
      <c r="HB41" s="129"/>
      <c r="HC41" s="129"/>
      <c r="HD41" s="129"/>
      <c r="HE41" s="129"/>
      <c r="HF41" s="129"/>
      <c r="HG41" s="129"/>
      <c r="HH41" s="129"/>
      <c r="HI41" s="129"/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129"/>
      <c r="HV41" s="129"/>
      <c r="HW41" s="129"/>
      <c r="HX41" s="129"/>
      <c r="HY41" s="129"/>
      <c r="HZ41" s="129"/>
      <c r="IA41" s="129"/>
      <c r="IB41" s="129"/>
      <c r="IC41" s="129"/>
      <c r="ID41" s="129"/>
      <c r="IE41" s="129"/>
      <c r="IF41" s="129"/>
      <c r="IG41" s="129"/>
      <c r="IH41" s="129"/>
      <c r="II41" s="129"/>
      <c r="IJ41" s="129"/>
      <c r="IK41" s="129"/>
      <c r="IL41" s="129"/>
      <c r="IM41" s="129"/>
      <c r="IN41" s="129"/>
      <c r="IO41" s="129"/>
      <c r="IP41" s="129"/>
      <c r="IQ41" s="129"/>
      <c r="IR41" s="129"/>
      <c r="IS41" s="129"/>
      <c r="IT41" s="129"/>
      <c r="IU41" s="129"/>
      <c r="IV41" s="129"/>
      <c r="IW41" s="129"/>
      <c r="IX41" s="129"/>
    </row>
    <row r="42" spans="1:258" s="70" customFormat="1" ht="15" customHeight="1">
      <c r="A42" s="88">
        <v>34</v>
      </c>
      <c r="B42" s="110"/>
      <c r="C42" s="179" t="s">
        <v>139</v>
      </c>
      <c r="D42" s="179" t="s">
        <v>140</v>
      </c>
      <c r="E42" s="113"/>
      <c r="F42" s="115" t="e">
        <f>VLOOKUP(D42,#REF!,3,0)</f>
        <v>#REF!</v>
      </c>
      <c r="G42" s="178">
        <v>0.53800565</v>
      </c>
      <c r="H42" s="116"/>
      <c r="I42" s="129"/>
      <c r="J42" s="180" t="e">
        <f t="shared" si="2"/>
        <v>#REF!</v>
      </c>
      <c r="K42" s="129"/>
      <c r="L42" s="129"/>
      <c r="M42" s="115"/>
      <c r="N42" s="115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  <c r="GG42" s="129"/>
      <c r="GH42" s="129"/>
      <c r="GI42" s="129"/>
      <c r="GJ42" s="129"/>
      <c r="GK42" s="129"/>
      <c r="GL42" s="129"/>
      <c r="GM42" s="129"/>
      <c r="GN42" s="129"/>
      <c r="GO42" s="129"/>
      <c r="GP42" s="129"/>
      <c r="GQ42" s="129"/>
      <c r="GR42" s="129"/>
      <c r="GS42" s="129"/>
      <c r="GT42" s="129"/>
      <c r="GU42" s="129"/>
      <c r="GV42" s="129"/>
      <c r="GW42" s="129"/>
      <c r="GX42" s="129"/>
      <c r="GY42" s="129"/>
      <c r="GZ42" s="129"/>
      <c r="HA42" s="129"/>
      <c r="HB42" s="129"/>
      <c r="HC42" s="129"/>
      <c r="HD42" s="129"/>
      <c r="HE42" s="129"/>
      <c r="HF42" s="129"/>
      <c r="HG42" s="129"/>
      <c r="HH42" s="129"/>
      <c r="HI42" s="129"/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129"/>
      <c r="HV42" s="129"/>
      <c r="HW42" s="129"/>
      <c r="HX42" s="129"/>
      <c r="HY42" s="129"/>
      <c r="HZ42" s="129"/>
      <c r="IA42" s="129"/>
      <c r="IB42" s="129"/>
      <c r="IC42" s="129"/>
      <c r="ID42" s="129"/>
      <c r="IE42" s="129"/>
      <c r="IF42" s="129"/>
      <c r="IG42" s="129"/>
      <c r="IH42" s="129"/>
      <c r="II42" s="129"/>
      <c r="IJ42" s="129"/>
      <c r="IK42" s="129"/>
      <c r="IL42" s="129"/>
      <c r="IM42" s="129"/>
      <c r="IN42" s="129"/>
      <c r="IO42" s="129"/>
      <c r="IP42" s="129"/>
      <c r="IQ42" s="129"/>
      <c r="IR42" s="129"/>
      <c r="IS42" s="129"/>
      <c r="IT42" s="129"/>
      <c r="IU42" s="129"/>
      <c r="IV42" s="129"/>
      <c r="IW42" s="129"/>
      <c r="IX42" s="129"/>
    </row>
    <row r="43" spans="1:258" s="70" customFormat="1" ht="15" customHeight="1">
      <c r="A43" s="88">
        <v>35</v>
      </c>
      <c r="B43" s="110"/>
      <c r="C43" s="179" t="s">
        <v>141</v>
      </c>
      <c r="D43" s="179" t="s">
        <v>142</v>
      </c>
      <c r="E43" s="113"/>
      <c r="F43" s="115" t="e">
        <f>VLOOKUP(D43,#REF!,3,0)</f>
        <v>#REF!</v>
      </c>
      <c r="G43" s="178">
        <v>0.53800565</v>
      </c>
      <c r="H43" s="116"/>
      <c r="I43" s="129"/>
      <c r="J43" s="180" t="e">
        <f t="shared" si="2"/>
        <v>#REF!</v>
      </c>
      <c r="K43" s="129"/>
      <c r="L43" s="129"/>
      <c r="M43" s="115"/>
      <c r="N43" s="115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  <c r="GG43" s="129"/>
      <c r="GH43" s="129"/>
      <c r="GI43" s="129"/>
      <c r="GJ43" s="129"/>
      <c r="GK43" s="129"/>
      <c r="GL43" s="129"/>
      <c r="GM43" s="129"/>
      <c r="GN43" s="129"/>
      <c r="GO43" s="129"/>
      <c r="GP43" s="129"/>
      <c r="GQ43" s="129"/>
      <c r="GR43" s="129"/>
      <c r="GS43" s="129"/>
      <c r="GT43" s="129"/>
      <c r="GU43" s="129"/>
      <c r="GV43" s="129"/>
      <c r="GW43" s="129"/>
      <c r="GX43" s="129"/>
      <c r="GY43" s="129"/>
      <c r="GZ43" s="129"/>
      <c r="HA43" s="129"/>
      <c r="HB43" s="129"/>
      <c r="HC43" s="129"/>
      <c r="HD43" s="129"/>
      <c r="HE43" s="129"/>
      <c r="HF43" s="129"/>
      <c r="HG43" s="129"/>
      <c r="HH43" s="129"/>
      <c r="HI43" s="129"/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129"/>
      <c r="HV43" s="129"/>
      <c r="HW43" s="129"/>
      <c r="HX43" s="129"/>
      <c r="HY43" s="129"/>
      <c r="HZ43" s="129"/>
      <c r="IA43" s="129"/>
      <c r="IB43" s="129"/>
      <c r="IC43" s="129"/>
      <c r="ID43" s="129"/>
      <c r="IE43" s="129"/>
      <c r="IF43" s="129"/>
      <c r="IG43" s="129"/>
      <c r="IH43" s="129"/>
      <c r="II43" s="129"/>
      <c r="IJ43" s="129"/>
      <c r="IK43" s="129"/>
      <c r="IL43" s="129"/>
      <c r="IM43" s="129"/>
      <c r="IN43" s="129"/>
      <c r="IO43" s="129"/>
      <c r="IP43" s="129"/>
      <c r="IQ43" s="129"/>
      <c r="IR43" s="129"/>
      <c r="IS43" s="129"/>
      <c r="IT43" s="129"/>
      <c r="IU43" s="129"/>
      <c r="IV43" s="129"/>
      <c r="IW43" s="129"/>
      <c r="IX43" s="129"/>
    </row>
    <row r="44" spans="1:258" s="70" customFormat="1" ht="15" customHeight="1">
      <c r="A44" s="88">
        <v>36</v>
      </c>
      <c r="B44" s="110"/>
      <c r="C44" s="179" t="s">
        <v>143</v>
      </c>
      <c r="D44" s="179" t="s">
        <v>144</v>
      </c>
      <c r="E44" s="113"/>
      <c r="F44" s="115" t="e">
        <f>VLOOKUP(D44,#REF!,3,0)</f>
        <v>#REF!</v>
      </c>
      <c r="G44" s="178">
        <v>0.60404325000000003</v>
      </c>
      <c r="H44" s="116"/>
      <c r="I44" s="129"/>
      <c r="J44" s="180" t="e">
        <f t="shared" si="2"/>
        <v>#REF!</v>
      </c>
      <c r="K44" s="129"/>
      <c r="L44" s="129"/>
      <c r="M44" s="115"/>
      <c r="N44" s="115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  <c r="FT44" s="129"/>
      <c r="FU44" s="129"/>
      <c r="FV44" s="129"/>
      <c r="FW44" s="129"/>
      <c r="FX44" s="129"/>
      <c r="FY44" s="129"/>
      <c r="FZ44" s="129"/>
      <c r="GA44" s="129"/>
      <c r="GB44" s="129"/>
      <c r="GC44" s="129"/>
      <c r="GD44" s="129"/>
      <c r="GE44" s="129"/>
      <c r="GF44" s="129"/>
      <c r="GG44" s="129"/>
      <c r="GH44" s="129"/>
      <c r="GI44" s="129"/>
      <c r="GJ44" s="129"/>
      <c r="GK44" s="129"/>
      <c r="GL44" s="129"/>
      <c r="GM44" s="129"/>
      <c r="GN44" s="129"/>
      <c r="GO44" s="129"/>
      <c r="GP44" s="129"/>
      <c r="GQ44" s="129"/>
      <c r="GR44" s="129"/>
      <c r="GS44" s="129"/>
      <c r="GT44" s="129"/>
      <c r="GU44" s="129"/>
      <c r="GV44" s="129"/>
      <c r="GW44" s="129"/>
      <c r="GX44" s="129"/>
      <c r="GY44" s="129"/>
      <c r="GZ44" s="129"/>
      <c r="HA44" s="129"/>
      <c r="HB44" s="129"/>
      <c r="HC44" s="129"/>
      <c r="HD44" s="129"/>
      <c r="HE44" s="129"/>
      <c r="HF44" s="129"/>
      <c r="HG44" s="129"/>
      <c r="HH44" s="129"/>
      <c r="HI44" s="129"/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129"/>
      <c r="HV44" s="129"/>
      <c r="HW44" s="129"/>
      <c r="HX44" s="129"/>
      <c r="HY44" s="129"/>
      <c r="HZ44" s="129"/>
      <c r="IA44" s="129"/>
      <c r="IB44" s="129"/>
      <c r="IC44" s="129"/>
      <c r="ID44" s="129"/>
      <c r="IE44" s="129"/>
      <c r="IF44" s="129"/>
      <c r="IG44" s="129"/>
      <c r="IH44" s="129"/>
      <c r="II44" s="129"/>
      <c r="IJ44" s="129"/>
      <c r="IK44" s="129"/>
      <c r="IL44" s="129"/>
      <c r="IM44" s="129"/>
      <c r="IN44" s="129"/>
      <c r="IO44" s="129"/>
      <c r="IP44" s="129"/>
      <c r="IQ44" s="129"/>
      <c r="IR44" s="129"/>
      <c r="IS44" s="129"/>
      <c r="IT44" s="129"/>
      <c r="IU44" s="129"/>
      <c r="IV44" s="129"/>
      <c r="IW44" s="129"/>
      <c r="IX44" s="129"/>
    </row>
    <row r="45" spans="1:258" s="70" customFormat="1" ht="15" customHeight="1">
      <c r="A45" s="88">
        <v>37</v>
      </c>
      <c r="B45" s="110"/>
      <c r="C45" s="179" t="s">
        <v>145</v>
      </c>
      <c r="D45" s="179" t="s">
        <v>146</v>
      </c>
      <c r="E45" s="113"/>
      <c r="F45" s="115" t="e">
        <f>VLOOKUP(D45,#REF!,3,0)</f>
        <v>#REF!</v>
      </c>
      <c r="G45" s="178">
        <v>0.42469499999999999</v>
      </c>
      <c r="H45" s="116"/>
      <c r="I45" s="129"/>
      <c r="J45" s="180" t="e">
        <f t="shared" si="2"/>
        <v>#REF!</v>
      </c>
      <c r="K45" s="129"/>
      <c r="L45" s="129"/>
      <c r="M45" s="115"/>
      <c r="N45" s="115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29"/>
      <c r="GE45" s="129"/>
      <c r="GF45" s="129"/>
      <c r="GG45" s="129"/>
      <c r="GH45" s="129"/>
      <c r="GI45" s="129"/>
      <c r="GJ45" s="129"/>
      <c r="GK45" s="129"/>
      <c r="GL45" s="129"/>
      <c r="GM45" s="129"/>
      <c r="GN45" s="129"/>
      <c r="GO45" s="129"/>
      <c r="GP45" s="129"/>
      <c r="GQ45" s="129"/>
      <c r="GR45" s="129"/>
      <c r="GS45" s="129"/>
      <c r="GT45" s="129"/>
      <c r="GU45" s="129"/>
      <c r="GV45" s="129"/>
      <c r="GW45" s="129"/>
      <c r="GX45" s="129"/>
      <c r="GY45" s="129"/>
      <c r="GZ45" s="129"/>
      <c r="HA45" s="129"/>
      <c r="HB45" s="129"/>
      <c r="HC45" s="129"/>
      <c r="HD45" s="129"/>
      <c r="HE45" s="129"/>
      <c r="HF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29"/>
      <c r="IE45" s="129"/>
      <c r="IF45" s="129"/>
      <c r="IG45" s="129"/>
      <c r="IH45" s="129"/>
      <c r="II45" s="129"/>
      <c r="IJ45" s="129"/>
      <c r="IK45" s="129"/>
      <c r="IL45" s="129"/>
      <c r="IM45" s="129"/>
      <c r="IN45" s="129"/>
      <c r="IO45" s="129"/>
      <c r="IP45" s="129"/>
      <c r="IQ45" s="129"/>
      <c r="IR45" s="129"/>
      <c r="IS45" s="129"/>
      <c r="IT45" s="129"/>
      <c r="IU45" s="129"/>
      <c r="IV45" s="129"/>
      <c r="IW45" s="129"/>
      <c r="IX45" s="129"/>
    </row>
    <row r="46" spans="1:258" s="70" customFormat="1" ht="15" customHeight="1">
      <c r="A46" s="88">
        <v>38</v>
      </c>
      <c r="B46" s="110"/>
      <c r="C46" s="179" t="s">
        <v>147</v>
      </c>
      <c r="D46" s="179" t="s">
        <v>148</v>
      </c>
      <c r="E46" s="113"/>
      <c r="F46" s="115" t="e">
        <f>VLOOKUP(D46,#REF!,3,0)</f>
        <v>#REF!</v>
      </c>
      <c r="G46" s="178">
        <v>0.2077061</v>
      </c>
      <c r="H46" s="116"/>
      <c r="I46" s="129"/>
      <c r="J46" s="180" t="e">
        <f t="shared" si="2"/>
        <v>#REF!</v>
      </c>
      <c r="K46" s="129"/>
      <c r="L46" s="129"/>
      <c r="M46" s="115"/>
      <c r="N46" s="115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9"/>
      <c r="GG46" s="129"/>
      <c r="GH46" s="129"/>
      <c r="GI46" s="129"/>
      <c r="GJ46" s="129"/>
      <c r="GK46" s="129"/>
      <c r="GL46" s="129"/>
      <c r="GM46" s="129"/>
      <c r="GN46" s="129"/>
      <c r="GO46" s="129"/>
      <c r="GP46" s="129"/>
      <c r="GQ46" s="129"/>
      <c r="GR46" s="129"/>
      <c r="GS46" s="129"/>
      <c r="GT46" s="129"/>
      <c r="GU46" s="129"/>
      <c r="GV46" s="129"/>
      <c r="GW46" s="129"/>
      <c r="GX46" s="129"/>
      <c r="GY46" s="129"/>
      <c r="GZ46" s="129"/>
      <c r="HA46" s="129"/>
      <c r="HB46" s="129"/>
      <c r="HC46" s="129"/>
      <c r="HD46" s="129"/>
      <c r="HE46" s="129"/>
      <c r="HF46" s="129"/>
      <c r="HG46" s="129"/>
      <c r="HH46" s="129"/>
      <c r="HI46" s="129"/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129"/>
      <c r="HV46" s="129"/>
      <c r="HW46" s="129"/>
      <c r="HX46" s="129"/>
      <c r="HY46" s="129"/>
      <c r="HZ46" s="129"/>
      <c r="IA46" s="129"/>
      <c r="IB46" s="129"/>
      <c r="IC46" s="129"/>
      <c r="ID46" s="129"/>
      <c r="IE46" s="129"/>
      <c r="IF46" s="129"/>
      <c r="IG46" s="129"/>
      <c r="IH46" s="129"/>
      <c r="II46" s="129"/>
      <c r="IJ46" s="129"/>
      <c r="IK46" s="129"/>
      <c r="IL46" s="129"/>
      <c r="IM46" s="129"/>
      <c r="IN46" s="129"/>
      <c r="IO46" s="129"/>
      <c r="IP46" s="129"/>
      <c r="IQ46" s="129"/>
      <c r="IR46" s="129"/>
      <c r="IS46" s="129"/>
      <c r="IT46" s="129"/>
      <c r="IU46" s="129"/>
      <c r="IV46" s="129"/>
      <c r="IW46" s="129"/>
      <c r="IX46" s="129"/>
    </row>
    <row r="47" spans="1:258" s="70" customFormat="1" ht="15" customHeight="1">
      <c r="A47" s="88">
        <v>39</v>
      </c>
      <c r="B47" s="110"/>
      <c r="C47" s="179" t="s">
        <v>149</v>
      </c>
      <c r="D47" s="179" t="s">
        <v>150</v>
      </c>
      <c r="E47" s="113"/>
      <c r="F47" s="115" t="e">
        <f>VLOOKUP(D47,#REF!,3,0)</f>
        <v>#REF!</v>
      </c>
      <c r="G47" s="178">
        <v>0.63237695000000005</v>
      </c>
      <c r="H47" s="116"/>
      <c r="I47" s="129"/>
      <c r="J47" s="180" t="e">
        <f t="shared" si="2"/>
        <v>#REF!</v>
      </c>
      <c r="K47" s="129"/>
      <c r="L47" s="129"/>
      <c r="M47" s="115"/>
      <c r="N47" s="115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9"/>
      <c r="GF47" s="129"/>
      <c r="GG47" s="129"/>
      <c r="GH47" s="129"/>
      <c r="GI47" s="129"/>
      <c r="GJ47" s="129"/>
      <c r="GK47" s="129"/>
      <c r="GL47" s="129"/>
      <c r="GM47" s="129"/>
      <c r="GN47" s="129"/>
      <c r="GO47" s="129"/>
      <c r="GP47" s="129"/>
      <c r="GQ47" s="129"/>
      <c r="GR47" s="129"/>
      <c r="GS47" s="129"/>
      <c r="GT47" s="129"/>
      <c r="GU47" s="129"/>
      <c r="GV47" s="129"/>
      <c r="GW47" s="129"/>
      <c r="GX47" s="129"/>
      <c r="GY47" s="129"/>
      <c r="GZ47" s="129"/>
      <c r="HA47" s="129"/>
      <c r="HB47" s="129"/>
      <c r="HC47" s="129"/>
      <c r="HD47" s="129"/>
      <c r="HE47" s="129"/>
      <c r="HF47" s="129"/>
      <c r="HG47" s="129"/>
      <c r="HH47" s="129"/>
      <c r="HI47" s="129"/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129"/>
      <c r="HV47" s="129"/>
      <c r="HW47" s="129"/>
      <c r="HX47" s="129"/>
      <c r="HY47" s="129"/>
      <c r="HZ47" s="129"/>
      <c r="IA47" s="129"/>
      <c r="IB47" s="129"/>
      <c r="IC47" s="129"/>
      <c r="ID47" s="129"/>
      <c r="IE47" s="129"/>
      <c r="IF47" s="129"/>
      <c r="IG47" s="129"/>
      <c r="IH47" s="129"/>
      <c r="II47" s="129"/>
      <c r="IJ47" s="129"/>
      <c r="IK47" s="129"/>
      <c r="IL47" s="129"/>
      <c r="IM47" s="129"/>
      <c r="IN47" s="129"/>
      <c r="IO47" s="129"/>
      <c r="IP47" s="129"/>
      <c r="IQ47" s="129"/>
      <c r="IR47" s="129"/>
      <c r="IS47" s="129"/>
      <c r="IT47" s="129"/>
      <c r="IU47" s="129"/>
      <c r="IV47" s="129"/>
      <c r="IW47" s="129"/>
      <c r="IX47" s="129"/>
    </row>
    <row r="48" spans="1:258" s="70" customFormat="1" ht="15" customHeight="1">
      <c r="A48" s="88">
        <v>40</v>
      </c>
      <c r="B48" s="110"/>
      <c r="C48" s="179" t="s">
        <v>151</v>
      </c>
      <c r="D48" s="179" t="s">
        <v>152</v>
      </c>
      <c r="E48" s="113"/>
      <c r="F48" s="115" t="e">
        <f>VLOOKUP(D48,#REF!,3,0)</f>
        <v>#REF!</v>
      </c>
      <c r="G48" s="178">
        <v>0.6418587</v>
      </c>
      <c r="H48" s="116"/>
      <c r="I48" s="129"/>
      <c r="J48" s="180" t="e">
        <f t="shared" si="2"/>
        <v>#REF!</v>
      </c>
      <c r="K48" s="129"/>
      <c r="L48" s="129"/>
      <c r="M48" s="115"/>
      <c r="N48" s="115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9"/>
      <c r="GG48" s="129"/>
      <c r="GH48" s="129"/>
      <c r="GI48" s="129"/>
      <c r="GJ48" s="129"/>
      <c r="GK48" s="129"/>
      <c r="GL48" s="129"/>
      <c r="GM48" s="129"/>
      <c r="GN48" s="129"/>
      <c r="GO48" s="129"/>
      <c r="GP48" s="129"/>
      <c r="GQ48" s="129"/>
      <c r="GR48" s="129"/>
      <c r="GS48" s="129"/>
      <c r="GT48" s="129"/>
      <c r="GU48" s="129"/>
      <c r="GV48" s="129"/>
      <c r="GW48" s="129"/>
      <c r="GX48" s="129"/>
      <c r="GY48" s="129"/>
      <c r="GZ48" s="129"/>
      <c r="HA48" s="129"/>
      <c r="HB48" s="129"/>
      <c r="HC48" s="129"/>
      <c r="HD48" s="129"/>
      <c r="HE48" s="129"/>
      <c r="HF48" s="129"/>
      <c r="HG48" s="129"/>
      <c r="HH48" s="129"/>
      <c r="HI48" s="129"/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129"/>
      <c r="HV48" s="129"/>
      <c r="HW48" s="129"/>
      <c r="HX48" s="129"/>
      <c r="HY48" s="129"/>
      <c r="HZ48" s="129"/>
      <c r="IA48" s="129"/>
      <c r="IB48" s="129"/>
      <c r="IC48" s="129"/>
      <c r="ID48" s="129"/>
      <c r="IE48" s="129"/>
      <c r="IF48" s="129"/>
      <c r="IG48" s="129"/>
      <c r="IH48" s="129"/>
      <c r="II48" s="129"/>
      <c r="IJ48" s="129"/>
      <c r="IK48" s="129"/>
      <c r="IL48" s="129"/>
      <c r="IM48" s="129"/>
      <c r="IN48" s="129"/>
      <c r="IO48" s="129"/>
      <c r="IP48" s="129"/>
      <c r="IQ48" s="129"/>
      <c r="IR48" s="129"/>
      <c r="IS48" s="129"/>
      <c r="IT48" s="129"/>
      <c r="IU48" s="129"/>
      <c r="IV48" s="129"/>
      <c r="IW48" s="129"/>
      <c r="IX48" s="129"/>
    </row>
    <row r="49" spans="1:258" s="70" customFormat="1" ht="15" customHeight="1">
      <c r="A49" s="88">
        <v>41</v>
      </c>
      <c r="B49" s="110"/>
      <c r="C49" s="179" t="s">
        <v>153</v>
      </c>
      <c r="D49" s="179" t="s">
        <v>154</v>
      </c>
      <c r="E49" s="113"/>
      <c r="F49" s="115" t="e">
        <f>VLOOKUP(D49,#REF!,3,0)</f>
        <v>#REF!</v>
      </c>
      <c r="G49" s="178">
        <v>0.5474</v>
      </c>
      <c r="H49" s="116"/>
      <c r="I49" s="129"/>
      <c r="J49" s="180" t="e">
        <f t="shared" si="2"/>
        <v>#REF!</v>
      </c>
      <c r="K49" s="129"/>
      <c r="L49" s="129"/>
      <c r="M49" s="115"/>
      <c r="N49" s="115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129"/>
      <c r="CQ49" s="129"/>
      <c r="CR49" s="129"/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9"/>
      <c r="GF49" s="129"/>
      <c r="GG49" s="129"/>
      <c r="GH49" s="129"/>
      <c r="GI49" s="129"/>
      <c r="GJ49" s="129"/>
      <c r="GK49" s="129"/>
      <c r="GL49" s="129"/>
      <c r="GM49" s="129"/>
      <c r="GN49" s="129"/>
      <c r="GO49" s="129"/>
      <c r="GP49" s="129"/>
      <c r="GQ49" s="129"/>
      <c r="GR49" s="129"/>
      <c r="GS49" s="129"/>
      <c r="GT49" s="129"/>
      <c r="GU49" s="129"/>
      <c r="GV49" s="129"/>
      <c r="GW49" s="129"/>
      <c r="GX49" s="129"/>
      <c r="GY49" s="129"/>
      <c r="GZ49" s="129"/>
      <c r="HA49" s="129"/>
      <c r="HB49" s="129"/>
      <c r="HC49" s="129"/>
      <c r="HD49" s="129"/>
      <c r="HE49" s="129"/>
      <c r="HF49" s="129"/>
      <c r="HG49" s="129"/>
      <c r="HH49" s="129"/>
      <c r="HI49" s="129"/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129"/>
      <c r="HV49" s="129"/>
      <c r="HW49" s="129"/>
      <c r="HX49" s="129"/>
      <c r="HY49" s="129"/>
      <c r="HZ49" s="129"/>
      <c r="IA49" s="129"/>
      <c r="IB49" s="129"/>
      <c r="IC49" s="129"/>
      <c r="ID49" s="129"/>
      <c r="IE49" s="129"/>
      <c r="IF49" s="129"/>
      <c r="IG49" s="129"/>
      <c r="IH49" s="129"/>
      <c r="II49" s="129"/>
      <c r="IJ49" s="129"/>
      <c r="IK49" s="129"/>
      <c r="IL49" s="129"/>
      <c r="IM49" s="129"/>
      <c r="IN49" s="129"/>
      <c r="IO49" s="129"/>
      <c r="IP49" s="129"/>
      <c r="IQ49" s="129"/>
      <c r="IR49" s="129"/>
      <c r="IS49" s="129"/>
      <c r="IT49" s="129"/>
      <c r="IU49" s="129"/>
      <c r="IV49" s="129"/>
      <c r="IW49" s="129"/>
      <c r="IX49" s="129"/>
    </row>
    <row r="50" spans="1:258" s="68" customFormat="1" ht="15" customHeight="1">
      <c r="A50" s="88">
        <v>42</v>
      </c>
      <c r="B50" s="89"/>
      <c r="C50" s="102" t="s">
        <v>155</v>
      </c>
      <c r="D50" s="102" t="s">
        <v>156</v>
      </c>
      <c r="E50" s="90"/>
      <c r="F50" s="85" t="e">
        <f>VLOOKUP(D50,#REF!,3,0)</f>
        <v>#REF!</v>
      </c>
      <c r="G50" s="86">
        <v>1.4913119500000001</v>
      </c>
      <c r="H50" s="92"/>
      <c r="I50" s="120"/>
      <c r="J50" s="180" t="e">
        <f t="shared" si="2"/>
        <v>#REF!</v>
      </c>
      <c r="K50" s="120"/>
      <c r="L50" s="120"/>
      <c r="M50" s="85"/>
      <c r="N50" s="85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0"/>
      <c r="DV50" s="120"/>
      <c r="DW50" s="120"/>
      <c r="DX50" s="120"/>
      <c r="DY50" s="120"/>
      <c r="DZ50" s="120"/>
      <c r="EA50" s="120"/>
      <c r="EB50" s="120"/>
      <c r="EC50" s="120"/>
      <c r="ED50" s="120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0"/>
      <c r="IP50" s="120"/>
      <c r="IQ50" s="120"/>
      <c r="IR50" s="120"/>
      <c r="IS50" s="120"/>
      <c r="IT50" s="120"/>
      <c r="IU50" s="120"/>
      <c r="IV50" s="120"/>
      <c r="IW50" s="120"/>
      <c r="IX50" s="120"/>
    </row>
    <row r="51" spans="1:258" s="68" customFormat="1" ht="15" customHeight="1">
      <c r="A51" s="88">
        <v>43</v>
      </c>
      <c r="B51" s="89"/>
      <c r="C51" s="102" t="s">
        <v>157</v>
      </c>
      <c r="D51" s="102" t="s">
        <v>158</v>
      </c>
      <c r="E51" s="90"/>
      <c r="F51" s="85" t="e">
        <f>VLOOKUP(D51,#REF!,3,0)</f>
        <v>#REF!</v>
      </c>
      <c r="G51" s="86">
        <v>0.99112175000000002</v>
      </c>
      <c r="H51" s="92"/>
      <c r="I51" s="120"/>
      <c r="J51" s="180" t="e">
        <f t="shared" si="2"/>
        <v>#REF!</v>
      </c>
      <c r="K51" s="120"/>
      <c r="L51" s="120"/>
      <c r="M51" s="85"/>
      <c r="N51" s="85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0"/>
      <c r="DV51" s="120"/>
      <c r="DW51" s="120"/>
      <c r="DX51" s="120"/>
      <c r="DY51" s="120"/>
      <c r="DZ51" s="120"/>
      <c r="EA51" s="120"/>
      <c r="EB51" s="120"/>
      <c r="EC51" s="120"/>
      <c r="ED51" s="120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0"/>
      <c r="IP51" s="120"/>
      <c r="IQ51" s="120"/>
      <c r="IR51" s="120"/>
      <c r="IS51" s="120"/>
      <c r="IT51" s="120"/>
      <c r="IU51" s="120"/>
      <c r="IV51" s="120"/>
      <c r="IW51" s="120"/>
      <c r="IX51" s="120"/>
    </row>
    <row r="52" spans="1:258" s="68" customFormat="1" ht="15" customHeight="1">
      <c r="A52" s="88">
        <v>44</v>
      </c>
      <c r="B52" s="89"/>
      <c r="C52" s="102" t="s">
        <v>159</v>
      </c>
      <c r="D52" s="102" t="s">
        <v>160</v>
      </c>
      <c r="E52" s="90"/>
      <c r="F52" s="85" t="e">
        <f>VLOOKUP(D52,#REF!,3,0)</f>
        <v>#REF!</v>
      </c>
      <c r="G52" s="86">
        <v>0.56633935000000002</v>
      </c>
      <c r="H52" s="92"/>
      <c r="I52" s="120"/>
      <c r="J52" s="180" t="e">
        <f t="shared" si="2"/>
        <v>#REF!</v>
      </c>
      <c r="K52" s="120"/>
      <c r="L52" s="120"/>
      <c r="M52" s="85"/>
      <c r="N52" s="85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120"/>
      <c r="FW52" s="120"/>
      <c r="FX52" s="120"/>
      <c r="FY52" s="120"/>
      <c r="FZ52" s="120"/>
      <c r="GA52" s="120"/>
      <c r="GB52" s="120"/>
      <c r="GC52" s="120"/>
      <c r="GD52" s="120"/>
      <c r="GE52" s="120"/>
      <c r="GF52" s="120"/>
      <c r="GG52" s="120"/>
      <c r="GH52" s="120"/>
      <c r="GI52" s="120"/>
      <c r="GJ52" s="120"/>
      <c r="GK52" s="120"/>
      <c r="GL52" s="120"/>
      <c r="GM52" s="120"/>
      <c r="GN52" s="120"/>
      <c r="GO52" s="120"/>
      <c r="GP52" s="120"/>
      <c r="GQ52" s="120"/>
      <c r="GR52" s="120"/>
      <c r="GS52" s="120"/>
      <c r="GT52" s="120"/>
      <c r="GU52" s="120"/>
      <c r="GV52" s="120"/>
      <c r="GW52" s="120"/>
      <c r="GX52" s="120"/>
      <c r="GY52" s="120"/>
      <c r="GZ52" s="120"/>
      <c r="HA52" s="120"/>
      <c r="HB52" s="120"/>
      <c r="HC52" s="120"/>
      <c r="HD52" s="120"/>
      <c r="HE52" s="120"/>
      <c r="HF52" s="120"/>
      <c r="HG52" s="120"/>
      <c r="HH52" s="120"/>
      <c r="HI52" s="120"/>
      <c r="HJ52" s="120"/>
      <c r="HK52" s="120"/>
      <c r="HL52" s="120"/>
      <c r="HM52" s="120"/>
      <c r="HN52" s="120"/>
      <c r="HO52" s="120"/>
      <c r="HP52" s="120"/>
      <c r="HQ52" s="120"/>
      <c r="HR52" s="120"/>
      <c r="HS52" s="120"/>
      <c r="HT52" s="120"/>
      <c r="HU52" s="120"/>
      <c r="HV52" s="120"/>
      <c r="HW52" s="120"/>
      <c r="HX52" s="120"/>
      <c r="HY52" s="120"/>
      <c r="HZ52" s="120"/>
      <c r="IA52" s="120"/>
      <c r="IB52" s="120"/>
      <c r="IC52" s="120"/>
      <c r="ID52" s="120"/>
      <c r="IE52" s="120"/>
      <c r="IF52" s="120"/>
      <c r="IG52" s="120"/>
      <c r="IH52" s="120"/>
      <c r="II52" s="120"/>
      <c r="IJ52" s="120"/>
      <c r="IK52" s="120"/>
      <c r="IL52" s="120"/>
      <c r="IM52" s="120"/>
      <c r="IN52" s="120"/>
      <c r="IO52" s="120"/>
      <c r="IP52" s="120"/>
      <c r="IQ52" s="120"/>
      <c r="IR52" s="120"/>
      <c r="IS52" s="120"/>
      <c r="IT52" s="120"/>
      <c r="IU52" s="120"/>
      <c r="IV52" s="120"/>
      <c r="IW52" s="120"/>
      <c r="IX52" s="120"/>
    </row>
    <row r="53" spans="1:258" s="68" customFormat="1" ht="15" customHeight="1">
      <c r="A53" s="88">
        <v>45</v>
      </c>
      <c r="B53" s="89"/>
      <c r="C53" s="102" t="s">
        <v>161</v>
      </c>
      <c r="D53" s="103" t="s">
        <v>162</v>
      </c>
      <c r="E53" s="90"/>
      <c r="F53" s="85" t="e">
        <f>VLOOKUP(D53,#REF!,3,0)</f>
        <v>#REF!</v>
      </c>
      <c r="G53" s="86">
        <v>1.7555738999999999</v>
      </c>
      <c r="H53" s="92"/>
      <c r="I53" s="120"/>
      <c r="J53" s="180" t="e">
        <f t="shared" si="2"/>
        <v>#REF!</v>
      </c>
      <c r="K53" s="120"/>
      <c r="L53" s="120"/>
      <c r="M53" s="85"/>
      <c r="N53" s="85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/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120"/>
      <c r="FY53" s="120"/>
      <c r="FZ53" s="120"/>
      <c r="GA53" s="120"/>
      <c r="GB53" s="120"/>
      <c r="GC53" s="120"/>
      <c r="GD53" s="120"/>
      <c r="GE53" s="120"/>
      <c r="GF53" s="120"/>
      <c r="GG53" s="120"/>
      <c r="GH53" s="120"/>
      <c r="GI53" s="120"/>
      <c r="GJ53" s="120"/>
      <c r="GK53" s="120"/>
      <c r="GL53" s="120"/>
      <c r="GM53" s="120"/>
      <c r="GN53" s="120"/>
      <c r="GO53" s="120"/>
      <c r="GP53" s="120"/>
      <c r="GQ53" s="120"/>
      <c r="GR53" s="120"/>
      <c r="GS53" s="120"/>
      <c r="GT53" s="120"/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/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/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/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  <c r="IU53" s="120"/>
      <c r="IV53" s="120"/>
      <c r="IW53" s="120"/>
      <c r="IX53" s="120"/>
    </row>
    <row r="54" spans="1:258" s="68" customFormat="1" ht="15" customHeight="1">
      <c r="A54" s="88">
        <v>46</v>
      </c>
      <c r="B54" s="89"/>
      <c r="C54" s="102" t="s">
        <v>163</v>
      </c>
      <c r="D54" s="103" t="s">
        <v>164</v>
      </c>
      <c r="E54" s="90"/>
      <c r="F54" s="85" t="e">
        <f>VLOOKUP(D54,#REF!,3,0)</f>
        <v>#REF!</v>
      </c>
      <c r="G54" s="86">
        <v>1.7555738999999999</v>
      </c>
      <c r="H54" s="92"/>
      <c r="I54" s="120"/>
      <c r="J54" s="180" t="e">
        <f t="shared" si="2"/>
        <v>#REF!</v>
      </c>
      <c r="K54" s="120"/>
      <c r="L54" s="120"/>
      <c r="M54" s="85"/>
      <c r="N54" s="85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0"/>
      <c r="GA54" s="120"/>
      <c r="GB54" s="120"/>
      <c r="GC54" s="120"/>
      <c r="GD54" s="120"/>
      <c r="GE54" s="120"/>
      <c r="GF54" s="120"/>
      <c r="GG54" s="120"/>
      <c r="GH54" s="120"/>
      <c r="GI54" s="120"/>
      <c r="GJ54" s="120"/>
      <c r="GK54" s="120"/>
      <c r="GL54" s="120"/>
      <c r="GM54" s="120"/>
      <c r="GN54" s="120"/>
      <c r="GO54" s="120"/>
      <c r="GP54" s="120"/>
      <c r="GQ54" s="120"/>
      <c r="GR54" s="120"/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/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/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/>
    </row>
    <row r="55" spans="1:258" s="68" customFormat="1" ht="15" customHeight="1">
      <c r="A55" s="88">
        <v>47</v>
      </c>
      <c r="B55" s="89"/>
      <c r="C55" s="102" t="s">
        <v>165</v>
      </c>
      <c r="D55" s="103" t="s">
        <v>166</v>
      </c>
      <c r="E55" s="90"/>
      <c r="F55" s="85" t="e">
        <f>VLOOKUP(D55,#REF!,3,0)</f>
        <v>#REF!</v>
      </c>
      <c r="G55" s="86">
        <v>3.0864769500000002</v>
      </c>
      <c r="H55" s="92"/>
      <c r="I55" s="120"/>
      <c r="J55" s="180" t="e">
        <f t="shared" si="2"/>
        <v>#REF!</v>
      </c>
      <c r="K55" s="120"/>
      <c r="L55" s="120"/>
      <c r="M55" s="85"/>
      <c r="N55" s="85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120"/>
      <c r="FP55" s="120"/>
      <c r="FQ55" s="120"/>
      <c r="FR55" s="120"/>
      <c r="FS55" s="120"/>
      <c r="FT55" s="120"/>
      <c r="FU55" s="120"/>
      <c r="FV55" s="120"/>
      <c r="FW55" s="120"/>
      <c r="FX55" s="120"/>
      <c r="FY55" s="120"/>
      <c r="FZ55" s="120"/>
      <c r="GA55" s="120"/>
      <c r="GB55" s="120"/>
      <c r="GC55" s="120"/>
      <c r="GD55" s="120"/>
      <c r="GE55" s="120"/>
      <c r="GF55" s="120"/>
      <c r="GG55" s="120"/>
      <c r="GH55" s="120"/>
      <c r="GI55" s="120"/>
      <c r="GJ55" s="120"/>
      <c r="GK55" s="120"/>
      <c r="GL55" s="120"/>
      <c r="GM55" s="120"/>
      <c r="GN55" s="120"/>
      <c r="GO55" s="120"/>
      <c r="GP55" s="120"/>
      <c r="GQ55" s="120"/>
      <c r="GR55" s="120"/>
      <c r="GS55" s="120"/>
      <c r="GT55" s="120"/>
      <c r="GU55" s="120"/>
      <c r="GV55" s="120"/>
      <c r="GW55" s="120"/>
      <c r="GX55" s="120"/>
      <c r="GY55" s="120"/>
      <c r="GZ55" s="120"/>
      <c r="HA55" s="120"/>
      <c r="HB55" s="120"/>
      <c r="HC55" s="120"/>
      <c r="HD55" s="120"/>
      <c r="HE55" s="120"/>
      <c r="HF55" s="120"/>
      <c r="HG55" s="120"/>
      <c r="HH55" s="120"/>
      <c r="HI55" s="120"/>
      <c r="HJ55" s="120"/>
      <c r="HK55" s="120"/>
      <c r="HL55" s="120"/>
      <c r="HM55" s="120"/>
      <c r="HN55" s="120"/>
      <c r="HO55" s="120"/>
      <c r="HP55" s="120"/>
      <c r="HQ55" s="120"/>
      <c r="HR55" s="120"/>
      <c r="HS55" s="120"/>
      <c r="HT55" s="120"/>
      <c r="HU55" s="120"/>
      <c r="HV55" s="120"/>
      <c r="HW55" s="120"/>
      <c r="HX55" s="120"/>
      <c r="HY55" s="120"/>
      <c r="HZ55" s="120"/>
      <c r="IA55" s="120"/>
      <c r="IB55" s="120"/>
      <c r="IC55" s="120"/>
      <c r="ID55" s="120"/>
      <c r="IE55" s="120"/>
      <c r="IF55" s="120"/>
      <c r="IG55" s="120"/>
      <c r="IH55" s="120"/>
      <c r="II55" s="120"/>
      <c r="IJ55" s="120"/>
      <c r="IK55" s="120"/>
      <c r="IL55" s="120"/>
      <c r="IM55" s="120"/>
      <c r="IN55" s="120"/>
      <c r="IO55" s="120"/>
      <c r="IP55" s="120"/>
      <c r="IQ55" s="120"/>
      <c r="IR55" s="120"/>
      <c r="IS55" s="120"/>
      <c r="IT55" s="120"/>
      <c r="IU55" s="120"/>
      <c r="IV55" s="120"/>
      <c r="IW55" s="120"/>
      <c r="IX55" s="120"/>
    </row>
    <row r="56" spans="1:258" s="70" customFormat="1" ht="15" customHeight="1">
      <c r="A56" s="88">
        <v>48</v>
      </c>
      <c r="B56" s="110"/>
      <c r="C56" s="179" t="s">
        <v>167</v>
      </c>
      <c r="D56" s="179" t="s">
        <v>168</v>
      </c>
      <c r="E56" s="113"/>
      <c r="F56" s="115">
        <v>0.74690000000000001</v>
      </c>
      <c r="G56" s="178">
        <v>0.858935</v>
      </c>
      <c r="H56" s="116"/>
      <c r="I56" s="129"/>
      <c r="J56" s="180">
        <f t="shared" si="2"/>
        <v>0.15</v>
      </c>
      <c r="K56" s="129"/>
      <c r="L56" s="129"/>
      <c r="M56" s="115"/>
      <c r="N56" s="115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</row>
    <row r="57" spans="1:258" s="70" customFormat="1" ht="15" customHeight="1">
      <c r="A57" s="88">
        <v>49</v>
      </c>
      <c r="B57" s="110"/>
      <c r="C57" s="179" t="s">
        <v>169</v>
      </c>
      <c r="D57" s="179" t="s">
        <v>170</v>
      </c>
      <c r="E57" s="113"/>
      <c r="F57" s="115" t="e">
        <f>VLOOKUP(D57,#REF!,3,0)</f>
        <v>#REF!</v>
      </c>
      <c r="G57" s="178">
        <v>0.858935</v>
      </c>
      <c r="H57" s="116"/>
      <c r="I57" s="129"/>
      <c r="J57" s="180" t="e">
        <f t="shared" si="2"/>
        <v>#REF!</v>
      </c>
      <c r="K57" s="129"/>
      <c r="L57" s="129"/>
      <c r="M57" s="115"/>
      <c r="N57" s="115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  <c r="CQ57" s="129"/>
      <c r="CR57" s="129"/>
      <c r="CS57" s="129"/>
      <c r="CT57" s="129"/>
      <c r="CU57" s="129"/>
      <c r="CV57" s="129"/>
      <c r="CW57" s="129"/>
      <c r="CX57" s="129"/>
      <c r="CY57" s="129"/>
      <c r="CZ57" s="129"/>
      <c r="DA57" s="129"/>
      <c r="DB57" s="129"/>
      <c r="DC57" s="129"/>
      <c r="DD57" s="129"/>
      <c r="DE57" s="129"/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29"/>
      <c r="FE57" s="129"/>
      <c r="FF57" s="129"/>
      <c r="FG57" s="129"/>
      <c r="FH57" s="129"/>
      <c r="FI57" s="129"/>
      <c r="FJ57" s="129"/>
      <c r="FK57" s="129"/>
      <c r="FL57" s="129"/>
      <c r="FM57" s="129"/>
      <c r="FN57" s="129"/>
      <c r="FO57" s="129"/>
      <c r="FP57" s="129"/>
      <c r="FQ57" s="129"/>
      <c r="FR57" s="129"/>
      <c r="FS57" s="129"/>
      <c r="FT57" s="129"/>
      <c r="FU57" s="129"/>
      <c r="FV57" s="129"/>
      <c r="FW57" s="129"/>
      <c r="FX57" s="129"/>
      <c r="FY57" s="129"/>
      <c r="FZ57" s="129"/>
      <c r="GA57" s="129"/>
      <c r="GB57" s="129"/>
      <c r="GC57" s="129"/>
      <c r="GD57" s="129"/>
      <c r="GE57" s="129"/>
      <c r="GF57" s="129"/>
      <c r="GG57" s="129"/>
      <c r="GH57" s="129"/>
      <c r="GI57" s="129"/>
      <c r="GJ57" s="129"/>
      <c r="GK57" s="129"/>
      <c r="GL57" s="129"/>
      <c r="GM57" s="129"/>
      <c r="GN57" s="129"/>
      <c r="GO57" s="129"/>
      <c r="GP57" s="129"/>
      <c r="GQ57" s="129"/>
      <c r="GR57" s="129"/>
      <c r="GS57" s="129"/>
      <c r="GT57" s="129"/>
      <c r="GU57" s="129"/>
      <c r="GV57" s="129"/>
      <c r="GW57" s="129"/>
      <c r="GX57" s="129"/>
      <c r="GY57" s="129"/>
      <c r="GZ57" s="129"/>
      <c r="HA57" s="129"/>
      <c r="HB57" s="129"/>
      <c r="HC57" s="129"/>
      <c r="HD57" s="129"/>
      <c r="HE57" s="129"/>
      <c r="HF57" s="129"/>
      <c r="HG57" s="129"/>
      <c r="HH57" s="129"/>
      <c r="HI57" s="129"/>
      <c r="HJ57" s="129"/>
      <c r="HK57" s="129"/>
      <c r="HL57" s="129"/>
      <c r="HM57" s="129"/>
      <c r="HN57" s="129"/>
      <c r="HO57" s="129"/>
      <c r="HP57" s="129"/>
      <c r="HQ57" s="129"/>
      <c r="HR57" s="129"/>
      <c r="HS57" s="129"/>
      <c r="HT57" s="129"/>
      <c r="HU57" s="129"/>
      <c r="HV57" s="129"/>
      <c r="HW57" s="129"/>
      <c r="HX57" s="129"/>
      <c r="HY57" s="129"/>
      <c r="HZ57" s="129"/>
      <c r="IA57" s="129"/>
      <c r="IB57" s="129"/>
      <c r="IC57" s="129"/>
      <c r="ID57" s="129"/>
      <c r="IE57" s="129"/>
      <c r="IF57" s="129"/>
      <c r="IG57" s="129"/>
      <c r="IH57" s="129"/>
      <c r="II57" s="129"/>
      <c r="IJ57" s="129"/>
      <c r="IK57" s="129"/>
      <c r="IL57" s="129"/>
      <c r="IM57" s="129"/>
      <c r="IN57" s="129"/>
      <c r="IO57" s="129"/>
      <c r="IP57" s="129"/>
      <c r="IQ57" s="129"/>
      <c r="IR57" s="129"/>
      <c r="IS57" s="129"/>
      <c r="IT57" s="129"/>
      <c r="IU57" s="129"/>
      <c r="IV57" s="129"/>
      <c r="IW57" s="129"/>
      <c r="IX57" s="129"/>
    </row>
    <row r="58" spans="1:258" s="70" customFormat="1" ht="15" customHeight="1">
      <c r="A58" s="88">
        <v>50</v>
      </c>
      <c r="B58" s="110"/>
      <c r="C58" s="179" t="s">
        <v>171</v>
      </c>
      <c r="D58" s="179" t="s">
        <v>172</v>
      </c>
      <c r="E58" s="113"/>
      <c r="F58" s="115" t="e">
        <f>VLOOKUP(D58,#REF!,3,0)</f>
        <v>#REF!</v>
      </c>
      <c r="G58" s="178">
        <v>0.40581889999999998</v>
      </c>
      <c r="H58" s="116"/>
      <c r="I58" s="129"/>
      <c r="J58" s="180" t="e">
        <f t="shared" si="2"/>
        <v>#REF!</v>
      </c>
      <c r="K58" s="129"/>
      <c r="L58" s="129"/>
      <c r="M58" s="115"/>
      <c r="N58" s="115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129"/>
      <c r="CQ58" s="129"/>
      <c r="CR58" s="129"/>
      <c r="CS58" s="129"/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R58" s="129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129"/>
      <c r="GE58" s="129"/>
      <c r="GF58" s="129"/>
      <c r="GG58" s="129"/>
      <c r="GH58" s="129"/>
      <c r="GI58" s="129"/>
      <c r="GJ58" s="129"/>
      <c r="GK58" s="129"/>
      <c r="GL58" s="129"/>
      <c r="GM58" s="129"/>
      <c r="GN58" s="129"/>
      <c r="GO58" s="129"/>
      <c r="GP58" s="129"/>
      <c r="GQ58" s="129"/>
      <c r="GR58" s="129"/>
      <c r="GS58" s="129"/>
      <c r="GT58" s="129"/>
      <c r="GU58" s="129"/>
      <c r="GV58" s="129"/>
      <c r="GW58" s="129"/>
      <c r="GX58" s="129"/>
      <c r="GY58" s="129"/>
      <c r="GZ58" s="129"/>
      <c r="HA58" s="129"/>
      <c r="HB58" s="129"/>
      <c r="HC58" s="129"/>
      <c r="HD58" s="129"/>
      <c r="HE58" s="129"/>
      <c r="HF58" s="129"/>
      <c r="HG58" s="129"/>
      <c r="HH58" s="129"/>
      <c r="HI58" s="129"/>
      <c r="HJ58" s="129"/>
      <c r="HK58" s="129"/>
      <c r="HL58" s="129"/>
      <c r="HM58" s="129"/>
      <c r="HN58" s="129"/>
      <c r="HO58" s="129"/>
      <c r="HP58" s="129"/>
      <c r="HQ58" s="129"/>
      <c r="HR58" s="129"/>
      <c r="HS58" s="129"/>
      <c r="HT58" s="129"/>
      <c r="HU58" s="129"/>
      <c r="HV58" s="129"/>
      <c r="HW58" s="129"/>
      <c r="HX58" s="129"/>
      <c r="HY58" s="129"/>
      <c r="HZ58" s="129"/>
      <c r="IA58" s="129"/>
      <c r="IB58" s="129"/>
      <c r="IC58" s="129"/>
      <c r="ID58" s="129"/>
      <c r="IE58" s="129"/>
      <c r="IF58" s="129"/>
      <c r="IG58" s="129"/>
      <c r="IH58" s="129"/>
      <c r="II58" s="129"/>
      <c r="IJ58" s="129"/>
      <c r="IK58" s="129"/>
      <c r="IL58" s="129"/>
      <c r="IM58" s="129"/>
      <c r="IN58" s="129"/>
      <c r="IO58" s="129"/>
      <c r="IP58" s="129"/>
      <c r="IQ58" s="129"/>
      <c r="IR58" s="129"/>
      <c r="IS58" s="129"/>
      <c r="IT58" s="129"/>
      <c r="IU58" s="129"/>
      <c r="IV58" s="129"/>
      <c r="IW58" s="129"/>
      <c r="IX58" s="129"/>
    </row>
    <row r="59" spans="1:258" s="70" customFormat="1" ht="15" customHeight="1">
      <c r="A59" s="88">
        <v>51</v>
      </c>
      <c r="B59" s="110"/>
      <c r="C59" s="179" t="s">
        <v>173</v>
      </c>
      <c r="D59" s="179" t="s">
        <v>174</v>
      </c>
      <c r="E59" s="113"/>
      <c r="F59" s="115" t="e">
        <f>VLOOKUP(D59,#REF!,3,0)</f>
        <v>#REF!</v>
      </c>
      <c r="G59" s="178">
        <v>0.35863325000000001</v>
      </c>
      <c r="H59" s="116"/>
      <c r="I59" s="129"/>
      <c r="J59" s="180" t="e">
        <f t="shared" si="2"/>
        <v>#REF!</v>
      </c>
      <c r="K59" s="129"/>
      <c r="L59" s="129"/>
      <c r="M59" s="115"/>
      <c r="N59" s="115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29"/>
      <c r="CM59" s="129"/>
      <c r="CN59" s="129"/>
      <c r="CO59" s="129"/>
      <c r="CP59" s="129"/>
      <c r="CQ59" s="129"/>
      <c r="CR59" s="129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29"/>
      <c r="FK59" s="129"/>
      <c r="FL59" s="129"/>
      <c r="FM59" s="129"/>
      <c r="FN59" s="129"/>
      <c r="FO59" s="129"/>
      <c r="FP59" s="129"/>
      <c r="FQ59" s="129"/>
      <c r="FR59" s="129"/>
      <c r="FS59" s="129"/>
      <c r="FT59" s="129"/>
      <c r="FU59" s="129"/>
      <c r="FV59" s="129"/>
      <c r="FW59" s="129"/>
      <c r="FX59" s="129"/>
      <c r="FY59" s="129"/>
      <c r="FZ59" s="129"/>
      <c r="GA59" s="129"/>
      <c r="GB59" s="129"/>
      <c r="GC59" s="129"/>
      <c r="GD59" s="129"/>
      <c r="GE59" s="129"/>
      <c r="GF59" s="129"/>
      <c r="GG59" s="129"/>
      <c r="GH59" s="129"/>
      <c r="GI59" s="129"/>
      <c r="GJ59" s="129"/>
      <c r="GK59" s="129"/>
      <c r="GL59" s="129"/>
      <c r="GM59" s="129"/>
      <c r="GN59" s="129"/>
      <c r="GO59" s="129"/>
      <c r="GP59" s="129"/>
      <c r="GQ59" s="129"/>
      <c r="GR59" s="129"/>
      <c r="GS59" s="129"/>
      <c r="GT59" s="129"/>
      <c r="GU59" s="129"/>
      <c r="GV59" s="129"/>
      <c r="GW59" s="129"/>
      <c r="GX59" s="129"/>
      <c r="GY59" s="129"/>
      <c r="GZ59" s="129"/>
      <c r="HA59" s="129"/>
      <c r="HB59" s="129"/>
      <c r="HC59" s="129"/>
      <c r="HD59" s="129"/>
      <c r="HE59" s="129"/>
      <c r="HF59" s="129"/>
      <c r="HG59" s="129"/>
      <c r="HH59" s="129"/>
      <c r="HI59" s="129"/>
      <c r="HJ59" s="129"/>
      <c r="HK59" s="129"/>
      <c r="HL59" s="129"/>
      <c r="HM59" s="129"/>
      <c r="HN59" s="129"/>
      <c r="HO59" s="129"/>
      <c r="HP59" s="129"/>
      <c r="HQ59" s="129"/>
      <c r="HR59" s="129"/>
      <c r="HS59" s="129"/>
      <c r="HT59" s="129"/>
      <c r="HU59" s="129"/>
      <c r="HV59" s="129"/>
      <c r="HW59" s="129"/>
      <c r="HX59" s="129"/>
      <c r="HY59" s="129"/>
      <c r="HZ59" s="129"/>
      <c r="IA59" s="129"/>
      <c r="IB59" s="129"/>
      <c r="IC59" s="129"/>
      <c r="ID59" s="129"/>
      <c r="IE59" s="129"/>
      <c r="IF59" s="129"/>
      <c r="IG59" s="129"/>
      <c r="IH59" s="129"/>
      <c r="II59" s="129"/>
      <c r="IJ59" s="129"/>
      <c r="IK59" s="129"/>
      <c r="IL59" s="129"/>
      <c r="IM59" s="129"/>
      <c r="IN59" s="129"/>
      <c r="IO59" s="129"/>
      <c r="IP59" s="129"/>
      <c r="IQ59" s="129"/>
      <c r="IR59" s="129"/>
      <c r="IS59" s="129"/>
      <c r="IT59" s="129"/>
      <c r="IU59" s="129"/>
      <c r="IV59" s="129"/>
      <c r="IW59" s="129"/>
      <c r="IX59" s="129"/>
    </row>
    <row r="60" spans="1:258" s="70" customFormat="1" ht="15" customHeight="1">
      <c r="A60" s="88">
        <v>52</v>
      </c>
      <c r="B60" s="110"/>
      <c r="C60" s="179" t="s">
        <v>175</v>
      </c>
      <c r="D60" s="179" t="s">
        <v>176</v>
      </c>
      <c r="E60" s="113"/>
      <c r="F60" s="115" t="e">
        <f>VLOOKUP(D60,#REF!,3,0)</f>
        <v>#REF!</v>
      </c>
      <c r="G60" s="178">
        <v>0.47196804999999997</v>
      </c>
      <c r="H60" s="116"/>
      <c r="I60" s="129"/>
      <c r="J60" s="180" t="e">
        <f t="shared" si="2"/>
        <v>#REF!</v>
      </c>
      <c r="K60" s="129"/>
      <c r="L60" s="129"/>
      <c r="M60" s="115"/>
      <c r="N60" s="115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  <c r="CF60" s="129"/>
      <c r="CG60" s="129"/>
      <c r="CH60" s="129"/>
      <c r="CI60" s="129"/>
      <c r="CJ60" s="129"/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129"/>
      <c r="CY60" s="129"/>
      <c r="CZ60" s="129"/>
      <c r="DA60" s="129"/>
      <c r="DB60" s="129"/>
      <c r="DC60" s="129"/>
      <c r="DD60" s="129"/>
      <c r="DE60" s="129"/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29"/>
      <c r="EW60" s="129"/>
      <c r="EX60" s="129"/>
      <c r="EY60" s="129"/>
      <c r="EZ60" s="129"/>
      <c r="FA60" s="129"/>
      <c r="FB60" s="129"/>
      <c r="FC60" s="129"/>
      <c r="FD60" s="129"/>
      <c r="FE60" s="129"/>
      <c r="FF60" s="129"/>
      <c r="FG60" s="129"/>
      <c r="FH60" s="129"/>
      <c r="FI60" s="129"/>
      <c r="FJ60" s="129"/>
      <c r="FK60" s="129"/>
      <c r="FL60" s="129"/>
      <c r="FM60" s="129"/>
      <c r="FN60" s="129"/>
      <c r="FO60" s="129"/>
      <c r="FP60" s="129"/>
      <c r="FQ60" s="129"/>
      <c r="FR60" s="129"/>
      <c r="FS60" s="129"/>
      <c r="FT60" s="129"/>
      <c r="FU60" s="129"/>
      <c r="FV60" s="129"/>
      <c r="FW60" s="129"/>
      <c r="FX60" s="129"/>
      <c r="FY60" s="129"/>
      <c r="FZ60" s="129"/>
      <c r="GA60" s="129"/>
      <c r="GB60" s="129"/>
      <c r="GC60" s="129"/>
      <c r="GD60" s="129"/>
      <c r="GE60" s="129"/>
      <c r="GF60" s="129"/>
      <c r="GG60" s="129"/>
      <c r="GH60" s="129"/>
      <c r="GI60" s="129"/>
      <c r="GJ60" s="129"/>
      <c r="GK60" s="129"/>
      <c r="GL60" s="129"/>
      <c r="GM60" s="129"/>
      <c r="GN60" s="129"/>
      <c r="GO60" s="129"/>
      <c r="GP60" s="129"/>
      <c r="GQ60" s="129"/>
      <c r="GR60" s="129"/>
      <c r="GS60" s="129"/>
      <c r="GT60" s="129"/>
      <c r="GU60" s="129"/>
      <c r="GV60" s="129"/>
      <c r="GW60" s="129"/>
      <c r="GX60" s="129"/>
      <c r="GY60" s="129"/>
      <c r="GZ60" s="129"/>
      <c r="HA60" s="129"/>
      <c r="HB60" s="129"/>
      <c r="HC60" s="129"/>
      <c r="HD60" s="129"/>
      <c r="HE60" s="129"/>
      <c r="HF60" s="129"/>
      <c r="HG60" s="129"/>
      <c r="HH60" s="129"/>
      <c r="HI60" s="129"/>
      <c r="HJ60" s="129"/>
      <c r="HK60" s="129"/>
      <c r="HL60" s="129"/>
      <c r="HM60" s="129"/>
      <c r="HN60" s="129"/>
      <c r="HO60" s="129"/>
      <c r="HP60" s="129"/>
      <c r="HQ60" s="129"/>
      <c r="HR60" s="129"/>
      <c r="HS60" s="129"/>
      <c r="HT60" s="129"/>
      <c r="HU60" s="129"/>
      <c r="HV60" s="129"/>
      <c r="HW60" s="129"/>
      <c r="HX60" s="129"/>
      <c r="HY60" s="129"/>
      <c r="HZ60" s="129"/>
      <c r="IA60" s="129"/>
      <c r="IB60" s="129"/>
      <c r="IC60" s="129"/>
      <c r="ID60" s="129"/>
      <c r="IE60" s="129"/>
      <c r="IF60" s="129"/>
      <c r="IG60" s="129"/>
      <c r="IH60" s="129"/>
      <c r="II60" s="129"/>
      <c r="IJ60" s="129"/>
      <c r="IK60" s="129"/>
      <c r="IL60" s="129"/>
      <c r="IM60" s="129"/>
      <c r="IN60" s="129"/>
      <c r="IO60" s="129"/>
      <c r="IP60" s="129"/>
      <c r="IQ60" s="129"/>
      <c r="IR60" s="129"/>
      <c r="IS60" s="129"/>
      <c r="IT60" s="129"/>
      <c r="IU60" s="129"/>
      <c r="IV60" s="129"/>
      <c r="IW60" s="129"/>
      <c r="IX60" s="129"/>
    </row>
    <row r="61" spans="1:258" s="70" customFormat="1" ht="15" customHeight="1">
      <c r="A61" s="88">
        <v>53</v>
      </c>
      <c r="B61" s="110"/>
      <c r="C61" s="179" t="s">
        <v>177</v>
      </c>
      <c r="D61" s="179" t="s">
        <v>178</v>
      </c>
      <c r="E61" s="113"/>
      <c r="F61" s="115" t="e">
        <f>VLOOKUP(D61,#REF!,3,0)</f>
        <v>#REF!</v>
      </c>
      <c r="G61" s="178">
        <v>0.48133825000000002</v>
      </c>
      <c r="H61" s="116"/>
      <c r="I61" s="129"/>
      <c r="J61" s="180" t="e">
        <f t="shared" si="2"/>
        <v>#REF!</v>
      </c>
      <c r="K61" s="129"/>
      <c r="L61" s="129"/>
      <c r="M61" s="115"/>
      <c r="N61" s="115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29"/>
      <c r="CF61" s="129"/>
      <c r="CG61" s="129"/>
      <c r="CH61" s="129"/>
      <c r="CI61" s="129"/>
      <c r="CJ61" s="129"/>
      <c r="CK61" s="129"/>
      <c r="CL61" s="129"/>
      <c r="CM61" s="129"/>
      <c r="CN61" s="129"/>
      <c r="CO61" s="129"/>
      <c r="CP61" s="129"/>
      <c r="CQ61" s="129"/>
      <c r="CR61" s="129"/>
      <c r="CS61" s="129"/>
      <c r="CT61" s="129"/>
      <c r="CU61" s="129"/>
      <c r="CV61" s="129"/>
      <c r="CW61" s="129"/>
      <c r="CX61" s="129"/>
      <c r="CY61" s="129"/>
      <c r="CZ61" s="129"/>
      <c r="DA61" s="129"/>
      <c r="DB61" s="129"/>
      <c r="DC61" s="129"/>
      <c r="DD61" s="129"/>
      <c r="DE61" s="129"/>
      <c r="DF61" s="129"/>
      <c r="DG61" s="129"/>
      <c r="DH61" s="129"/>
      <c r="DI61" s="129"/>
      <c r="DJ61" s="129"/>
      <c r="DK61" s="129"/>
      <c r="DL61" s="129"/>
      <c r="DM61" s="129"/>
      <c r="DN61" s="129"/>
      <c r="DO61" s="129"/>
      <c r="DP61" s="129"/>
      <c r="DQ61" s="129"/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29"/>
      <c r="EU61" s="129"/>
      <c r="EV61" s="129"/>
      <c r="EW61" s="129"/>
      <c r="EX61" s="129"/>
      <c r="EY61" s="129"/>
      <c r="EZ61" s="129"/>
      <c r="FA61" s="129"/>
      <c r="FB61" s="129"/>
      <c r="FC61" s="129"/>
      <c r="FD61" s="129"/>
      <c r="FE61" s="129"/>
      <c r="FF61" s="129"/>
      <c r="FG61" s="129"/>
      <c r="FH61" s="129"/>
      <c r="FI61" s="129"/>
      <c r="FJ61" s="129"/>
      <c r="FK61" s="129"/>
      <c r="FL61" s="129"/>
      <c r="FM61" s="129"/>
      <c r="FN61" s="129"/>
      <c r="FO61" s="129"/>
      <c r="FP61" s="129"/>
      <c r="FQ61" s="129"/>
      <c r="FR61" s="129"/>
      <c r="FS61" s="129"/>
      <c r="FT61" s="129"/>
      <c r="FU61" s="129"/>
      <c r="FV61" s="129"/>
      <c r="FW61" s="129"/>
      <c r="FX61" s="129"/>
      <c r="FY61" s="129"/>
      <c r="FZ61" s="129"/>
      <c r="GA61" s="129"/>
      <c r="GB61" s="129"/>
      <c r="GC61" s="129"/>
      <c r="GD61" s="129"/>
      <c r="GE61" s="129"/>
      <c r="GF61" s="129"/>
      <c r="GG61" s="129"/>
      <c r="GH61" s="129"/>
      <c r="GI61" s="129"/>
      <c r="GJ61" s="129"/>
      <c r="GK61" s="129"/>
      <c r="GL61" s="129"/>
      <c r="GM61" s="129"/>
      <c r="GN61" s="129"/>
      <c r="GO61" s="129"/>
      <c r="GP61" s="129"/>
      <c r="GQ61" s="129"/>
      <c r="GR61" s="129"/>
      <c r="GS61" s="129"/>
      <c r="GT61" s="129"/>
      <c r="GU61" s="129"/>
      <c r="GV61" s="129"/>
      <c r="GW61" s="129"/>
      <c r="GX61" s="129"/>
      <c r="GY61" s="129"/>
      <c r="GZ61" s="129"/>
      <c r="HA61" s="129"/>
      <c r="HB61" s="129"/>
      <c r="HC61" s="129"/>
      <c r="HD61" s="129"/>
      <c r="HE61" s="129"/>
      <c r="HF61" s="129"/>
      <c r="HG61" s="129"/>
      <c r="HH61" s="129"/>
      <c r="HI61" s="129"/>
      <c r="HJ61" s="129"/>
      <c r="HK61" s="129"/>
      <c r="HL61" s="129"/>
      <c r="HM61" s="129"/>
      <c r="HN61" s="129"/>
      <c r="HO61" s="129"/>
      <c r="HP61" s="129"/>
      <c r="HQ61" s="129"/>
      <c r="HR61" s="129"/>
      <c r="HS61" s="129"/>
      <c r="HT61" s="129"/>
      <c r="HU61" s="129"/>
      <c r="HV61" s="129"/>
      <c r="HW61" s="129"/>
      <c r="HX61" s="129"/>
      <c r="HY61" s="129"/>
      <c r="HZ61" s="129"/>
      <c r="IA61" s="129"/>
      <c r="IB61" s="129"/>
      <c r="IC61" s="129"/>
      <c r="ID61" s="129"/>
      <c r="IE61" s="129"/>
      <c r="IF61" s="129"/>
      <c r="IG61" s="129"/>
      <c r="IH61" s="129"/>
      <c r="II61" s="129"/>
      <c r="IJ61" s="129"/>
      <c r="IK61" s="129"/>
      <c r="IL61" s="129"/>
      <c r="IM61" s="129"/>
      <c r="IN61" s="129"/>
      <c r="IO61" s="129"/>
      <c r="IP61" s="129"/>
      <c r="IQ61" s="129"/>
      <c r="IR61" s="129"/>
      <c r="IS61" s="129"/>
      <c r="IT61" s="129"/>
      <c r="IU61" s="129"/>
      <c r="IV61" s="129"/>
      <c r="IW61" s="129"/>
      <c r="IX61" s="129"/>
    </row>
    <row r="62" spans="1:258" s="70" customFormat="1" ht="15" customHeight="1">
      <c r="A62" s="88">
        <v>54</v>
      </c>
      <c r="B62" s="110"/>
      <c r="C62" s="179" t="s">
        <v>179</v>
      </c>
      <c r="D62" s="179" t="s">
        <v>180</v>
      </c>
      <c r="E62" s="113"/>
      <c r="F62" s="115" t="e">
        <f>VLOOKUP(D62,#REF!,3,0)</f>
        <v>#REF!</v>
      </c>
      <c r="G62" s="178">
        <v>0.48133825000000002</v>
      </c>
      <c r="H62" s="116"/>
      <c r="I62" s="129"/>
      <c r="J62" s="180" t="e">
        <f t="shared" si="2"/>
        <v>#REF!</v>
      </c>
      <c r="K62" s="129"/>
      <c r="L62" s="129"/>
      <c r="M62" s="115"/>
      <c r="N62" s="115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/>
      <c r="CB62" s="129"/>
      <c r="CC62" s="129"/>
      <c r="CD62" s="129"/>
      <c r="CE62" s="129"/>
      <c r="CF62" s="129"/>
      <c r="CG62" s="129"/>
      <c r="CH62" s="129"/>
      <c r="CI62" s="129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29"/>
      <c r="CU62" s="129"/>
      <c r="CV62" s="129"/>
      <c r="CW62" s="129"/>
      <c r="CX62" s="129"/>
      <c r="CY62" s="129"/>
      <c r="CZ62" s="129"/>
      <c r="DA62" s="129"/>
      <c r="DB62" s="129"/>
      <c r="DC62" s="129"/>
      <c r="DD62" s="129"/>
      <c r="DE62" s="129"/>
      <c r="DF62" s="129"/>
      <c r="DG62" s="129"/>
      <c r="DH62" s="129"/>
      <c r="DI62" s="129"/>
      <c r="DJ62" s="129"/>
      <c r="DK62" s="129"/>
      <c r="DL62" s="129"/>
      <c r="DM62" s="129"/>
      <c r="DN62" s="129"/>
      <c r="DO62" s="129"/>
      <c r="DP62" s="129"/>
      <c r="DQ62" s="129"/>
      <c r="DR62" s="129"/>
      <c r="DS62" s="129"/>
      <c r="DT62" s="129"/>
      <c r="DU62" s="129"/>
      <c r="DV62" s="129"/>
      <c r="DW62" s="129"/>
      <c r="DX62" s="129"/>
      <c r="DY62" s="129"/>
      <c r="DZ62" s="129"/>
      <c r="EA62" s="129"/>
      <c r="EB62" s="129"/>
      <c r="EC62" s="129"/>
      <c r="ED62" s="129"/>
      <c r="EE62" s="129"/>
      <c r="EF62" s="129"/>
      <c r="EG62" s="129"/>
      <c r="EH62" s="129"/>
      <c r="EI62" s="129"/>
      <c r="EJ62" s="129"/>
      <c r="EK62" s="129"/>
      <c r="EL62" s="129"/>
      <c r="EM62" s="129"/>
      <c r="EN62" s="129"/>
      <c r="EO62" s="129"/>
      <c r="EP62" s="129"/>
      <c r="EQ62" s="129"/>
      <c r="ER62" s="129"/>
      <c r="ES62" s="129"/>
      <c r="ET62" s="129"/>
      <c r="EU62" s="129"/>
      <c r="EV62" s="129"/>
      <c r="EW62" s="129"/>
      <c r="EX62" s="129"/>
      <c r="EY62" s="129"/>
      <c r="EZ62" s="129"/>
      <c r="FA62" s="129"/>
      <c r="FB62" s="129"/>
      <c r="FC62" s="129"/>
      <c r="FD62" s="129"/>
      <c r="FE62" s="129"/>
      <c r="FF62" s="129"/>
      <c r="FG62" s="129"/>
      <c r="FH62" s="129"/>
      <c r="FI62" s="129"/>
      <c r="FJ62" s="129"/>
      <c r="FK62" s="129"/>
      <c r="FL62" s="129"/>
      <c r="FM62" s="129"/>
      <c r="FN62" s="129"/>
      <c r="FO62" s="129"/>
      <c r="FP62" s="129"/>
      <c r="FQ62" s="129"/>
      <c r="FR62" s="129"/>
      <c r="FS62" s="129"/>
      <c r="FT62" s="129"/>
      <c r="FU62" s="129"/>
      <c r="FV62" s="129"/>
      <c r="FW62" s="129"/>
      <c r="FX62" s="129"/>
      <c r="FY62" s="129"/>
      <c r="FZ62" s="129"/>
      <c r="GA62" s="129"/>
      <c r="GB62" s="129"/>
      <c r="GC62" s="129"/>
      <c r="GD62" s="129"/>
      <c r="GE62" s="129"/>
      <c r="GF62" s="129"/>
      <c r="GG62" s="129"/>
      <c r="GH62" s="129"/>
      <c r="GI62" s="129"/>
      <c r="GJ62" s="129"/>
      <c r="GK62" s="129"/>
      <c r="GL62" s="129"/>
      <c r="GM62" s="129"/>
      <c r="GN62" s="129"/>
      <c r="GO62" s="129"/>
      <c r="GP62" s="129"/>
      <c r="GQ62" s="129"/>
      <c r="GR62" s="129"/>
      <c r="GS62" s="129"/>
      <c r="GT62" s="129"/>
      <c r="GU62" s="129"/>
      <c r="GV62" s="129"/>
      <c r="GW62" s="129"/>
      <c r="GX62" s="129"/>
      <c r="GY62" s="129"/>
      <c r="GZ62" s="129"/>
      <c r="HA62" s="129"/>
      <c r="HB62" s="129"/>
      <c r="HC62" s="129"/>
      <c r="HD62" s="129"/>
      <c r="HE62" s="129"/>
      <c r="HF62" s="129"/>
      <c r="HG62" s="129"/>
      <c r="HH62" s="129"/>
      <c r="HI62" s="129"/>
      <c r="HJ62" s="129"/>
      <c r="HK62" s="129"/>
      <c r="HL62" s="129"/>
      <c r="HM62" s="129"/>
      <c r="HN62" s="129"/>
      <c r="HO62" s="129"/>
      <c r="HP62" s="129"/>
      <c r="HQ62" s="129"/>
      <c r="HR62" s="129"/>
      <c r="HS62" s="129"/>
      <c r="HT62" s="129"/>
      <c r="HU62" s="129"/>
      <c r="HV62" s="129"/>
      <c r="HW62" s="129"/>
      <c r="HX62" s="129"/>
      <c r="HY62" s="129"/>
      <c r="HZ62" s="129"/>
      <c r="IA62" s="129"/>
      <c r="IB62" s="129"/>
      <c r="IC62" s="129"/>
      <c r="ID62" s="129"/>
      <c r="IE62" s="129"/>
      <c r="IF62" s="129"/>
      <c r="IG62" s="129"/>
      <c r="IH62" s="129"/>
      <c r="II62" s="129"/>
      <c r="IJ62" s="129"/>
      <c r="IK62" s="129"/>
      <c r="IL62" s="129"/>
      <c r="IM62" s="129"/>
      <c r="IN62" s="129"/>
      <c r="IO62" s="129"/>
      <c r="IP62" s="129"/>
      <c r="IQ62" s="129"/>
      <c r="IR62" s="129"/>
      <c r="IS62" s="129"/>
      <c r="IT62" s="129"/>
      <c r="IU62" s="129"/>
      <c r="IV62" s="129"/>
      <c r="IW62" s="129"/>
      <c r="IX62" s="129"/>
    </row>
    <row r="63" spans="1:258" s="68" customFormat="1" ht="15" customHeight="1">
      <c r="A63" s="88">
        <v>55</v>
      </c>
      <c r="B63" s="89"/>
      <c r="C63" s="102" t="s">
        <v>181</v>
      </c>
      <c r="D63" s="102" t="s">
        <v>182</v>
      </c>
      <c r="E63" s="90"/>
      <c r="F63" s="85" t="e">
        <f>VLOOKUP(D63,#REF!,3,0)</f>
        <v>#REF!</v>
      </c>
      <c r="G63" s="86">
        <v>0.67019240000000002</v>
      </c>
      <c r="H63" s="92"/>
      <c r="I63" s="120"/>
      <c r="J63" s="180" t="e">
        <f t="shared" si="2"/>
        <v>#REF!</v>
      </c>
      <c r="K63" s="120"/>
      <c r="L63" s="120"/>
      <c r="M63" s="85"/>
      <c r="N63" s="85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120"/>
      <c r="CC63" s="120"/>
      <c r="CD63" s="120"/>
      <c r="CE63" s="120"/>
      <c r="CF63" s="120"/>
      <c r="CG63" s="120"/>
      <c r="CH63" s="120"/>
      <c r="CI63" s="120"/>
      <c r="CJ63" s="120"/>
      <c r="CK63" s="120"/>
      <c r="CL63" s="120"/>
      <c r="CM63" s="120"/>
      <c r="CN63" s="120"/>
      <c r="CO63" s="120"/>
      <c r="CP63" s="120"/>
      <c r="CQ63" s="120"/>
      <c r="CR63" s="120"/>
      <c r="CS63" s="120"/>
      <c r="CT63" s="120"/>
      <c r="CU63" s="120"/>
      <c r="CV63" s="120"/>
      <c r="CW63" s="120"/>
      <c r="CX63" s="120"/>
      <c r="CY63" s="120"/>
      <c r="CZ63" s="120"/>
      <c r="DA63" s="120"/>
      <c r="DB63" s="120"/>
      <c r="DC63" s="120"/>
      <c r="DD63" s="120"/>
      <c r="DE63" s="120"/>
      <c r="DF63" s="120"/>
      <c r="DG63" s="120"/>
      <c r="DH63" s="120"/>
      <c r="DI63" s="120"/>
      <c r="DJ63" s="120"/>
      <c r="DK63" s="120"/>
      <c r="DL63" s="120"/>
      <c r="DM63" s="120"/>
      <c r="DN63" s="120"/>
      <c r="DO63" s="120"/>
      <c r="DP63" s="120"/>
      <c r="DQ63" s="120"/>
      <c r="DR63" s="120"/>
      <c r="DS63" s="120"/>
      <c r="DT63" s="120"/>
      <c r="DU63" s="120"/>
      <c r="DV63" s="120"/>
      <c r="DW63" s="120"/>
      <c r="DX63" s="120"/>
      <c r="DY63" s="120"/>
      <c r="DZ63" s="120"/>
      <c r="EA63" s="120"/>
      <c r="EB63" s="120"/>
      <c r="EC63" s="120"/>
      <c r="ED63" s="120"/>
      <c r="EE63" s="120"/>
      <c r="EF63" s="120"/>
      <c r="EG63" s="120"/>
      <c r="EH63" s="120"/>
      <c r="EI63" s="120"/>
      <c r="EJ63" s="120"/>
      <c r="EK63" s="120"/>
      <c r="EL63" s="120"/>
      <c r="EM63" s="120"/>
      <c r="EN63" s="120"/>
      <c r="EO63" s="120"/>
      <c r="EP63" s="120"/>
      <c r="EQ63" s="120"/>
      <c r="ER63" s="120"/>
      <c r="ES63" s="120"/>
      <c r="ET63" s="120"/>
      <c r="EU63" s="120"/>
      <c r="EV63" s="120"/>
      <c r="EW63" s="120"/>
      <c r="EX63" s="120"/>
      <c r="EY63" s="120"/>
      <c r="EZ63" s="120"/>
      <c r="FA63" s="120"/>
      <c r="FB63" s="120"/>
      <c r="FC63" s="120"/>
      <c r="FD63" s="120"/>
      <c r="FE63" s="120"/>
      <c r="FF63" s="120"/>
      <c r="FG63" s="120"/>
      <c r="FH63" s="120"/>
      <c r="FI63" s="120"/>
      <c r="FJ63" s="120"/>
      <c r="FK63" s="120"/>
      <c r="FL63" s="120"/>
      <c r="FM63" s="120"/>
      <c r="FN63" s="120"/>
      <c r="FO63" s="120"/>
      <c r="FP63" s="120"/>
      <c r="FQ63" s="120"/>
      <c r="FR63" s="120"/>
      <c r="FS63" s="120"/>
      <c r="FT63" s="120"/>
      <c r="FU63" s="120"/>
      <c r="FV63" s="120"/>
      <c r="FW63" s="120"/>
      <c r="FX63" s="120"/>
      <c r="FY63" s="120"/>
      <c r="FZ63" s="120"/>
      <c r="GA63" s="120"/>
      <c r="GB63" s="120"/>
      <c r="GC63" s="120"/>
      <c r="GD63" s="120"/>
      <c r="GE63" s="120"/>
      <c r="GF63" s="120"/>
      <c r="GG63" s="120"/>
      <c r="GH63" s="120"/>
      <c r="GI63" s="120"/>
      <c r="GJ63" s="120"/>
      <c r="GK63" s="120"/>
      <c r="GL63" s="120"/>
      <c r="GM63" s="120"/>
      <c r="GN63" s="120"/>
      <c r="GO63" s="120"/>
      <c r="GP63" s="120"/>
      <c r="GQ63" s="120"/>
      <c r="GR63" s="120"/>
      <c r="GS63" s="120"/>
      <c r="GT63" s="120"/>
      <c r="GU63" s="120"/>
      <c r="GV63" s="120"/>
      <c r="GW63" s="120"/>
      <c r="GX63" s="120"/>
      <c r="GY63" s="120"/>
      <c r="GZ63" s="120"/>
      <c r="HA63" s="120"/>
      <c r="HB63" s="120"/>
      <c r="HC63" s="120"/>
      <c r="HD63" s="120"/>
      <c r="HE63" s="120"/>
      <c r="HF63" s="120"/>
      <c r="HG63" s="120"/>
      <c r="HH63" s="120"/>
      <c r="HI63" s="120"/>
      <c r="HJ63" s="120"/>
      <c r="HK63" s="120"/>
      <c r="HL63" s="120"/>
      <c r="HM63" s="120"/>
      <c r="HN63" s="120"/>
      <c r="HO63" s="120"/>
      <c r="HP63" s="120"/>
      <c r="HQ63" s="120"/>
      <c r="HR63" s="120"/>
      <c r="HS63" s="120"/>
      <c r="HT63" s="120"/>
      <c r="HU63" s="120"/>
      <c r="HV63" s="120"/>
      <c r="HW63" s="120"/>
      <c r="HX63" s="120"/>
      <c r="HY63" s="120"/>
      <c r="HZ63" s="120"/>
      <c r="IA63" s="120"/>
      <c r="IB63" s="120"/>
      <c r="IC63" s="120"/>
      <c r="ID63" s="120"/>
      <c r="IE63" s="120"/>
      <c r="IF63" s="120"/>
      <c r="IG63" s="120"/>
      <c r="IH63" s="120"/>
      <c r="II63" s="120"/>
      <c r="IJ63" s="120"/>
      <c r="IK63" s="120"/>
      <c r="IL63" s="120"/>
      <c r="IM63" s="120"/>
      <c r="IN63" s="120"/>
      <c r="IO63" s="120"/>
      <c r="IP63" s="120"/>
      <c r="IQ63" s="120"/>
      <c r="IR63" s="120"/>
      <c r="IS63" s="120"/>
      <c r="IT63" s="120"/>
      <c r="IU63" s="120"/>
      <c r="IV63" s="120"/>
      <c r="IW63" s="120"/>
      <c r="IX63" s="120"/>
    </row>
    <row r="64" spans="1:258" s="68" customFormat="1" ht="15" customHeight="1">
      <c r="A64" s="88">
        <v>56</v>
      </c>
      <c r="B64" s="89"/>
      <c r="C64" s="102" t="s">
        <v>183</v>
      </c>
      <c r="D64" s="102" t="s">
        <v>184</v>
      </c>
      <c r="E64" s="90"/>
      <c r="F64" s="85" t="e">
        <f>VLOOKUP(D64,#REF!,3,0)</f>
        <v>#REF!</v>
      </c>
      <c r="G64" s="86">
        <v>0.858935</v>
      </c>
      <c r="H64" s="92"/>
      <c r="I64" s="120"/>
      <c r="J64" s="180" t="e">
        <f t="shared" si="2"/>
        <v>#REF!</v>
      </c>
      <c r="K64" s="120"/>
      <c r="L64" s="120"/>
      <c r="M64" s="85"/>
      <c r="N64" s="85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  <c r="CA64" s="120"/>
      <c r="CB64" s="120"/>
      <c r="CC64" s="120"/>
      <c r="CD64" s="120"/>
      <c r="CE64" s="120"/>
      <c r="CF64" s="120"/>
      <c r="CG64" s="120"/>
      <c r="CH64" s="120"/>
      <c r="CI64" s="120"/>
      <c r="CJ64" s="120"/>
      <c r="CK64" s="120"/>
      <c r="CL64" s="120"/>
      <c r="CM64" s="120"/>
      <c r="CN64" s="120"/>
      <c r="CO64" s="120"/>
      <c r="CP64" s="120"/>
      <c r="CQ64" s="120"/>
      <c r="CR64" s="120"/>
      <c r="CS64" s="120"/>
      <c r="CT64" s="120"/>
      <c r="CU64" s="120"/>
      <c r="CV64" s="120"/>
      <c r="CW64" s="120"/>
      <c r="CX64" s="120"/>
      <c r="CY64" s="120"/>
      <c r="CZ64" s="120"/>
      <c r="DA64" s="120"/>
      <c r="DB64" s="120"/>
      <c r="DC64" s="120"/>
      <c r="DD64" s="120"/>
      <c r="DE64" s="120"/>
      <c r="DF64" s="120"/>
      <c r="DG64" s="120"/>
      <c r="DH64" s="120"/>
      <c r="DI64" s="120"/>
      <c r="DJ64" s="120"/>
      <c r="DK64" s="120"/>
      <c r="DL64" s="120"/>
      <c r="DM64" s="120"/>
      <c r="DN64" s="120"/>
      <c r="DO64" s="120"/>
      <c r="DP64" s="120"/>
      <c r="DQ64" s="120"/>
      <c r="DR64" s="120"/>
      <c r="DS64" s="120"/>
      <c r="DT64" s="120"/>
      <c r="DU64" s="120"/>
      <c r="DV64" s="120"/>
      <c r="DW64" s="120"/>
      <c r="DX64" s="120"/>
      <c r="DY64" s="120"/>
      <c r="DZ64" s="120"/>
      <c r="EA64" s="120"/>
      <c r="EB64" s="120"/>
      <c r="EC64" s="120"/>
      <c r="ED64" s="120"/>
      <c r="EE64" s="120"/>
      <c r="EF64" s="120"/>
      <c r="EG64" s="120"/>
      <c r="EH64" s="120"/>
      <c r="EI64" s="120"/>
      <c r="EJ64" s="120"/>
      <c r="EK64" s="120"/>
      <c r="EL64" s="120"/>
      <c r="EM64" s="120"/>
      <c r="EN64" s="120"/>
      <c r="EO64" s="120"/>
      <c r="EP64" s="120"/>
      <c r="EQ64" s="120"/>
      <c r="ER64" s="120"/>
      <c r="ES64" s="120"/>
      <c r="ET64" s="120"/>
      <c r="EU64" s="120"/>
      <c r="EV64" s="120"/>
      <c r="EW64" s="120"/>
      <c r="EX64" s="120"/>
      <c r="EY64" s="120"/>
      <c r="EZ64" s="120"/>
      <c r="FA64" s="120"/>
      <c r="FB64" s="120"/>
      <c r="FC64" s="120"/>
      <c r="FD64" s="120"/>
      <c r="FE64" s="120"/>
      <c r="FF64" s="120"/>
      <c r="FG64" s="120"/>
      <c r="FH64" s="120"/>
      <c r="FI64" s="120"/>
      <c r="FJ64" s="120"/>
      <c r="FK64" s="120"/>
      <c r="FL64" s="120"/>
      <c r="FM64" s="120"/>
      <c r="FN64" s="120"/>
      <c r="FO64" s="120"/>
      <c r="FP64" s="120"/>
      <c r="FQ64" s="120"/>
      <c r="FR64" s="120"/>
      <c r="FS64" s="120"/>
      <c r="FT64" s="120"/>
      <c r="FU64" s="120"/>
      <c r="FV64" s="120"/>
      <c r="FW64" s="120"/>
      <c r="FX64" s="120"/>
      <c r="FY64" s="120"/>
      <c r="FZ64" s="120"/>
      <c r="GA64" s="120"/>
      <c r="GB64" s="120"/>
      <c r="GC64" s="120"/>
      <c r="GD64" s="120"/>
      <c r="GE64" s="120"/>
      <c r="GF64" s="120"/>
      <c r="GG64" s="120"/>
      <c r="GH64" s="120"/>
      <c r="GI64" s="120"/>
      <c r="GJ64" s="120"/>
      <c r="GK64" s="120"/>
      <c r="GL64" s="120"/>
      <c r="GM64" s="120"/>
      <c r="GN64" s="120"/>
      <c r="GO64" s="120"/>
      <c r="GP64" s="120"/>
      <c r="GQ64" s="120"/>
      <c r="GR64" s="120"/>
      <c r="GS64" s="120"/>
      <c r="GT64" s="120"/>
      <c r="GU64" s="120"/>
      <c r="GV64" s="120"/>
      <c r="GW64" s="120"/>
      <c r="GX64" s="120"/>
      <c r="GY64" s="120"/>
      <c r="GZ64" s="120"/>
      <c r="HA64" s="120"/>
      <c r="HB64" s="120"/>
      <c r="HC64" s="120"/>
      <c r="HD64" s="120"/>
      <c r="HE64" s="120"/>
      <c r="HF64" s="120"/>
      <c r="HG64" s="120"/>
      <c r="HH64" s="120"/>
      <c r="HI64" s="120"/>
      <c r="HJ64" s="120"/>
      <c r="HK64" s="120"/>
      <c r="HL64" s="120"/>
      <c r="HM64" s="120"/>
      <c r="HN64" s="120"/>
      <c r="HO64" s="120"/>
      <c r="HP64" s="120"/>
      <c r="HQ64" s="120"/>
      <c r="HR64" s="120"/>
      <c r="HS64" s="120"/>
      <c r="HT64" s="120"/>
      <c r="HU64" s="120"/>
      <c r="HV64" s="120"/>
      <c r="HW64" s="120"/>
      <c r="HX64" s="120"/>
      <c r="HY64" s="120"/>
      <c r="HZ64" s="120"/>
      <c r="IA64" s="120"/>
      <c r="IB64" s="120"/>
      <c r="IC64" s="120"/>
      <c r="ID64" s="120"/>
      <c r="IE64" s="120"/>
      <c r="IF64" s="120"/>
      <c r="IG64" s="120"/>
      <c r="IH64" s="120"/>
      <c r="II64" s="120"/>
      <c r="IJ64" s="120"/>
      <c r="IK64" s="120"/>
      <c r="IL64" s="120"/>
      <c r="IM64" s="120"/>
      <c r="IN64" s="120"/>
      <c r="IO64" s="120"/>
      <c r="IP64" s="120"/>
      <c r="IQ64" s="120"/>
      <c r="IR64" s="120"/>
      <c r="IS64" s="120"/>
      <c r="IT64" s="120"/>
      <c r="IU64" s="120"/>
      <c r="IV64" s="120"/>
      <c r="IW64" s="120"/>
      <c r="IX64" s="120"/>
    </row>
    <row r="65" spans="1:258" s="70" customFormat="1" ht="15" customHeight="1">
      <c r="A65" s="88">
        <v>57</v>
      </c>
      <c r="B65" s="110"/>
      <c r="C65" s="179" t="s">
        <v>185</v>
      </c>
      <c r="D65" s="177" t="s">
        <v>186</v>
      </c>
      <c r="E65" s="113"/>
      <c r="F65" s="115" t="e">
        <f>VLOOKUP(D65,#REF!,3,0)</f>
        <v>#REF!</v>
      </c>
      <c r="G65" s="178">
        <v>0.87778694999999995</v>
      </c>
      <c r="H65" s="116"/>
      <c r="I65" s="129"/>
      <c r="J65" s="180" t="e">
        <f t="shared" si="2"/>
        <v>#REF!</v>
      </c>
      <c r="K65" s="129"/>
      <c r="L65" s="129"/>
      <c r="M65" s="115"/>
      <c r="N65" s="115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  <c r="CF65" s="129"/>
      <c r="CG65" s="129"/>
      <c r="CH65" s="129"/>
      <c r="CI65" s="129"/>
      <c r="CJ65" s="129"/>
      <c r="CK65" s="129"/>
      <c r="CL65" s="129"/>
      <c r="CM65" s="129"/>
      <c r="CN65" s="129"/>
      <c r="CO65" s="129"/>
      <c r="CP65" s="129"/>
      <c r="CQ65" s="129"/>
      <c r="CR65" s="129"/>
      <c r="CS65" s="129"/>
      <c r="CT65" s="129"/>
      <c r="CU65" s="129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X65" s="129"/>
      <c r="FY65" s="129"/>
      <c r="FZ65" s="129"/>
      <c r="GA65" s="129"/>
      <c r="GB65" s="129"/>
      <c r="GC65" s="129"/>
      <c r="GD65" s="129"/>
      <c r="GE65" s="129"/>
      <c r="GF65" s="129"/>
      <c r="GG65" s="129"/>
      <c r="GH65" s="129"/>
      <c r="GI65" s="129"/>
      <c r="GJ65" s="129"/>
      <c r="GK65" s="129"/>
      <c r="GL65" s="129"/>
      <c r="GM65" s="129"/>
      <c r="GN65" s="129"/>
      <c r="GO65" s="129"/>
      <c r="GP65" s="129"/>
      <c r="GQ65" s="129"/>
      <c r="GR65" s="129"/>
      <c r="GS65" s="129"/>
      <c r="GT65" s="129"/>
      <c r="GU65" s="129"/>
      <c r="GV65" s="129"/>
      <c r="GW65" s="129"/>
      <c r="GX65" s="129"/>
      <c r="GY65" s="129"/>
      <c r="GZ65" s="129"/>
      <c r="HA65" s="129"/>
      <c r="HB65" s="129"/>
      <c r="HC65" s="129"/>
      <c r="HD65" s="129"/>
      <c r="HE65" s="129"/>
      <c r="HF65" s="129"/>
      <c r="HG65" s="129"/>
      <c r="HH65" s="129"/>
      <c r="HI65" s="129"/>
      <c r="HJ65" s="129"/>
      <c r="HK65" s="129"/>
      <c r="HL65" s="129"/>
      <c r="HM65" s="129"/>
      <c r="HN65" s="129"/>
      <c r="HO65" s="129"/>
      <c r="HP65" s="129"/>
      <c r="HQ65" s="129"/>
      <c r="HR65" s="129"/>
      <c r="HS65" s="129"/>
      <c r="HT65" s="129"/>
      <c r="HU65" s="129"/>
      <c r="HV65" s="129"/>
      <c r="HW65" s="129"/>
      <c r="HX65" s="129"/>
      <c r="HY65" s="129"/>
      <c r="HZ65" s="129"/>
      <c r="IA65" s="129"/>
      <c r="IB65" s="129"/>
      <c r="IC65" s="129"/>
      <c r="ID65" s="129"/>
      <c r="IE65" s="129"/>
      <c r="IF65" s="129"/>
      <c r="IG65" s="129"/>
      <c r="IH65" s="129"/>
      <c r="II65" s="129"/>
      <c r="IJ65" s="129"/>
      <c r="IK65" s="129"/>
      <c r="IL65" s="129"/>
      <c r="IM65" s="129"/>
      <c r="IN65" s="129"/>
      <c r="IO65" s="129"/>
      <c r="IP65" s="129"/>
      <c r="IQ65" s="129"/>
      <c r="IR65" s="129"/>
      <c r="IS65" s="129"/>
      <c r="IT65" s="129"/>
      <c r="IU65" s="129"/>
      <c r="IV65" s="129"/>
      <c r="IW65" s="129"/>
      <c r="IX65" s="129"/>
    </row>
    <row r="66" spans="1:258" s="70" customFormat="1" ht="15" customHeight="1">
      <c r="A66" s="88">
        <v>58</v>
      </c>
      <c r="B66" s="110"/>
      <c r="C66" s="179" t="s">
        <v>187</v>
      </c>
      <c r="D66" s="177" t="s">
        <v>188</v>
      </c>
      <c r="E66" s="113"/>
      <c r="F66" s="115" t="e">
        <f>VLOOKUP(D66,#REF!,3,0)</f>
        <v>#REF!</v>
      </c>
      <c r="G66" s="178">
        <v>0.87778694999999995</v>
      </c>
      <c r="H66" s="116"/>
      <c r="I66" s="129"/>
      <c r="J66" s="180" t="e">
        <f t="shared" si="2"/>
        <v>#REF!</v>
      </c>
      <c r="K66" s="129"/>
      <c r="L66" s="129"/>
      <c r="M66" s="115"/>
      <c r="N66" s="115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29"/>
      <c r="CB66" s="129"/>
      <c r="CC66" s="129"/>
      <c r="CD66" s="129"/>
      <c r="CE66" s="129"/>
      <c r="CF66" s="129"/>
      <c r="CG66" s="129"/>
      <c r="CH66" s="129"/>
      <c r="CI66" s="129"/>
      <c r="CJ66" s="129"/>
      <c r="CK66" s="129"/>
      <c r="CL66" s="129"/>
      <c r="CM66" s="129"/>
      <c r="CN66" s="129"/>
      <c r="CO66" s="129"/>
      <c r="CP66" s="129"/>
      <c r="CQ66" s="129"/>
      <c r="CR66" s="129"/>
      <c r="CS66" s="129"/>
      <c r="CT66" s="129"/>
      <c r="CU66" s="129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  <c r="FE66" s="129"/>
      <c r="FF66" s="129"/>
      <c r="FG66" s="129"/>
      <c r="FH66" s="129"/>
      <c r="FI66" s="129"/>
      <c r="FJ66" s="129"/>
      <c r="FK66" s="129"/>
      <c r="FL66" s="129"/>
      <c r="FM66" s="129"/>
      <c r="FN66" s="129"/>
      <c r="FO66" s="129"/>
      <c r="FP66" s="129"/>
      <c r="FQ66" s="129"/>
      <c r="FR66" s="129"/>
      <c r="FS66" s="129"/>
      <c r="FT66" s="129"/>
      <c r="FU66" s="129"/>
      <c r="FV66" s="129"/>
      <c r="FW66" s="129"/>
      <c r="FX66" s="129"/>
      <c r="FY66" s="129"/>
      <c r="FZ66" s="129"/>
      <c r="GA66" s="129"/>
      <c r="GB66" s="129"/>
      <c r="GC66" s="129"/>
      <c r="GD66" s="129"/>
      <c r="GE66" s="129"/>
      <c r="GF66" s="129"/>
      <c r="GG66" s="129"/>
      <c r="GH66" s="129"/>
      <c r="GI66" s="129"/>
      <c r="GJ66" s="129"/>
      <c r="GK66" s="129"/>
      <c r="GL66" s="129"/>
      <c r="GM66" s="129"/>
      <c r="GN66" s="129"/>
      <c r="GO66" s="129"/>
      <c r="GP66" s="129"/>
      <c r="GQ66" s="129"/>
      <c r="GR66" s="129"/>
      <c r="GS66" s="129"/>
      <c r="GT66" s="129"/>
      <c r="GU66" s="129"/>
      <c r="GV66" s="129"/>
      <c r="GW66" s="129"/>
      <c r="GX66" s="129"/>
      <c r="GY66" s="129"/>
      <c r="GZ66" s="129"/>
      <c r="HA66" s="129"/>
      <c r="HB66" s="129"/>
      <c r="HC66" s="129"/>
      <c r="HD66" s="129"/>
      <c r="HE66" s="129"/>
      <c r="HF66" s="129"/>
      <c r="HG66" s="129"/>
      <c r="HH66" s="129"/>
      <c r="HI66" s="129"/>
      <c r="HJ66" s="129"/>
      <c r="HK66" s="129"/>
      <c r="HL66" s="129"/>
      <c r="HM66" s="129"/>
      <c r="HN66" s="129"/>
      <c r="HO66" s="129"/>
      <c r="HP66" s="129"/>
      <c r="HQ66" s="129"/>
      <c r="HR66" s="129"/>
      <c r="HS66" s="129"/>
      <c r="HT66" s="129"/>
      <c r="HU66" s="129"/>
      <c r="HV66" s="129"/>
      <c r="HW66" s="129"/>
      <c r="HX66" s="129"/>
      <c r="HY66" s="129"/>
      <c r="HZ66" s="129"/>
      <c r="IA66" s="129"/>
      <c r="IB66" s="129"/>
      <c r="IC66" s="129"/>
      <c r="ID66" s="129"/>
      <c r="IE66" s="129"/>
      <c r="IF66" s="129"/>
      <c r="IG66" s="129"/>
      <c r="IH66" s="129"/>
      <c r="II66" s="129"/>
      <c r="IJ66" s="129"/>
      <c r="IK66" s="129"/>
      <c r="IL66" s="129"/>
      <c r="IM66" s="129"/>
      <c r="IN66" s="129"/>
      <c r="IO66" s="129"/>
      <c r="IP66" s="129"/>
      <c r="IQ66" s="129"/>
      <c r="IR66" s="129"/>
      <c r="IS66" s="129"/>
      <c r="IT66" s="129"/>
      <c r="IU66" s="129"/>
      <c r="IV66" s="129"/>
      <c r="IW66" s="129"/>
      <c r="IX66" s="129"/>
    </row>
    <row r="67" spans="1:258" s="70" customFormat="1" ht="15" customHeight="1">
      <c r="A67" s="88">
        <v>59</v>
      </c>
      <c r="B67" s="110"/>
      <c r="C67" s="179" t="s">
        <v>189</v>
      </c>
      <c r="D67" s="177" t="s">
        <v>190</v>
      </c>
      <c r="E67" s="113"/>
      <c r="F67" s="115" t="e">
        <f>VLOOKUP(D67,#REF!,3,0)</f>
        <v>#REF!</v>
      </c>
      <c r="G67" s="178">
        <v>1.1231969500000001</v>
      </c>
      <c r="H67" s="116"/>
      <c r="I67" s="129"/>
      <c r="J67" s="180" t="e">
        <f t="shared" si="2"/>
        <v>#REF!</v>
      </c>
      <c r="K67" s="129"/>
      <c r="L67" s="129"/>
      <c r="M67" s="115"/>
      <c r="N67" s="115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29"/>
      <c r="FX67" s="129"/>
      <c r="FY67" s="129"/>
      <c r="FZ67" s="129"/>
      <c r="GA67" s="129"/>
      <c r="GB67" s="129"/>
      <c r="GC67" s="129"/>
      <c r="GD67" s="129"/>
      <c r="GE67" s="129"/>
      <c r="GF67" s="129"/>
      <c r="GG67" s="129"/>
      <c r="GH67" s="129"/>
      <c r="GI67" s="129"/>
      <c r="GJ67" s="129"/>
      <c r="GK67" s="129"/>
      <c r="GL67" s="129"/>
      <c r="GM67" s="129"/>
      <c r="GN67" s="129"/>
      <c r="GO67" s="129"/>
      <c r="GP67" s="129"/>
      <c r="GQ67" s="129"/>
      <c r="GR67" s="129"/>
      <c r="GS67" s="129"/>
      <c r="GT67" s="129"/>
      <c r="GU67" s="129"/>
      <c r="GV67" s="129"/>
      <c r="GW67" s="129"/>
      <c r="GX67" s="129"/>
      <c r="GY67" s="129"/>
      <c r="GZ67" s="129"/>
      <c r="HA67" s="129"/>
      <c r="HB67" s="129"/>
      <c r="HC67" s="129"/>
      <c r="HD67" s="129"/>
      <c r="HE67" s="129"/>
      <c r="HF67" s="129"/>
      <c r="HG67" s="129"/>
      <c r="HH67" s="129"/>
      <c r="HI67" s="129"/>
      <c r="HJ67" s="129"/>
      <c r="HK67" s="129"/>
      <c r="HL67" s="129"/>
      <c r="HM67" s="129"/>
      <c r="HN67" s="129"/>
      <c r="HO67" s="129"/>
      <c r="HP67" s="129"/>
      <c r="HQ67" s="129"/>
      <c r="HR67" s="129"/>
      <c r="HS67" s="129"/>
      <c r="HT67" s="129"/>
      <c r="HU67" s="129"/>
      <c r="HV67" s="129"/>
      <c r="HW67" s="129"/>
      <c r="HX67" s="129"/>
      <c r="HY67" s="129"/>
      <c r="HZ67" s="129"/>
      <c r="IA67" s="129"/>
      <c r="IB67" s="129"/>
      <c r="IC67" s="129"/>
      <c r="ID67" s="129"/>
      <c r="IE67" s="129"/>
      <c r="IF67" s="129"/>
      <c r="IG67" s="129"/>
      <c r="IH67" s="129"/>
      <c r="II67" s="129"/>
      <c r="IJ67" s="129"/>
      <c r="IK67" s="129"/>
      <c r="IL67" s="129"/>
      <c r="IM67" s="129"/>
      <c r="IN67" s="129"/>
      <c r="IO67" s="129"/>
      <c r="IP67" s="129"/>
      <c r="IQ67" s="129"/>
      <c r="IR67" s="129"/>
      <c r="IS67" s="129"/>
      <c r="IT67" s="129"/>
      <c r="IU67" s="129"/>
      <c r="IV67" s="129"/>
      <c r="IW67" s="129"/>
      <c r="IX67" s="129"/>
    </row>
    <row r="68" spans="1:258" s="68" customFormat="1" ht="15" customHeight="1">
      <c r="A68" s="88">
        <v>60</v>
      </c>
      <c r="B68" s="89"/>
      <c r="C68" s="102" t="s">
        <v>191</v>
      </c>
      <c r="D68" s="102" t="s">
        <v>192</v>
      </c>
      <c r="E68" s="90"/>
      <c r="F68" s="85" t="e">
        <f>VLOOKUP(D68,#REF!,3,0)</f>
        <v>#REF!</v>
      </c>
      <c r="G68" s="86">
        <v>3.07710675</v>
      </c>
      <c r="H68" s="92"/>
      <c r="I68" s="120"/>
      <c r="J68" s="180" t="e">
        <f t="shared" si="2"/>
        <v>#REF!</v>
      </c>
      <c r="K68" s="120"/>
      <c r="L68" s="120"/>
      <c r="M68" s="85"/>
      <c r="N68" s="85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20"/>
      <c r="BS68" s="120"/>
      <c r="BT68" s="120"/>
      <c r="BU68" s="120"/>
      <c r="BV68" s="120"/>
      <c r="BW68" s="120"/>
      <c r="BX68" s="120"/>
      <c r="BY68" s="120"/>
      <c r="BZ68" s="120"/>
      <c r="CA68" s="120"/>
      <c r="CB68" s="120"/>
      <c r="CC68" s="120"/>
      <c r="CD68" s="120"/>
      <c r="CE68" s="120"/>
      <c r="CF68" s="120"/>
      <c r="CG68" s="120"/>
      <c r="CH68" s="120"/>
      <c r="CI68" s="120"/>
      <c r="CJ68" s="120"/>
      <c r="CK68" s="120"/>
      <c r="CL68" s="120"/>
      <c r="CM68" s="120"/>
      <c r="CN68" s="120"/>
      <c r="CO68" s="120"/>
      <c r="CP68" s="120"/>
      <c r="CQ68" s="120"/>
      <c r="CR68" s="120"/>
      <c r="CS68" s="120"/>
      <c r="CT68" s="120"/>
      <c r="CU68" s="120"/>
      <c r="CV68" s="120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0"/>
      <c r="FX68" s="120"/>
      <c r="FY68" s="120"/>
      <c r="FZ68" s="120"/>
      <c r="GA68" s="120"/>
      <c r="GB68" s="120"/>
      <c r="GC68" s="120"/>
      <c r="GD68" s="120"/>
      <c r="GE68" s="120"/>
      <c r="GF68" s="120"/>
      <c r="GG68" s="120"/>
      <c r="GH68" s="120"/>
      <c r="GI68" s="120"/>
      <c r="GJ68" s="120"/>
      <c r="GK68" s="120"/>
      <c r="GL68" s="120"/>
      <c r="GM68" s="120"/>
      <c r="GN68" s="120"/>
      <c r="GO68" s="120"/>
      <c r="GP68" s="120"/>
      <c r="GQ68" s="120"/>
      <c r="GR68" s="120"/>
      <c r="GS68" s="120"/>
      <c r="GT68" s="120"/>
      <c r="GU68" s="120"/>
      <c r="GV68" s="120"/>
      <c r="GW68" s="120"/>
      <c r="GX68" s="120"/>
      <c r="GY68" s="120"/>
      <c r="GZ68" s="120"/>
      <c r="HA68" s="120"/>
      <c r="HB68" s="120"/>
      <c r="HC68" s="120"/>
      <c r="HD68" s="120"/>
      <c r="HE68" s="120"/>
      <c r="HF68" s="120"/>
      <c r="HG68" s="120"/>
      <c r="HH68" s="120"/>
      <c r="HI68" s="120"/>
      <c r="HJ68" s="120"/>
      <c r="HK68" s="120"/>
      <c r="HL68" s="120"/>
      <c r="HM68" s="120"/>
      <c r="HN68" s="120"/>
      <c r="HO68" s="120"/>
      <c r="HP68" s="120"/>
      <c r="HQ68" s="120"/>
      <c r="HR68" s="120"/>
      <c r="HS68" s="120"/>
      <c r="HT68" s="120"/>
      <c r="HU68" s="120"/>
      <c r="HV68" s="120"/>
      <c r="HW68" s="120"/>
      <c r="HX68" s="120"/>
      <c r="HY68" s="120"/>
      <c r="HZ68" s="120"/>
      <c r="IA68" s="120"/>
      <c r="IB68" s="120"/>
      <c r="IC68" s="120"/>
      <c r="ID68" s="120"/>
      <c r="IE68" s="120"/>
      <c r="IF68" s="120"/>
      <c r="IG68" s="120"/>
      <c r="IH68" s="120"/>
      <c r="II68" s="120"/>
      <c r="IJ68" s="120"/>
      <c r="IK68" s="120"/>
      <c r="IL68" s="120"/>
      <c r="IM68" s="120"/>
      <c r="IN68" s="120"/>
      <c r="IO68" s="120"/>
      <c r="IP68" s="120"/>
      <c r="IQ68" s="120"/>
      <c r="IR68" s="120"/>
      <c r="IS68" s="120"/>
      <c r="IT68" s="120"/>
      <c r="IU68" s="120"/>
      <c r="IV68" s="120"/>
      <c r="IW68" s="120"/>
      <c r="IX68" s="120"/>
    </row>
    <row r="69" spans="1:258" s="68" customFormat="1" ht="15" customHeight="1">
      <c r="A69" s="88">
        <v>61</v>
      </c>
      <c r="B69" s="89"/>
      <c r="C69" s="102" t="s">
        <v>193</v>
      </c>
      <c r="D69" s="102" t="s">
        <v>194</v>
      </c>
      <c r="E69" s="90"/>
      <c r="F69" s="85" t="e">
        <f>VLOOKUP(D69,#REF!,3,0)</f>
        <v>#REF!</v>
      </c>
      <c r="G69" s="86">
        <v>4.8043550000000002</v>
      </c>
      <c r="H69" s="92"/>
      <c r="I69" s="120"/>
      <c r="J69" s="180" t="e">
        <f t="shared" si="2"/>
        <v>#REF!</v>
      </c>
      <c r="K69" s="120"/>
      <c r="L69" s="120"/>
      <c r="M69" s="85"/>
      <c r="N69" s="85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20"/>
      <c r="BS69" s="120"/>
      <c r="BT69" s="120"/>
      <c r="BU69" s="120"/>
      <c r="BV69" s="120"/>
      <c r="BW69" s="120"/>
      <c r="BX69" s="120"/>
      <c r="BY69" s="120"/>
      <c r="BZ69" s="120"/>
      <c r="CA69" s="120"/>
      <c r="CB69" s="120"/>
      <c r="CC69" s="120"/>
      <c r="CD69" s="120"/>
      <c r="CE69" s="120"/>
      <c r="CF69" s="120"/>
      <c r="CG69" s="120"/>
      <c r="CH69" s="120"/>
      <c r="CI69" s="120"/>
      <c r="CJ69" s="120"/>
      <c r="CK69" s="120"/>
      <c r="CL69" s="120"/>
      <c r="CM69" s="120"/>
      <c r="CN69" s="120"/>
      <c r="CO69" s="120"/>
      <c r="CP69" s="120"/>
      <c r="CQ69" s="120"/>
      <c r="CR69" s="120"/>
      <c r="CS69" s="120"/>
      <c r="CT69" s="120"/>
      <c r="CU69" s="120"/>
      <c r="CV69" s="120"/>
      <c r="CW69" s="120"/>
      <c r="CX69" s="120"/>
      <c r="CY69" s="120"/>
      <c r="CZ69" s="120"/>
      <c r="DA69" s="120"/>
      <c r="DB69" s="120"/>
      <c r="DC69" s="12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  <c r="FL69" s="120"/>
      <c r="FM69" s="120"/>
      <c r="FN69" s="120"/>
      <c r="FO69" s="120"/>
      <c r="FP69" s="120"/>
      <c r="FQ69" s="120"/>
      <c r="FR69" s="120"/>
      <c r="FS69" s="120"/>
      <c r="FT69" s="120"/>
      <c r="FU69" s="120"/>
      <c r="FV69" s="120"/>
      <c r="FW69" s="120"/>
      <c r="FX69" s="120"/>
      <c r="FY69" s="120"/>
      <c r="FZ69" s="120"/>
      <c r="GA69" s="120"/>
      <c r="GB69" s="120"/>
      <c r="GC69" s="120"/>
      <c r="GD69" s="120"/>
      <c r="GE69" s="120"/>
      <c r="GF69" s="120"/>
      <c r="GG69" s="120"/>
      <c r="GH69" s="120"/>
      <c r="GI69" s="120"/>
      <c r="GJ69" s="120"/>
      <c r="GK69" s="120"/>
      <c r="GL69" s="120"/>
      <c r="GM69" s="120"/>
      <c r="GN69" s="120"/>
      <c r="GO69" s="120"/>
      <c r="GP69" s="120"/>
      <c r="GQ69" s="120"/>
      <c r="GR69" s="120"/>
      <c r="GS69" s="120"/>
      <c r="GT69" s="120"/>
      <c r="GU69" s="120"/>
      <c r="GV69" s="120"/>
      <c r="GW69" s="120"/>
      <c r="GX69" s="120"/>
      <c r="GY69" s="120"/>
      <c r="GZ69" s="120"/>
      <c r="HA69" s="120"/>
      <c r="HB69" s="120"/>
      <c r="HC69" s="120"/>
      <c r="HD69" s="120"/>
      <c r="HE69" s="120"/>
      <c r="HF69" s="120"/>
      <c r="HG69" s="120"/>
      <c r="HH69" s="120"/>
      <c r="HI69" s="120"/>
      <c r="HJ69" s="120"/>
      <c r="HK69" s="120"/>
      <c r="HL69" s="120"/>
      <c r="HM69" s="120"/>
      <c r="HN69" s="120"/>
      <c r="HO69" s="120"/>
      <c r="HP69" s="120"/>
      <c r="HQ69" s="120"/>
      <c r="HR69" s="120"/>
      <c r="HS69" s="120"/>
      <c r="HT69" s="120"/>
      <c r="HU69" s="120"/>
      <c r="HV69" s="120"/>
      <c r="HW69" s="120"/>
      <c r="HX69" s="120"/>
      <c r="HY69" s="120"/>
      <c r="HZ69" s="120"/>
      <c r="IA69" s="120"/>
      <c r="IB69" s="120"/>
      <c r="IC69" s="120"/>
      <c r="ID69" s="120"/>
      <c r="IE69" s="120"/>
      <c r="IF69" s="120"/>
      <c r="IG69" s="120"/>
      <c r="IH69" s="120"/>
      <c r="II69" s="120"/>
      <c r="IJ69" s="120"/>
      <c r="IK69" s="120"/>
      <c r="IL69" s="120"/>
      <c r="IM69" s="120"/>
      <c r="IN69" s="120"/>
      <c r="IO69" s="120"/>
      <c r="IP69" s="120"/>
      <c r="IQ69" s="120"/>
      <c r="IR69" s="120"/>
      <c r="IS69" s="120"/>
      <c r="IT69" s="120"/>
      <c r="IU69" s="120"/>
      <c r="IV69" s="120"/>
      <c r="IW69" s="120"/>
      <c r="IX69" s="120"/>
    </row>
    <row r="70" spans="1:258" s="68" customFormat="1" ht="15" customHeight="1">
      <c r="A70" s="88">
        <v>62</v>
      </c>
      <c r="B70" s="89"/>
      <c r="C70" s="102" t="s">
        <v>195</v>
      </c>
      <c r="D70" s="102" t="s">
        <v>196</v>
      </c>
      <c r="E70" s="90"/>
      <c r="F70" s="85" t="e">
        <f>VLOOKUP(D70,#REF!,3,0)</f>
        <v>#REF!</v>
      </c>
      <c r="G70" s="86">
        <v>1.52904</v>
      </c>
      <c r="H70" s="92"/>
      <c r="I70" s="120"/>
      <c r="J70" s="180" t="e">
        <f t="shared" si="2"/>
        <v>#REF!</v>
      </c>
      <c r="K70" s="120"/>
      <c r="L70" s="120"/>
      <c r="M70" s="85"/>
      <c r="N70" s="85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20"/>
      <c r="BS70" s="120"/>
      <c r="BT70" s="120"/>
      <c r="BU70" s="120"/>
      <c r="BV70" s="120"/>
      <c r="BW70" s="120"/>
      <c r="BX70" s="120"/>
      <c r="BY70" s="120"/>
      <c r="BZ70" s="120"/>
      <c r="CA70" s="120"/>
      <c r="CB70" s="120"/>
      <c r="CC70" s="120"/>
      <c r="CD70" s="120"/>
      <c r="CE70" s="120"/>
      <c r="CF70" s="120"/>
      <c r="CG70" s="120"/>
      <c r="CH70" s="120"/>
      <c r="CI70" s="120"/>
      <c r="CJ70" s="120"/>
      <c r="CK70" s="120"/>
      <c r="CL70" s="120"/>
      <c r="CM70" s="120"/>
      <c r="CN70" s="120"/>
      <c r="CO70" s="120"/>
      <c r="CP70" s="120"/>
      <c r="CQ70" s="120"/>
      <c r="CR70" s="120"/>
      <c r="CS70" s="120"/>
      <c r="CT70" s="120"/>
      <c r="CU70" s="120"/>
      <c r="CV70" s="120"/>
      <c r="CW70" s="120"/>
      <c r="CX70" s="120"/>
      <c r="CY70" s="120"/>
      <c r="CZ70" s="120"/>
      <c r="DA70" s="120"/>
      <c r="DB70" s="120"/>
      <c r="DC70" s="120"/>
      <c r="DD70" s="120"/>
      <c r="DE70" s="120"/>
      <c r="DF70" s="120"/>
      <c r="DG70" s="120"/>
      <c r="DH70" s="120"/>
      <c r="DI70" s="120"/>
      <c r="DJ70" s="120"/>
      <c r="DK70" s="120"/>
      <c r="DL70" s="120"/>
      <c r="DM70" s="120"/>
      <c r="DN70" s="120"/>
      <c r="DO70" s="120"/>
      <c r="DP70" s="120"/>
      <c r="DQ70" s="120"/>
      <c r="DR70" s="120"/>
      <c r="DS70" s="120"/>
      <c r="DT70" s="120"/>
      <c r="DU70" s="120"/>
      <c r="DV70" s="120"/>
      <c r="DW70" s="120"/>
      <c r="DX70" s="120"/>
      <c r="DY70" s="120"/>
      <c r="DZ70" s="120"/>
      <c r="EA70" s="120"/>
      <c r="EB70" s="120"/>
      <c r="EC70" s="120"/>
      <c r="ED70" s="120"/>
      <c r="EE70" s="120"/>
      <c r="EF70" s="120"/>
      <c r="EG70" s="120"/>
      <c r="EH70" s="120"/>
      <c r="EI70" s="120"/>
      <c r="EJ70" s="120"/>
      <c r="EK70" s="120"/>
      <c r="EL70" s="120"/>
      <c r="EM70" s="120"/>
      <c r="EN70" s="120"/>
      <c r="EO70" s="120"/>
      <c r="EP70" s="120"/>
      <c r="EQ70" s="120"/>
      <c r="ER70" s="120"/>
      <c r="ES70" s="120"/>
      <c r="ET70" s="120"/>
      <c r="EU70" s="120"/>
      <c r="EV70" s="120"/>
      <c r="EW70" s="120"/>
      <c r="EX70" s="120"/>
      <c r="EY70" s="120"/>
      <c r="EZ70" s="120"/>
      <c r="FA70" s="120"/>
      <c r="FB70" s="120"/>
      <c r="FC70" s="120"/>
      <c r="FD70" s="120"/>
      <c r="FE70" s="120"/>
      <c r="FF70" s="120"/>
      <c r="FG70" s="120"/>
      <c r="FH70" s="120"/>
      <c r="FI70" s="120"/>
      <c r="FJ70" s="120"/>
      <c r="FK70" s="120"/>
      <c r="FL70" s="120"/>
      <c r="FM70" s="120"/>
      <c r="FN70" s="120"/>
      <c r="FO70" s="120"/>
      <c r="FP70" s="120"/>
      <c r="FQ70" s="120"/>
      <c r="FR70" s="120"/>
      <c r="FS70" s="120"/>
      <c r="FT70" s="120"/>
      <c r="FU70" s="120"/>
      <c r="FV70" s="120"/>
      <c r="FW70" s="120"/>
      <c r="FX70" s="120"/>
      <c r="FY70" s="120"/>
      <c r="FZ70" s="120"/>
      <c r="GA70" s="120"/>
      <c r="GB70" s="120"/>
      <c r="GC70" s="120"/>
      <c r="GD70" s="120"/>
      <c r="GE70" s="120"/>
      <c r="GF70" s="120"/>
      <c r="GG70" s="120"/>
      <c r="GH70" s="120"/>
      <c r="GI70" s="120"/>
      <c r="GJ70" s="120"/>
      <c r="GK70" s="120"/>
      <c r="GL70" s="120"/>
      <c r="GM70" s="120"/>
      <c r="GN70" s="120"/>
      <c r="GO70" s="120"/>
      <c r="GP70" s="120"/>
      <c r="GQ70" s="120"/>
      <c r="GR70" s="120"/>
      <c r="GS70" s="120"/>
      <c r="GT70" s="120"/>
      <c r="GU70" s="120"/>
      <c r="GV70" s="120"/>
      <c r="GW70" s="120"/>
      <c r="GX70" s="120"/>
      <c r="GY70" s="120"/>
      <c r="GZ70" s="120"/>
      <c r="HA70" s="120"/>
      <c r="HB70" s="120"/>
      <c r="HC70" s="120"/>
      <c r="HD70" s="120"/>
      <c r="HE70" s="120"/>
      <c r="HF70" s="120"/>
      <c r="HG70" s="120"/>
      <c r="HH70" s="120"/>
      <c r="HI70" s="120"/>
      <c r="HJ70" s="120"/>
      <c r="HK70" s="120"/>
      <c r="HL70" s="120"/>
      <c r="HM70" s="120"/>
      <c r="HN70" s="120"/>
      <c r="HO70" s="120"/>
      <c r="HP70" s="120"/>
      <c r="HQ70" s="120"/>
      <c r="HR70" s="120"/>
      <c r="HS70" s="120"/>
      <c r="HT70" s="120"/>
      <c r="HU70" s="120"/>
      <c r="HV70" s="120"/>
      <c r="HW70" s="120"/>
      <c r="HX70" s="120"/>
      <c r="HY70" s="120"/>
      <c r="HZ70" s="120"/>
      <c r="IA70" s="120"/>
      <c r="IB70" s="120"/>
      <c r="IC70" s="120"/>
      <c r="ID70" s="120"/>
      <c r="IE70" s="120"/>
      <c r="IF70" s="120"/>
      <c r="IG70" s="120"/>
      <c r="IH70" s="120"/>
      <c r="II70" s="120"/>
      <c r="IJ70" s="120"/>
      <c r="IK70" s="120"/>
      <c r="IL70" s="120"/>
      <c r="IM70" s="120"/>
      <c r="IN70" s="120"/>
      <c r="IO70" s="120"/>
      <c r="IP70" s="120"/>
      <c r="IQ70" s="120"/>
      <c r="IR70" s="120"/>
      <c r="IS70" s="120"/>
      <c r="IT70" s="120"/>
      <c r="IU70" s="120"/>
      <c r="IV70" s="120"/>
      <c r="IW70" s="120"/>
      <c r="IX70" s="120"/>
    </row>
    <row r="71" spans="1:258" s="68" customFormat="1" ht="15" customHeight="1">
      <c r="A71" s="88">
        <v>63</v>
      </c>
      <c r="B71" s="89"/>
      <c r="C71" s="102" t="s">
        <v>197</v>
      </c>
      <c r="D71" s="102" t="s">
        <v>198</v>
      </c>
      <c r="E71" s="90"/>
      <c r="F71" s="85" t="e">
        <f>VLOOKUP(D71,#REF!,3,0)</f>
        <v>#REF!</v>
      </c>
      <c r="G71" s="86">
        <v>1.52904</v>
      </c>
      <c r="H71" s="92"/>
      <c r="I71" s="120"/>
      <c r="J71" s="180" t="e">
        <f t="shared" si="2"/>
        <v>#REF!</v>
      </c>
      <c r="K71" s="120"/>
      <c r="L71" s="120"/>
      <c r="M71" s="85"/>
      <c r="N71" s="85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20"/>
      <c r="BS71" s="120"/>
      <c r="BT71" s="120"/>
      <c r="BU71" s="120"/>
      <c r="BV71" s="120"/>
      <c r="BW71" s="120"/>
      <c r="BX71" s="120"/>
      <c r="BY71" s="120"/>
      <c r="BZ71" s="120"/>
      <c r="CA71" s="120"/>
      <c r="CB71" s="120"/>
      <c r="CC71" s="120"/>
      <c r="CD71" s="120"/>
      <c r="CE71" s="120"/>
      <c r="CF71" s="120"/>
      <c r="CG71" s="120"/>
      <c r="CH71" s="120"/>
      <c r="CI71" s="120"/>
      <c r="CJ71" s="120"/>
      <c r="CK71" s="120"/>
      <c r="CL71" s="120"/>
      <c r="CM71" s="120"/>
      <c r="CN71" s="120"/>
      <c r="CO71" s="120"/>
      <c r="CP71" s="120"/>
      <c r="CQ71" s="120"/>
      <c r="CR71" s="120"/>
      <c r="CS71" s="120"/>
      <c r="CT71" s="120"/>
      <c r="CU71" s="120"/>
      <c r="CV71" s="120"/>
      <c r="CW71" s="120"/>
      <c r="CX71" s="120"/>
      <c r="CY71" s="120"/>
      <c r="CZ71" s="120"/>
      <c r="DA71" s="120"/>
      <c r="DB71" s="120"/>
      <c r="DC71" s="120"/>
      <c r="DD71" s="120"/>
      <c r="DE71" s="120"/>
      <c r="DF71" s="120"/>
      <c r="DG71" s="120"/>
      <c r="DH71" s="120"/>
      <c r="DI71" s="120"/>
      <c r="DJ71" s="120"/>
      <c r="DK71" s="120"/>
      <c r="DL71" s="120"/>
      <c r="DM71" s="120"/>
      <c r="DN71" s="120"/>
      <c r="DO71" s="120"/>
      <c r="DP71" s="120"/>
      <c r="DQ71" s="120"/>
      <c r="DR71" s="120"/>
      <c r="DS71" s="120"/>
      <c r="DT71" s="120"/>
      <c r="DU71" s="120"/>
      <c r="DV71" s="120"/>
      <c r="DW71" s="120"/>
      <c r="DX71" s="120"/>
      <c r="DY71" s="120"/>
      <c r="DZ71" s="120"/>
      <c r="EA71" s="120"/>
      <c r="EB71" s="120"/>
      <c r="EC71" s="120"/>
      <c r="ED71" s="120"/>
      <c r="EE71" s="120"/>
      <c r="EF71" s="120"/>
      <c r="EG71" s="120"/>
      <c r="EH71" s="120"/>
      <c r="EI71" s="120"/>
      <c r="EJ71" s="120"/>
      <c r="EK71" s="120"/>
      <c r="EL71" s="120"/>
      <c r="EM71" s="120"/>
      <c r="EN71" s="120"/>
      <c r="EO71" s="120"/>
      <c r="EP71" s="120"/>
      <c r="EQ71" s="120"/>
      <c r="ER71" s="120"/>
      <c r="ES71" s="120"/>
      <c r="ET71" s="120"/>
      <c r="EU71" s="120"/>
      <c r="EV71" s="120"/>
      <c r="EW71" s="120"/>
      <c r="EX71" s="120"/>
      <c r="EY71" s="120"/>
      <c r="EZ71" s="120"/>
      <c r="FA71" s="120"/>
      <c r="FB71" s="120"/>
      <c r="FC71" s="120"/>
      <c r="FD71" s="120"/>
      <c r="FE71" s="120"/>
      <c r="FF71" s="120"/>
      <c r="FG71" s="120"/>
      <c r="FH71" s="120"/>
      <c r="FI71" s="120"/>
      <c r="FJ71" s="120"/>
      <c r="FK71" s="120"/>
      <c r="FL71" s="120"/>
      <c r="FM71" s="120"/>
      <c r="FN71" s="120"/>
      <c r="FO71" s="120"/>
      <c r="FP71" s="120"/>
      <c r="FQ71" s="120"/>
      <c r="FR71" s="120"/>
      <c r="FS71" s="120"/>
      <c r="FT71" s="120"/>
      <c r="FU71" s="120"/>
      <c r="FV71" s="120"/>
      <c r="FW71" s="120"/>
      <c r="FX71" s="120"/>
      <c r="FY71" s="120"/>
      <c r="FZ71" s="120"/>
      <c r="GA71" s="120"/>
      <c r="GB71" s="120"/>
      <c r="GC71" s="120"/>
      <c r="GD71" s="120"/>
      <c r="GE71" s="120"/>
      <c r="GF71" s="120"/>
      <c r="GG71" s="120"/>
      <c r="GH71" s="120"/>
      <c r="GI71" s="120"/>
      <c r="GJ71" s="120"/>
      <c r="GK71" s="120"/>
      <c r="GL71" s="120"/>
      <c r="GM71" s="120"/>
      <c r="GN71" s="120"/>
      <c r="GO71" s="120"/>
      <c r="GP71" s="120"/>
      <c r="GQ71" s="120"/>
      <c r="GR71" s="120"/>
      <c r="GS71" s="120"/>
      <c r="GT71" s="120"/>
      <c r="GU71" s="120"/>
      <c r="GV71" s="120"/>
      <c r="GW71" s="120"/>
      <c r="GX71" s="120"/>
      <c r="GY71" s="120"/>
      <c r="GZ71" s="120"/>
      <c r="HA71" s="120"/>
      <c r="HB71" s="120"/>
      <c r="HC71" s="120"/>
      <c r="HD71" s="120"/>
      <c r="HE71" s="120"/>
      <c r="HF71" s="120"/>
      <c r="HG71" s="120"/>
      <c r="HH71" s="120"/>
      <c r="HI71" s="120"/>
      <c r="HJ71" s="120"/>
      <c r="HK71" s="120"/>
      <c r="HL71" s="120"/>
      <c r="HM71" s="120"/>
      <c r="HN71" s="120"/>
      <c r="HO71" s="120"/>
      <c r="HP71" s="120"/>
      <c r="HQ71" s="120"/>
      <c r="HR71" s="120"/>
      <c r="HS71" s="120"/>
      <c r="HT71" s="120"/>
      <c r="HU71" s="120"/>
      <c r="HV71" s="120"/>
      <c r="HW71" s="120"/>
      <c r="HX71" s="120"/>
      <c r="HY71" s="120"/>
      <c r="HZ71" s="120"/>
      <c r="IA71" s="120"/>
      <c r="IB71" s="120"/>
      <c r="IC71" s="120"/>
      <c r="ID71" s="120"/>
      <c r="IE71" s="120"/>
      <c r="IF71" s="120"/>
      <c r="IG71" s="120"/>
      <c r="IH71" s="120"/>
      <c r="II71" s="120"/>
      <c r="IJ71" s="120"/>
      <c r="IK71" s="120"/>
      <c r="IL71" s="120"/>
      <c r="IM71" s="120"/>
      <c r="IN71" s="120"/>
      <c r="IO71" s="120"/>
      <c r="IP71" s="120"/>
      <c r="IQ71" s="120"/>
      <c r="IR71" s="120"/>
      <c r="IS71" s="120"/>
      <c r="IT71" s="120"/>
      <c r="IU71" s="120"/>
      <c r="IV71" s="120"/>
      <c r="IW71" s="120"/>
      <c r="IX71" s="120"/>
    </row>
    <row r="72" spans="1:258" s="70" customFormat="1" ht="15" customHeight="1">
      <c r="A72" s="88">
        <v>64</v>
      </c>
      <c r="B72" s="110"/>
      <c r="C72" s="181" t="s">
        <v>199</v>
      </c>
      <c r="D72" s="181" t="s">
        <v>200</v>
      </c>
      <c r="E72" s="113"/>
      <c r="F72" s="115" t="e">
        <f>VLOOKUP(D72,#REF!,3,0)</f>
        <v>#REF!</v>
      </c>
      <c r="G72" s="178">
        <v>0.57582109999999997</v>
      </c>
      <c r="H72" s="116"/>
      <c r="I72" s="129"/>
      <c r="J72" s="180" t="e">
        <f t="shared" si="2"/>
        <v>#REF!</v>
      </c>
      <c r="K72" s="129"/>
      <c r="L72" s="129"/>
      <c r="M72" s="115"/>
      <c r="N72" s="115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29"/>
      <c r="CF72" s="129"/>
      <c r="CG72" s="129"/>
      <c r="CH72" s="129"/>
      <c r="CI72" s="129"/>
      <c r="CJ72" s="129"/>
      <c r="CK72" s="129"/>
      <c r="CL72" s="129"/>
      <c r="CM72" s="129"/>
      <c r="CN72" s="129"/>
      <c r="CO72" s="129"/>
      <c r="CP72" s="129"/>
      <c r="CQ72" s="129"/>
      <c r="CR72" s="129"/>
      <c r="CS72" s="129"/>
      <c r="CT72" s="129"/>
      <c r="CU72" s="129"/>
      <c r="CV72" s="129"/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  <c r="FE72" s="129"/>
      <c r="FF72" s="129"/>
      <c r="FG72" s="129"/>
      <c r="FH72" s="129"/>
      <c r="FI72" s="129"/>
      <c r="FJ72" s="129"/>
      <c r="FK72" s="129"/>
      <c r="FL72" s="129"/>
      <c r="FM72" s="129"/>
      <c r="FN72" s="129"/>
      <c r="FO72" s="129"/>
      <c r="FP72" s="129"/>
      <c r="FQ72" s="129"/>
      <c r="FR72" s="129"/>
      <c r="FS72" s="129"/>
      <c r="FT72" s="129"/>
      <c r="FU72" s="129"/>
      <c r="FV72" s="129"/>
      <c r="FW72" s="129"/>
      <c r="FX72" s="129"/>
      <c r="FY72" s="129"/>
      <c r="FZ72" s="129"/>
      <c r="GA72" s="129"/>
      <c r="GB72" s="129"/>
      <c r="GC72" s="129"/>
      <c r="GD72" s="129"/>
      <c r="GE72" s="129"/>
      <c r="GF72" s="129"/>
      <c r="GG72" s="129"/>
      <c r="GH72" s="129"/>
      <c r="GI72" s="129"/>
      <c r="GJ72" s="129"/>
      <c r="GK72" s="129"/>
      <c r="GL72" s="129"/>
      <c r="GM72" s="129"/>
      <c r="GN72" s="129"/>
      <c r="GO72" s="129"/>
      <c r="GP72" s="129"/>
      <c r="GQ72" s="129"/>
      <c r="GR72" s="129"/>
      <c r="GS72" s="129"/>
      <c r="GT72" s="129"/>
      <c r="GU72" s="129"/>
      <c r="GV72" s="129"/>
      <c r="GW72" s="129"/>
      <c r="GX72" s="129"/>
      <c r="GY72" s="129"/>
      <c r="GZ72" s="129"/>
      <c r="HA72" s="129"/>
      <c r="HB72" s="129"/>
      <c r="HC72" s="129"/>
      <c r="HD72" s="129"/>
      <c r="HE72" s="129"/>
      <c r="HF72" s="129"/>
      <c r="HG72" s="129"/>
      <c r="HH72" s="129"/>
      <c r="HI72" s="129"/>
      <c r="HJ72" s="129"/>
      <c r="HK72" s="129"/>
      <c r="HL72" s="129"/>
      <c r="HM72" s="129"/>
      <c r="HN72" s="129"/>
      <c r="HO72" s="129"/>
      <c r="HP72" s="129"/>
      <c r="HQ72" s="129"/>
      <c r="HR72" s="129"/>
      <c r="HS72" s="129"/>
      <c r="HT72" s="129"/>
      <c r="HU72" s="129"/>
      <c r="HV72" s="129"/>
      <c r="HW72" s="129"/>
      <c r="HX72" s="129"/>
      <c r="HY72" s="129"/>
      <c r="HZ72" s="129"/>
      <c r="IA72" s="129"/>
      <c r="IB72" s="129"/>
      <c r="IC72" s="129"/>
      <c r="ID72" s="129"/>
      <c r="IE72" s="129"/>
      <c r="IF72" s="129"/>
      <c r="IG72" s="129"/>
      <c r="IH72" s="129"/>
      <c r="II72" s="129"/>
      <c r="IJ72" s="129"/>
      <c r="IK72" s="129"/>
      <c r="IL72" s="129"/>
      <c r="IM72" s="129"/>
      <c r="IN72" s="129"/>
      <c r="IO72" s="129"/>
      <c r="IP72" s="129"/>
      <c r="IQ72" s="129"/>
      <c r="IR72" s="129"/>
      <c r="IS72" s="129"/>
      <c r="IT72" s="129"/>
      <c r="IU72" s="129"/>
      <c r="IV72" s="129"/>
      <c r="IW72" s="129"/>
      <c r="IX72" s="129"/>
    </row>
    <row r="73" spans="1:258" s="70" customFormat="1" ht="15" customHeight="1">
      <c r="A73" s="88">
        <v>65</v>
      </c>
      <c r="B73" s="110"/>
      <c r="C73" s="181" t="s">
        <v>201</v>
      </c>
      <c r="D73" s="181" t="s">
        <v>202</v>
      </c>
      <c r="E73" s="113"/>
      <c r="F73" s="115" t="e">
        <f>VLOOKUP(D73,#REF!,3,0)</f>
        <v>#REF!</v>
      </c>
      <c r="G73" s="178">
        <v>0.57582109999999997</v>
      </c>
      <c r="H73" s="116"/>
      <c r="I73" s="129"/>
      <c r="J73" s="180" t="e">
        <f t="shared" si="2"/>
        <v>#REF!</v>
      </c>
      <c r="K73" s="129"/>
      <c r="L73" s="129"/>
      <c r="M73" s="115"/>
      <c r="N73" s="115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  <c r="CS73" s="129"/>
      <c r="CT73" s="129"/>
      <c r="CU73" s="129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I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  <c r="FE73" s="129"/>
      <c r="FF73" s="129"/>
      <c r="FG73" s="129"/>
      <c r="FH73" s="129"/>
      <c r="FI73" s="129"/>
      <c r="FJ73" s="129"/>
      <c r="FK73" s="129"/>
      <c r="FL73" s="129"/>
      <c r="FM73" s="129"/>
      <c r="FN73" s="129"/>
      <c r="FO73" s="129"/>
      <c r="FP73" s="129"/>
      <c r="FQ73" s="129"/>
      <c r="FR73" s="129"/>
      <c r="FS73" s="129"/>
      <c r="FT73" s="129"/>
      <c r="FU73" s="129"/>
      <c r="FV73" s="129"/>
      <c r="FW73" s="129"/>
      <c r="FX73" s="129"/>
      <c r="FY73" s="129"/>
      <c r="FZ73" s="129"/>
      <c r="GA73" s="129"/>
      <c r="GB73" s="129"/>
      <c r="GC73" s="129"/>
      <c r="GD73" s="129"/>
      <c r="GE73" s="129"/>
      <c r="GF73" s="129"/>
      <c r="GG73" s="129"/>
      <c r="GH73" s="129"/>
      <c r="GI73" s="129"/>
      <c r="GJ73" s="129"/>
      <c r="GK73" s="129"/>
      <c r="GL73" s="129"/>
      <c r="GM73" s="129"/>
      <c r="GN73" s="129"/>
      <c r="GO73" s="129"/>
      <c r="GP73" s="129"/>
      <c r="GQ73" s="129"/>
      <c r="GR73" s="129"/>
      <c r="GS73" s="129"/>
      <c r="GT73" s="129"/>
      <c r="GU73" s="129"/>
      <c r="GV73" s="129"/>
      <c r="GW73" s="129"/>
      <c r="GX73" s="129"/>
      <c r="GY73" s="129"/>
      <c r="GZ73" s="129"/>
      <c r="HA73" s="129"/>
      <c r="HB73" s="129"/>
      <c r="HC73" s="129"/>
      <c r="HD73" s="129"/>
      <c r="HE73" s="129"/>
      <c r="HF73" s="129"/>
      <c r="HG73" s="129"/>
      <c r="HH73" s="129"/>
      <c r="HI73" s="129"/>
      <c r="HJ73" s="129"/>
      <c r="HK73" s="129"/>
      <c r="HL73" s="129"/>
      <c r="HM73" s="129"/>
      <c r="HN73" s="129"/>
      <c r="HO73" s="129"/>
      <c r="HP73" s="129"/>
      <c r="HQ73" s="129"/>
      <c r="HR73" s="129"/>
      <c r="HS73" s="129"/>
      <c r="HT73" s="129"/>
      <c r="HU73" s="129"/>
      <c r="HV73" s="129"/>
      <c r="HW73" s="129"/>
      <c r="HX73" s="129"/>
      <c r="HY73" s="129"/>
      <c r="HZ73" s="129"/>
      <c r="IA73" s="129"/>
      <c r="IB73" s="129"/>
      <c r="IC73" s="129"/>
      <c r="ID73" s="129"/>
      <c r="IE73" s="129"/>
      <c r="IF73" s="129"/>
      <c r="IG73" s="129"/>
      <c r="IH73" s="129"/>
      <c r="II73" s="129"/>
      <c r="IJ73" s="129"/>
      <c r="IK73" s="129"/>
      <c r="IL73" s="129"/>
      <c r="IM73" s="129"/>
      <c r="IN73" s="129"/>
      <c r="IO73" s="129"/>
      <c r="IP73" s="129"/>
      <c r="IQ73" s="129"/>
      <c r="IR73" s="129"/>
      <c r="IS73" s="129"/>
      <c r="IT73" s="129"/>
      <c r="IU73" s="129"/>
      <c r="IV73" s="129"/>
      <c r="IW73" s="129"/>
      <c r="IX73" s="129"/>
    </row>
    <row r="74" spans="1:258" s="68" customFormat="1" ht="15" customHeight="1">
      <c r="A74" s="88">
        <v>66</v>
      </c>
      <c r="B74" s="89"/>
      <c r="C74" s="104" t="s">
        <v>203</v>
      </c>
      <c r="D74" s="105" t="s">
        <v>204</v>
      </c>
      <c r="E74" s="90"/>
      <c r="F74" s="85" t="e">
        <f>VLOOKUP(D74,#REF!,3,0)</f>
        <v>#REF!</v>
      </c>
      <c r="G74" s="86">
        <v>2.3125430499999999</v>
      </c>
      <c r="H74" s="92"/>
      <c r="I74" s="120"/>
      <c r="J74" s="180" t="e">
        <f t="shared" si="2"/>
        <v>#REF!</v>
      </c>
      <c r="K74" s="120"/>
      <c r="L74" s="120"/>
      <c r="M74" s="85"/>
      <c r="N74" s="85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  <c r="BZ74" s="120"/>
      <c r="CA74" s="120"/>
      <c r="CB74" s="120"/>
      <c r="CC74" s="120"/>
      <c r="CD74" s="120"/>
      <c r="CE74" s="120"/>
      <c r="CF74" s="120"/>
      <c r="CG74" s="120"/>
      <c r="CH74" s="120"/>
      <c r="CI74" s="120"/>
      <c r="CJ74" s="120"/>
      <c r="CK74" s="120"/>
      <c r="CL74" s="120"/>
      <c r="CM74" s="120"/>
      <c r="CN74" s="120"/>
      <c r="CO74" s="120"/>
      <c r="CP74" s="120"/>
      <c r="CQ74" s="120"/>
      <c r="CR74" s="120"/>
      <c r="CS74" s="120"/>
      <c r="CT74" s="120"/>
      <c r="CU74" s="120"/>
      <c r="CV74" s="120"/>
      <c r="CW74" s="120"/>
      <c r="CX74" s="120"/>
      <c r="CY74" s="120"/>
      <c r="CZ74" s="120"/>
      <c r="DA74" s="120"/>
      <c r="DB74" s="120"/>
      <c r="DC74" s="120"/>
      <c r="DD74" s="120"/>
      <c r="DE74" s="120"/>
      <c r="DF74" s="120"/>
      <c r="DG74" s="120"/>
      <c r="DH74" s="120"/>
      <c r="DI74" s="120"/>
      <c r="DJ74" s="120"/>
      <c r="DK74" s="120"/>
      <c r="DL74" s="120"/>
      <c r="DM74" s="120"/>
      <c r="DN74" s="120"/>
      <c r="DO74" s="120"/>
      <c r="DP74" s="120"/>
      <c r="DQ74" s="120"/>
      <c r="DR74" s="120"/>
      <c r="DS74" s="120"/>
      <c r="DT74" s="120"/>
      <c r="DU74" s="120"/>
      <c r="DV74" s="120"/>
      <c r="DW74" s="120"/>
      <c r="DX74" s="120"/>
      <c r="DY74" s="120"/>
      <c r="DZ74" s="120"/>
      <c r="EA74" s="120"/>
      <c r="EB74" s="120"/>
      <c r="EC74" s="120"/>
      <c r="ED74" s="120"/>
      <c r="EE74" s="120"/>
      <c r="EF74" s="120"/>
      <c r="EG74" s="120"/>
      <c r="EH74" s="120"/>
      <c r="EI74" s="120"/>
      <c r="EJ74" s="120"/>
      <c r="EK74" s="120"/>
      <c r="EL74" s="120"/>
      <c r="EM74" s="120"/>
      <c r="EN74" s="120"/>
      <c r="EO74" s="120"/>
      <c r="EP74" s="120"/>
      <c r="EQ74" s="120"/>
      <c r="ER74" s="120"/>
      <c r="ES74" s="120"/>
      <c r="ET74" s="120"/>
      <c r="EU74" s="120"/>
      <c r="EV74" s="120"/>
      <c r="EW74" s="120"/>
      <c r="EX74" s="120"/>
      <c r="EY74" s="120"/>
      <c r="EZ74" s="120"/>
      <c r="FA74" s="120"/>
      <c r="FB74" s="120"/>
      <c r="FC74" s="120"/>
      <c r="FD74" s="120"/>
      <c r="FE74" s="120"/>
      <c r="FF74" s="120"/>
      <c r="FG74" s="120"/>
      <c r="FH74" s="120"/>
      <c r="FI74" s="120"/>
      <c r="FJ74" s="120"/>
      <c r="FK74" s="120"/>
      <c r="FL74" s="120"/>
      <c r="FM74" s="120"/>
      <c r="FN74" s="120"/>
      <c r="FO74" s="120"/>
      <c r="FP74" s="120"/>
      <c r="FQ74" s="120"/>
      <c r="FR74" s="120"/>
      <c r="FS74" s="120"/>
      <c r="FT74" s="120"/>
      <c r="FU74" s="120"/>
      <c r="FV74" s="120"/>
      <c r="FW74" s="120"/>
      <c r="FX74" s="120"/>
      <c r="FY74" s="120"/>
      <c r="FZ74" s="120"/>
      <c r="GA74" s="120"/>
      <c r="GB74" s="120"/>
      <c r="GC74" s="120"/>
      <c r="GD74" s="120"/>
      <c r="GE74" s="120"/>
      <c r="GF74" s="120"/>
      <c r="GG74" s="120"/>
      <c r="GH74" s="120"/>
      <c r="GI74" s="120"/>
      <c r="GJ74" s="120"/>
      <c r="GK74" s="120"/>
      <c r="GL74" s="120"/>
      <c r="GM74" s="120"/>
      <c r="GN74" s="120"/>
      <c r="GO74" s="120"/>
      <c r="GP74" s="120"/>
      <c r="GQ74" s="120"/>
      <c r="GR74" s="120"/>
      <c r="GS74" s="120"/>
      <c r="GT74" s="120"/>
      <c r="GU74" s="120"/>
      <c r="GV74" s="120"/>
      <c r="GW74" s="120"/>
      <c r="GX74" s="120"/>
      <c r="GY74" s="120"/>
      <c r="GZ74" s="120"/>
      <c r="HA74" s="120"/>
      <c r="HB74" s="120"/>
      <c r="HC74" s="120"/>
      <c r="HD74" s="120"/>
      <c r="HE74" s="120"/>
      <c r="HF74" s="120"/>
      <c r="HG74" s="120"/>
      <c r="HH74" s="120"/>
      <c r="HI74" s="120"/>
      <c r="HJ74" s="120"/>
      <c r="HK74" s="120"/>
      <c r="HL74" s="120"/>
      <c r="HM74" s="120"/>
      <c r="HN74" s="120"/>
      <c r="HO74" s="120"/>
      <c r="HP74" s="120"/>
      <c r="HQ74" s="120"/>
      <c r="HR74" s="120"/>
      <c r="HS74" s="120"/>
      <c r="HT74" s="120"/>
      <c r="HU74" s="120"/>
      <c r="HV74" s="120"/>
      <c r="HW74" s="120"/>
      <c r="HX74" s="120"/>
      <c r="HY74" s="120"/>
      <c r="HZ74" s="120"/>
      <c r="IA74" s="120"/>
      <c r="IB74" s="120"/>
      <c r="IC74" s="120"/>
      <c r="ID74" s="120"/>
      <c r="IE74" s="120"/>
      <c r="IF74" s="120"/>
      <c r="IG74" s="120"/>
      <c r="IH74" s="120"/>
      <c r="II74" s="120"/>
      <c r="IJ74" s="120"/>
      <c r="IK74" s="120"/>
      <c r="IL74" s="120"/>
      <c r="IM74" s="120"/>
      <c r="IN74" s="120"/>
      <c r="IO74" s="120"/>
      <c r="IP74" s="120"/>
      <c r="IQ74" s="120"/>
      <c r="IR74" s="120"/>
      <c r="IS74" s="120"/>
      <c r="IT74" s="120"/>
      <c r="IU74" s="120"/>
      <c r="IV74" s="120"/>
      <c r="IW74" s="120"/>
      <c r="IX74" s="120"/>
    </row>
    <row r="75" spans="1:258" s="68" customFormat="1" ht="15" customHeight="1">
      <c r="A75" s="88">
        <v>67</v>
      </c>
      <c r="B75" s="89"/>
      <c r="C75" s="104" t="s">
        <v>205</v>
      </c>
      <c r="D75" s="105" t="s">
        <v>206</v>
      </c>
      <c r="E75" s="90"/>
      <c r="F75" s="85" t="e">
        <f>VLOOKUP(D75,#REF!,3,0)</f>
        <v>#REF!</v>
      </c>
      <c r="G75" s="86">
        <v>2.3125430499999999</v>
      </c>
      <c r="H75" s="92"/>
      <c r="I75" s="120"/>
      <c r="J75" s="180" t="e">
        <f t="shared" si="2"/>
        <v>#REF!</v>
      </c>
      <c r="K75" s="120"/>
      <c r="L75" s="120"/>
      <c r="M75" s="85"/>
      <c r="N75" s="85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  <c r="CB75" s="120"/>
      <c r="CC75" s="120"/>
      <c r="CD75" s="120"/>
      <c r="CE75" s="120"/>
      <c r="CF75" s="120"/>
      <c r="CG75" s="120"/>
      <c r="CH75" s="120"/>
      <c r="CI75" s="120"/>
      <c r="CJ75" s="120"/>
      <c r="CK75" s="120"/>
      <c r="CL75" s="120"/>
      <c r="CM75" s="120"/>
      <c r="CN75" s="120"/>
      <c r="CO75" s="120"/>
      <c r="CP75" s="120"/>
      <c r="CQ75" s="120"/>
      <c r="CR75" s="120"/>
      <c r="CS75" s="120"/>
      <c r="CT75" s="120"/>
      <c r="CU75" s="120"/>
      <c r="CV75" s="120"/>
      <c r="CW75" s="120"/>
      <c r="CX75" s="120"/>
      <c r="CY75" s="120"/>
      <c r="CZ75" s="120"/>
      <c r="DA75" s="120"/>
      <c r="DB75" s="120"/>
      <c r="DC75" s="120"/>
      <c r="DD75" s="120"/>
      <c r="DE75" s="120"/>
      <c r="DF75" s="120"/>
      <c r="DG75" s="120"/>
      <c r="DH75" s="120"/>
      <c r="DI75" s="120"/>
      <c r="DJ75" s="120"/>
      <c r="DK75" s="120"/>
      <c r="DL75" s="120"/>
      <c r="DM75" s="120"/>
      <c r="DN75" s="120"/>
      <c r="DO75" s="120"/>
      <c r="DP75" s="120"/>
      <c r="DQ75" s="120"/>
      <c r="DR75" s="120"/>
      <c r="DS75" s="120"/>
      <c r="DT75" s="120"/>
      <c r="DU75" s="120"/>
      <c r="DV75" s="120"/>
      <c r="DW75" s="120"/>
      <c r="DX75" s="120"/>
      <c r="DY75" s="120"/>
      <c r="DZ75" s="120"/>
      <c r="EA75" s="120"/>
      <c r="EB75" s="120"/>
      <c r="EC75" s="120"/>
      <c r="ED75" s="120"/>
      <c r="EE75" s="120"/>
      <c r="EF75" s="120"/>
      <c r="EG75" s="120"/>
      <c r="EH75" s="120"/>
      <c r="EI75" s="120"/>
      <c r="EJ75" s="120"/>
      <c r="EK75" s="120"/>
      <c r="EL75" s="120"/>
      <c r="EM75" s="120"/>
      <c r="EN75" s="120"/>
      <c r="EO75" s="120"/>
      <c r="EP75" s="120"/>
      <c r="EQ75" s="120"/>
      <c r="ER75" s="120"/>
      <c r="ES75" s="120"/>
      <c r="ET75" s="120"/>
      <c r="EU75" s="120"/>
      <c r="EV75" s="120"/>
      <c r="EW75" s="120"/>
      <c r="EX75" s="120"/>
      <c r="EY75" s="120"/>
      <c r="EZ75" s="120"/>
      <c r="FA75" s="120"/>
      <c r="FB75" s="120"/>
      <c r="FC75" s="120"/>
      <c r="FD75" s="120"/>
      <c r="FE75" s="120"/>
      <c r="FF75" s="120"/>
      <c r="FG75" s="120"/>
      <c r="FH75" s="120"/>
      <c r="FI75" s="120"/>
      <c r="FJ75" s="120"/>
      <c r="FK75" s="120"/>
      <c r="FL75" s="120"/>
      <c r="FM75" s="120"/>
      <c r="FN75" s="120"/>
      <c r="FO75" s="120"/>
      <c r="FP75" s="120"/>
      <c r="FQ75" s="120"/>
      <c r="FR75" s="120"/>
      <c r="FS75" s="120"/>
      <c r="FT75" s="120"/>
      <c r="FU75" s="120"/>
      <c r="FV75" s="120"/>
      <c r="FW75" s="120"/>
      <c r="FX75" s="120"/>
      <c r="FY75" s="120"/>
      <c r="FZ75" s="120"/>
      <c r="GA75" s="120"/>
      <c r="GB75" s="120"/>
      <c r="GC75" s="120"/>
      <c r="GD75" s="120"/>
      <c r="GE75" s="120"/>
      <c r="GF75" s="120"/>
      <c r="GG75" s="120"/>
      <c r="GH75" s="120"/>
      <c r="GI75" s="120"/>
      <c r="GJ75" s="120"/>
      <c r="GK75" s="120"/>
      <c r="GL75" s="120"/>
      <c r="GM75" s="120"/>
      <c r="GN75" s="120"/>
      <c r="GO75" s="120"/>
      <c r="GP75" s="120"/>
      <c r="GQ75" s="120"/>
      <c r="GR75" s="120"/>
      <c r="GS75" s="120"/>
      <c r="GT75" s="120"/>
      <c r="GU75" s="120"/>
      <c r="GV75" s="120"/>
      <c r="GW75" s="120"/>
      <c r="GX75" s="120"/>
      <c r="GY75" s="120"/>
      <c r="GZ75" s="120"/>
      <c r="HA75" s="120"/>
      <c r="HB75" s="120"/>
      <c r="HC75" s="120"/>
      <c r="HD75" s="120"/>
      <c r="HE75" s="120"/>
      <c r="HF75" s="120"/>
      <c r="HG75" s="120"/>
      <c r="HH75" s="120"/>
      <c r="HI75" s="120"/>
      <c r="HJ75" s="120"/>
      <c r="HK75" s="120"/>
      <c r="HL75" s="120"/>
      <c r="HM75" s="120"/>
      <c r="HN75" s="120"/>
      <c r="HO75" s="120"/>
      <c r="HP75" s="120"/>
      <c r="HQ75" s="120"/>
      <c r="HR75" s="120"/>
      <c r="HS75" s="120"/>
      <c r="HT75" s="120"/>
      <c r="HU75" s="120"/>
      <c r="HV75" s="120"/>
      <c r="HW75" s="120"/>
      <c r="HX75" s="120"/>
      <c r="HY75" s="120"/>
      <c r="HZ75" s="120"/>
      <c r="IA75" s="120"/>
      <c r="IB75" s="120"/>
      <c r="IC75" s="120"/>
      <c r="ID75" s="120"/>
      <c r="IE75" s="120"/>
      <c r="IF75" s="120"/>
      <c r="IG75" s="120"/>
      <c r="IH75" s="120"/>
      <c r="II75" s="120"/>
      <c r="IJ75" s="120"/>
      <c r="IK75" s="120"/>
      <c r="IL75" s="120"/>
      <c r="IM75" s="120"/>
      <c r="IN75" s="120"/>
      <c r="IO75" s="120"/>
      <c r="IP75" s="120"/>
      <c r="IQ75" s="120"/>
      <c r="IR75" s="120"/>
      <c r="IS75" s="120"/>
      <c r="IT75" s="120"/>
      <c r="IU75" s="120"/>
      <c r="IV75" s="120"/>
      <c r="IW75" s="120"/>
      <c r="IX75" s="120"/>
    </row>
    <row r="76" spans="1:258" s="68" customFormat="1" ht="15" customHeight="1">
      <c r="A76" s="88">
        <v>68</v>
      </c>
      <c r="B76" s="89"/>
      <c r="C76" s="106" t="s">
        <v>207</v>
      </c>
      <c r="D76" s="106" t="s">
        <v>208</v>
      </c>
      <c r="E76" s="90"/>
      <c r="F76" s="85" t="e">
        <f>VLOOKUP(D76,#REF!,3,0)</f>
        <v>#REF!</v>
      </c>
      <c r="G76" s="86">
        <v>4.5589369499999997</v>
      </c>
      <c r="H76" s="92"/>
      <c r="I76" s="120"/>
      <c r="J76" s="180" t="e">
        <f t="shared" si="2"/>
        <v>#REF!</v>
      </c>
      <c r="K76" s="120"/>
      <c r="L76" s="120"/>
      <c r="M76" s="85"/>
      <c r="N76" s="85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0"/>
      <c r="BT76" s="120"/>
      <c r="BU76" s="120"/>
      <c r="BV76" s="120"/>
      <c r="BW76" s="120"/>
      <c r="BX76" s="120"/>
      <c r="BY76" s="120"/>
      <c r="BZ76" s="120"/>
      <c r="CA76" s="120"/>
      <c r="CB76" s="120"/>
      <c r="CC76" s="120"/>
      <c r="CD76" s="120"/>
      <c r="CE76" s="120"/>
      <c r="CF76" s="120"/>
      <c r="CG76" s="120"/>
      <c r="CH76" s="120"/>
      <c r="CI76" s="120"/>
      <c r="CJ76" s="120"/>
      <c r="CK76" s="120"/>
      <c r="CL76" s="120"/>
      <c r="CM76" s="120"/>
      <c r="CN76" s="120"/>
      <c r="CO76" s="120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20"/>
      <c r="DF76" s="120"/>
      <c r="DG76" s="120"/>
      <c r="DH76" s="120"/>
      <c r="DI76" s="120"/>
      <c r="DJ76" s="120"/>
      <c r="DK76" s="120"/>
      <c r="DL76" s="120"/>
      <c r="DM76" s="120"/>
      <c r="DN76" s="120"/>
      <c r="DO76" s="120"/>
      <c r="DP76" s="120"/>
      <c r="DQ76" s="120"/>
      <c r="DR76" s="120"/>
      <c r="DS76" s="120"/>
      <c r="DT76" s="120"/>
      <c r="DU76" s="120"/>
      <c r="DV76" s="120"/>
      <c r="DW76" s="120"/>
      <c r="DX76" s="120"/>
      <c r="DY76" s="120"/>
      <c r="DZ76" s="120"/>
      <c r="EA76" s="120"/>
      <c r="EB76" s="120"/>
      <c r="EC76" s="120"/>
      <c r="ED76" s="120"/>
      <c r="EE76" s="120"/>
      <c r="EF76" s="120"/>
      <c r="EG76" s="120"/>
      <c r="EH76" s="120"/>
      <c r="EI76" s="120"/>
      <c r="EJ76" s="120"/>
      <c r="EK76" s="120"/>
      <c r="EL76" s="120"/>
      <c r="EM76" s="120"/>
      <c r="EN76" s="120"/>
      <c r="EO76" s="120"/>
      <c r="EP76" s="120"/>
      <c r="EQ76" s="120"/>
      <c r="ER76" s="120"/>
      <c r="ES76" s="120"/>
      <c r="ET76" s="120"/>
      <c r="EU76" s="120"/>
      <c r="EV76" s="120"/>
      <c r="EW76" s="120"/>
      <c r="EX76" s="120"/>
      <c r="EY76" s="120"/>
      <c r="EZ76" s="120"/>
      <c r="FA76" s="120"/>
      <c r="FB76" s="120"/>
      <c r="FC76" s="120"/>
      <c r="FD76" s="120"/>
      <c r="FE76" s="120"/>
      <c r="FF76" s="120"/>
      <c r="FG76" s="120"/>
      <c r="FH76" s="120"/>
      <c r="FI76" s="120"/>
      <c r="FJ76" s="120"/>
      <c r="FK76" s="120"/>
      <c r="FL76" s="120"/>
      <c r="FM76" s="120"/>
      <c r="FN76" s="120"/>
      <c r="FO76" s="120"/>
      <c r="FP76" s="120"/>
      <c r="FQ76" s="120"/>
      <c r="FR76" s="120"/>
      <c r="FS76" s="120"/>
      <c r="FT76" s="120"/>
      <c r="FU76" s="120"/>
      <c r="FV76" s="120"/>
      <c r="FW76" s="120"/>
      <c r="FX76" s="120"/>
      <c r="FY76" s="120"/>
      <c r="FZ76" s="120"/>
      <c r="GA76" s="120"/>
      <c r="GB76" s="120"/>
      <c r="GC76" s="120"/>
      <c r="GD76" s="120"/>
      <c r="GE76" s="120"/>
      <c r="GF76" s="120"/>
      <c r="GG76" s="120"/>
      <c r="GH76" s="120"/>
      <c r="GI76" s="120"/>
      <c r="GJ76" s="120"/>
      <c r="GK76" s="120"/>
      <c r="GL76" s="120"/>
      <c r="GM76" s="120"/>
      <c r="GN76" s="120"/>
      <c r="GO76" s="120"/>
      <c r="GP76" s="120"/>
      <c r="GQ76" s="120"/>
      <c r="GR76" s="120"/>
      <c r="GS76" s="120"/>
      <c r="GT76" s="120"/>
      <c r="GU76" s="120"/>
      <c r="GV76" s="120"/>
      <c r="GW76" s="120"/>
      <c r="GX76" s="120"/>
      <c r="GY76" s="120"/>
      <c r="GZ76" s="120"/>
      <c r="HA76" s="120"/>
      <c r="HB76" s="120"/>
      <c r="HC76" s="120"/>
      <c r="HD76" s="120"/>
      <c r="HE76" s="120"/>
      <c r="HF76" s="120"/>
      <c r="HG76" s="120"/>
      <c r="HH76" s="120"/>
      <c r="HI76" s="120"/>
      <c r="HJ76" s="120"/>
      <c r="HK76" s="120"/>
      <c r="HL76" s="120"/>
      <c r="HM76" s="120"/>
      <c r="HN76" s="120"/>
      <c r="HO76" s="120"/>
      <c r="HP76" s="120"/>
      <c r="HQ76" s="120"/>
      <c r="HR76" s="120"/>
      <c r="HS76" s="120"/>
      <c r="HT76" s="120"/>
      <c r="HU76" s="120"/>
      <c r="HV76" s="120"/>
      <c r="HW76" s="120"/>
      <c r="HX76" s="120"/>
      <c r="HY76" s="120"/>
      <c r="HZ76" s="120"/>
      <c r="IA76" s="120"/>
      <c r="IB76" s="120"/>
      <c r="IC76" s="120"/>
      <c r="ID76" s="120"/>
      <c r="IE76" s="120"/>
      <c r="IF76" s="120"/>
      <c r="IG76" s="120"/>
      <c r="IH76" s="120"/>
      <c r="II76" s="120"/>
      <c r="IJ76" s="120"/>
      <c r="IK76" s="120"/>
      <c r="IL76" s="120"/>
      <c r="IM76" s="120"/>
      <c r="IN76" s="120"/>
      <c r="IO76" s="120"/>
      <c r="IP76" s="120"/>
      <c r="IQ76" s="120"/>
      <c r="IR76" s="120"/>
      <c r="IS76" s="120"/>
      <c r="IT76" s="120"/>
      <c r="IU76" s="120"/>
      <c r="IV76" s="120"/>
      <c r="IW76" s="120"/>
      <c r="IX76" s="120"/>
    </row>
    <row r="77" spans="1:258" s="68" customFormat="1" ht="15" customHeight="1">
      <c r="A77" s="88">
        <v>69</v>
      </c>
      <c r="B77" s="89"/>
      <c r="C77" s="106" t="s">
        <v>209</v>
      </c>
      <c r="D77" s="106" t="s">
        <v>210</v>
      </c>
      <c r="E77" s="90"/>
      <c r="F77" s="85" t="e">
        <f>VLOOKUP(D77,#REF!,3,0)</f>
        <v>#REF!</v>
      </c>
      <c r="G77" s="86">
        <v>5.4651449999999997</v>
      </c>
      <c r="H77" s="92"/>
      <c r="I77" s="120"/>
      <c r="J77" s="180" t="e">
        <f t="shared" si="2"/>
        <v>#REF!</v>
      </c>
      <c r="K77" s="120"/>
      <c r="L77" s="120"/>
      <c r="M77" s="85"/>
      <c r="N77" s="85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0"/>
      <c r="BZ77" s="120"/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0"/>
      <c r="CO77" s="120"/>
      <c r="CP77" s="120"/>
      <c r="CQ77" s="120"/>
      <c r="CR77" s="120"/>
      <c r="CS77" s="120"/>
      <c r="CT77" s="120"/>
      <c r="CU77" s="120"/>
      <c r="CV77" s="120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  <c r="FL77" s="120"/>
      <c r="FM77" s="120"/>
      <c r="FN77" s="120"/>
      <c r="FO77" s="120"/>
      <c r="FP77" s="120"/>
      <c r="FQ77" s="120"/>
      <c r="FR77" s="120"/>
      <c r="FS77" s="120"/>
      <c r="FT77" s="120"/>
      <c r="FU77" s="120"/>
      <c r="FV77" s="120"/>
      <c r="FW77" s="120"/>
      <c r="FX77" s="120"/>
      <c r="FY77" s="120"/>
      <c r="FZ77" s="120"/>
      <c r="GA77" s="120"/>
      <c r="GB77" s="120"/>
      <c r="GC77" s="120"/>
      <c r="GD77" s="120"/>
      <c r="GE77" s="120"/>
      <c r="GF77" s="120"/>
      <c r="GG77" s="120"/>
      <c r="GH77" s="120"/>
      <c r="GI77" s="120"/>
      <c r="GJ77" s="120"/>
      <c r="GK77" s="120"/>
      <c r="GL77" s="120"/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0"/>
      <c r="HA77" s="120"/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0"/>
      <c r="HP77" s="120"/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0"/>
      <c r="IE77" s="120"/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0"/>
      <c r="IT77" s="120"/>
      <c r="IU77" s="120"/>
      <c r="IV77" s="120"/>
      <c r="IW77" s="120"/>
      <c r="IX77" s="120"/>
    </row>
    <row r="78" spans="1:258" s="68" customFormat="1" ht="15" customHeight="1">
      <c r="A78" s="88">
        <v>70</v>
      </c>
      <c r="B78" s="89"/>
      <c r="C78" s="106" t="s">
        <v>211</v>
      </c>
      <c r="D78" s="106" t="s">
        <v>212</v>
      </c>
      <c r="E78" s="90"/>
      <c r="F78" s="85" t="e">
        <f>VLOOKUP(D78,#REF!,3,0)</f>
        <v>#REF!</v>
      </c>
      <c r="G78" s="86">
        <v>0</v>
      </c>
      <c r="H78" s="92"/>
      <c r="I78" s="120"/>
      <c r="J78" s="180" t="e">
        <f t="shared" si="2"/>
        <v>#REF!</v>
      </c>
      <c r="K78" s="120"/>
      <c r="L78" s="120"/>
      <c r="M78" s="85"/>
      <c r="N78" s="85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0"/>
      <c r="BZ78" s="120"/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0"/>
      <c r="CO78" s="120"/>
      <c r="CP78" s="120"/>
      <c r="CQ78" s="120"/>
      <c r="CR78" s="120"/>
      <c r="CS78" s="120"/>
      <c r="CT78" s="120"/>
      <c r="CU78" s="120"/>
      <c r="CV78" s="120"/>
      <c r="CW78" s="120"/>
      <c r="CX78" s="120"/>
      <c r="CY78" s="120"/>
      <c r="CZ78" s="120"/>
      <c r="DA78" s="120"/>
      <c r="DB78" s="120"/>
      <c r="DC78" s="120"/>
      <c r="DD78" s="120"/>
      <c r="DE78" s="120"/>
      <c r="DF78" s="120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0"/>
      <c r="EA78" s="120"/>
      <c r="EB78" s="120"/>
      <c r="EC78" s="120"/>
      <c r="ED78" s="120"/>
      <c r="EE78" s="120"/>
      <c r="EF78" s="120"/>
      <c r="EG78" s="120"/>
      <c r="EH78" s="120"/>
      <c r="EI78" s="120"/>
      <c r="EJ78" s="120"/>
      <c r="EK78" s="120"/>
      <c r="EL78" s="120"/>
      <c r="EM78" s="120"/>
      <c r="EN78" s="120"/>
      <c r="EO78" s="120"/>
      <c r="EP78" s="120"/>
      <c r="EQ78" s="120"/>
      <c r="ER78" s="120"/>
      <c r="ES78" s="120"/>
      <c r="ET78" s="120"/>
      <c r="EU78" s="120"/>
      <c r="EV78" s="120"/>
      <c r="EW78" s="120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120"/>
      <c r="FP78" s="120"/>
      <c r="FQ78" s="120"/>
      <c r="FR78" s="120"/>
      <c r="FS78" s="120"/>
      <c r="FT78" s="120"/>
      <c r="FU78" s="120"/>
      <c r="FV78" s="120"/>
      <c r="FW78" s="120"/>
      <c r="FX78" s="120"/>
      <c r="FY78" s="120"/>
      <c r="FZ78" s="120"/>
      <c r="GA78" s="120"/>
      <c r="GB78" s="120"/>
      <c r="GC78" s="120"/>
      <c r="GD78" s="120"/>
      <c r="GE78" s="120"/>
      <c r="GF78" s="120"/>
      <c r="GG78" s="120"/>
      <c r="GH78" s="120"/>
      <c r="GI78" s="120"/>
      <c r="GJ78" s="120"/>
      <c r="GK78" s="120"/>
      <c r="GL78" s="120"/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0"/>
      <c r="HA78" s="120"/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0"/>
      <c r="HP78" s="120"/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0"/>
      <c r="IE78" s="120"/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0"/>
      <c r="IT78" s="120"/>
      <c r="IU78" s="120"/>
      <c r="IV78" s="120"/>
      <c r="IW78" s="120"/>
      <c r="IX78" s="120"/>
    </row>
    <row r="79" spans="1:258" s="68" customFormat="1" ht="15" customHeight="1">
      <c r="A79" s="88">
        <v>71</v>
      </c>
      <c r="B79" s="89"/>
      <c r="C79" s="106" t="s">
        <v>213</v>
      </c>
      <c r="D79" s="106" t="s">
        <v>214</v>
      </c>
      <c r="E79" s="90"/>
      <c r="F79" s="85" t="e">
        <f>VLOOKUP(D79,#REF!,3,0)</f>
        <v>#REF!</v>
      </c>
      <c r="G79" s="86">
        <v>0</v>
      </c>
      <c r="H79" s="92"/>
      <c r="I79" s="120"/>
      <c r="J79" s="180" t="e">
        <f t="shared" si="2"/>
        <v>#REF!</v>
      </c>
      <c r="K79" s="120"/>
      <c r="L79" s="120"/>
      <c r="M79" s="85"/>
      <c r="N79" s="85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20"/>
      <c r="BS79" s="120"/>
      <c r="BT79" s="120"/>
      <c r="BU79" s="120"/>
      <c r="BV79" s="120"/>
      <c r="BW79" s="120"/>
      <c r="BX79" s="120"/>
      <c r="BY79" s="120"/>
      <c r="BZ79" s="120"/>
      <c r="CA79" s="120"/>
      <c r="CB79" s="120"/>
      <c r="CC79" s="120"/>
      <c r="CD79" s="120"/>
      <c r="CE79" s="120"/>
      <c r="CF79" s="120"/>
      <c r="CG79" s="120"/>
      <c r="CH79" s="120"/>
      <c r="CI79" s="120"/>
      <c r="CJ79" s="120"/>
      <c r="CK79" s="120"/>
      <c r="CL79" s="120"/>
      <c r="CM79" s="120"/>
      <c r="CN79" s="120"/>
      <c r="CO79" s="120"/>
      <c r="CP79" s="120"/>
      <c r="CQ79" s="120"/>
      <c r="CR79" s="120"/>
      <c r="CS79" s="120"/>
      <c r="CT79" s="120"/>
      <c r="CU79" s="120"/>
      <c r="CV79" s="120"/>
      <c r="CW79" s="120"/>
      <c r="CX79" s="120"/>
      <c r="CY79" s="120"/>
      <c r="CZ79" s="120"/>
      <c r="DA79" s="120"/>
      <c r="DB79" s="120"/>
      <c r="DC79" s="120"/>
      <c r="DD79" s="120"/>
      <c r="DE79" s="120"/>
      <c r="DF79" s="120"/>
      <c r="DG79" s="120"/>
      <c r="DH79" s="120"/>
      <c r="DI79" s="120"/>
      <c r="DJ79" s="120"/>
      <c r="DK79" s="120"/>
      <c r="DL79" s="120"/>
      <c r="DM79" s="120"/>
      <c r="DN79" s="120"/>
      <c r="DO79" s="120"/>
      <c r="DP79" s="120"/>
      <c r="DQ79" s="120"/>
      <c r="DR79" s="120"/>
      <c r="DS79" s="120"/>
      <c r="DT79" s="120"/>
      <c r="DU79" s="120"/>
      <c r="DV79" s="120"/>
      <c r="DW79" s="120"/>
      <c r="DX79" s="120"/>
      <c r="DY79" s="120"/>
      <c r="DZ79" s="120"/>
      <c r="EA79" s="120"/>
      <c r="EB79" s="120"/>
      <c r="EC79" s="120"/>
      <c r="ED79" s="120"/>
      <c r="EE79" s="120"/>
      <c r="EF79" s="120"/>
      <c r="EG79" s="120"/>
      <c r="EH79" s="120"/>
      <c r="EI79" s="120"/>
      <c r="EJ79" s="120"/>
      <c r="EK79" s="120"/>
      <c r="EL79" s="120"/>
      <c r="EM79" s="120"/>
      <c r="EN79" s="120"/>
      <c r="EO79" s="120"/>
      <c r="EP79" s="120"/>
      <c r="EQ79" s="120"/>
      <c r="ER79" s="120"/>
      <c r="ES79" s="120"/>
      <c r="ET79" s="120"/>
      <c r="EU79" s="120"/>
      <c r="EV79" s="120"/>
      <c r="EW79" s="120"/>
      <c r="EX79" s="120"/>
      <c r="EY79" s="120"/>
      <c r="EZ79" s="120"/>
      <c r="FA79" s="120"/>
      <c r="FB79" s="120"/>
      <c r="FC79" s="120"/>
      <c r="FD79" s="120"/>
      <c r="FE79" s="120"/>
      <c r="FF79" s="120"/>
      <c r="FG79" s="120"/>
      <c r="FH79" s="120"/>
      <c r="FI79" s="120"/>
      <c r="FJ79" s="120"/>
      <c r="FK79" s="120"/>
      <c r="FL79" s="120"/>
      <c r="FM79" s="120"/>
      <c r="FN79" s="120"/>
      <c r="FO79" s="120"/>
      <c r="FP79" s="120"/>
      <c r="FQ79" s="120"/>
      <c r="FR79" s="120"/>
      <c r="FS79" s="120"/>
      <c r="FT79" s="120"/>
      <c r="FU79" s="120"/>
      <c r="FV79" s="120"/>
      <c r="FW79" s="120"/>
      <c r="FX79" s="120"/>
      <c r="FY79" s="120"/>
      <c r="FZ79" s="120"/>
      <c r="GA79" s="120"/>
      <c r="GB79" s="120"/>
      <c r="GC79" s="120"/>
      <c r="GD79" s="120"/>
      <c r="GE79" s="120"/>
      <c r="GF79" s="120"/>
      <c r="GG79" s="120"/>
      <c r="GH79" s="120"/>
      <c r="GI79" s="120"/>
      <c r="GJ79" s="120"/>
      <c r="GK79" s="120"/>
      <c r="GL79" s="120"/>
      <c r="GM79" s="120"/>
      <c r="GN79" s="120"/>
      <c r="GO79" s="120"/>
      <c r="GP79" s="120"/>
      <c r="GQ79" s="120"/>
      <c r="GR79" s="120"/>
      <c r="GS79" s="120"/>
      <c r="GT79" s="120"/>
      <c r="GU79" s="120"/>
      <c r="GV79" s="120"/>
      <c r="GW79" s="120"/>
      <c r="GX79" s="120"/>
      <c r="GY79" s="120"/>
      <c r="GZ79" s="120"/>
      <c r="HA79" s="120"/>
      <c r="HB79" s="120"/>
      <c r="HC79" s="120"/>
      <c r="HD79" s="120"/>
      <c r="HE79" s="120"/>
      <c r="HF79" s="120"/>
      <c r="HG79" s="120"/>
      <c r="HH79" s="120"/>
      <c r="HI79" s="120"/>
      <c r="HJ79" s="120"/>
      <c r="HK79" s="120"/>
      <c r="HL79" s="120"/>
      <c r="HM79" s="120"/>
      <c r="HN79" s="120"/>
      <c r="HO79" s="120"/>
      <c r="HP79" s="120"/>
      <c r="HQ79" s="120"/>
      <c r="HR79" s="120"/>
      <c r="HS79" s="120"/>
      <c r="HT79" s="120"/>
      <c r="HU79" s="120"/>
      <c r="HV79" s="120"/>
      <c r="HW79" s="120"/>
      <c r="HX79" s="120"/>
      <c r="HY79" s="120"/>
      <c r="HZ79" s="120"/>
      <c r="IA79" s="120"/>
      <c r="IB79" s="120"/>
      <c r="IC79" s="120"/>
      <c r="ID79" s="120"/>
      <c r="IE79" s="120"/>
      <c r="IF79" s="120"/>
      <c r="IG79" s="120"/>
      <c r="IH79" s="120"/>
      <c r="II79" s="120"/>
      <c r="IJ79" s="120"/>
      <c r="IK79" s="120"/>
      <c r="IL79" s="120"/>
      <c r="IM79" s="120"/>
      <c r="IN79" s="120"/>
      <c r="IO79" s="120"/>
      <c r="IP79" s="120"/>
      <c r="IQ79" s="120"/>
      <c r="IR79" s="120"/>
      <c r="IS79" s="120"/>
      <c r="IT79" s="120"/>
      <c r="IU79" s="120"/>
      <c r="IV79" s="120"/>
      <c r="IW79" s="120"/>
      <c r="IX79" s="120"/>
    </row>
    <row r="80" spans="1:258" s="68" customFormat="1" ht="15" customHeight="1">
      <c r="A80" s="88">
        <v>72</v>
      </c>
      <c r="B80" s="89"/>
      <c r="C80" s="106" t="s">
        <v>215</v>
      </c>
      <c r="D80" s="106" t="s">
        <v>216</v>
      </c>
      <c r="E80" s="90"/>
      <c r="F80" s="85" t="e">
        <f>VLOOKUP(D80,#REF!,3,0)</f>
        <v>#REF!</v>
      </c>
      <c r="G80" s="86">
        <v>2.9732536999999999</v>
      </c>
      <c r="H80" s="92"/>
      <c r="I80" s="120"/>
      <c r="J80" s="180" t="e">
        <f t="shared" si="2"/>
        <v>#REF!</v>
      </c>
      <c r="K80" s="120"/>
      <c r="L80" s="120"/>
      <c r="M80" s="85"/>
      <c r="N80" s="85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20"/>
      <c r="BS80" s="120"/>
      <c r="BT80" s="120"/>
      <c r="BU80" s="120"/>
      <c r="BV80" s="120"/>
      <c r="BW80" s="120"/>
      <c r="BX80" s="120"/>
      <c r="BY80" s="120"/>
      <c r="BZ80" s="120"/>
      <c r="CA80" s="120"/>
      <c r="CB80" s="120"/>
      <c r="CC80" s="120"/>
      <c r="CD80" s="120"/>
      <c r="CE80" s="120"/>
      <c r="CF80" s="120"/>
      <c r="CG80" s="120"/>
      <c r="CH80" s="120"/>
      <c r="CI80" s="120"/>
      <c r="CJ80" s="120"/>
      <c r="CK80" s="120"/>
      <c r="CL80" s="120"/>
      <c r="CM80" s="120"/>
      <c r="CN80" s="120"/>
      <c r="CO80" s="120"/>
      <c r="CP80" s="120"/>
      <c r="CQ80" s="120"/>
      <c r="CR80" s="120"/>
      <c r="CS80" s="120"/>
      <c r="CT80" s="120"/>
      <c r="CU80" s="120"/>
      <c r="CV80" s="120"/>
      <c r="CW80" s="120"/>
      <c r="CX80" s="120"/>
      <c r="CY80" s="120"/>
      <c r="CZ80" s="120"/>
      <c r="DA80" s="120"/>
      <c r="DB80" s="120"/>
      <c r="DC80" s="120"/>
      <c r="DD80" s="120"/>
      <c r="DE80" s="120"/>
      <c r="DF80" s="120"/>
      <c r="DG80" s="120"/>
      <c r="DH80" s="120"/>
      <c r="DI80" s="120"/>
      <c r="DJ80" s="120"/>
      <c r="DK80" s="120"/>
      <c r="DL80" s="120"/>
      <c r="DM80" s="120"/>
      <c r="DN80" s="120"/>
      <c r="DO80" s="120"/>
      <c r="DP80" s="120"/>
      <c r="DQ80" s="120"/>
      <c r="DR80" s="120"/>
      <c r="DS80" s="120"/>
      <c r="DT80" s="120"/>
      <c r="DU80" s="120"/>
      <c r="DV80" s="120"/>
      <c r="DW80" s="120"/>
      <c r="DX80" s="120"/>
      <c r="DY80" s="120"/>
      <c r="DZ80" s="120"/>
      <c r="EA80" s="120"/>
      <c r="EB80" s="120"/>
      <c r="EC80" s="120"/>
      <c r="ED80" s="120"/>
      <c r="EE80" s="120"/>
      <c r="EF80" s="120"/>
      <c r="EG80" s="120"/>
      <c r="EH80" s="120"/>
      <c r="EI80" s="120"/>
      <c r="EJ80" s="120"/>
      <c r="EK80" s="120"/>
      <c r="EL80" s="120"/>
      <c r="EM80" s="120"/>
      <c r="EN80" s="120"/>
      <c r="EO80" s="120"/>
      <c r="EP80" s="120"/>
      <c r="EQ80" s="120"/>
      <c r="ER80" s="120"/>
      <c r="ES80" s="120"/>
      <c r="ET80" s="120"/>
      <c r="EU80" s="120"/>
      <c r="EV80" s="120"/>
      <c r="EW80" s="120"/>
      <c r="EX80" s="120"/>
      <c r="EY80" s="120"/>
      <c r="EZ80" s="120"/>
      <c r="FA80" s="120"/>
      <c r="FB80" s="120"/>
      <c r="FC80" s="120"/>
      <c r="FD80" s="120"/>
      <c r="FE80" s="120"/>
      <c r="FF80" s="120"/>
      <c r="FG80" s="120"/>
      <c r="FH80" s="120"/>
      <c r="FI80" s="120"/>
      <c r="FJ80" s="120"/>
      <c r="FK80" s="120"/>
      <c r="FL80" s="120"/>
      <c r="FM80" s="120"/>
      <c r="FN80" s="120"/>
      <c r="FO80" s="120"/>
      <c r="FP80" s="120"/>
      <c r="FQ80" s="120"/>
      <c r="FR80" s="120"/>
      <c r="FS80" s="120"/>
      <c r="FT80" s="120"/>
      <c r="FU80" s="120"/>
      <c r="FV80" s="120"/>
      <c r="FW80" s="120"/>
      <c r="FX80" s="120"/>
      <c r="FY80" s="120"/>
      <c r="FZ80" s="120"/>
      <c r="GA80" s="120"/>
      <c r="GB80" s="120"/>
      <c r="GC80" s="120"/>
      <c r="GD80" s="120"/>
      <c r="GE80" s="120"/>
      <c r="GF80" s="120"/>
      <c r="GG80" s="120"/>
      <c r="GH80" s="120"/>
      <c r="GI80" s="120"/>
      <c r="GJ80" s="120"/>
      <c r="GK80" s="120"/>
      <c r="GL80" s="120"/>
      <c r="GM80" s="120"/>
      <c r="GN80" s="120"/>
      <c r="GO80" s="120"/>
      <c r="GP80" s="120"/>
      <c r="GQ80" s="120"/>
      <c r="GR80" s="120"/>
      <c r="GS80" s="120"/>
      <c r="GT80" s="120"/>
      <c r="GU80" s="120"/>
      <c r="GV80" s="120"/>
      <c r="GW80" s="120"/>
      <c r="GX80" s="120"/>
      <c r="GY80" s="120"/>
      <c r="GZ80" s="120"/>
      <c r="HA80" s="120"/>
      <c r="HB80" s="120"/>
      <c r="HC80" s="120"/>
      <c r="HD80" s="120"/>
      <c r="HE80" s="120"/>
      <c r="HF80" s="120"/>
      <c r="HG80" s="120"/>
      <c r="HH80" s="120"/>
      <c r="HI80" s="120"/>
      <c r="HJ80" s="120"/>
      <c r="HK80" s="120"/>
      <c r="HL80" s="120"/>
      <c r="HM80" s="120"/>
      <c r="HN80" s="120"/>
      <c r="HO80" s="120"/>
      <c r="HP80" s="120"/>
      <c r="HQ80" s="120"/>
      <c r="HR80" s="120"/>
      <c r="HS80" s="120"/>
      <c r="HT80" s="120"/>
      <c r="HU80" s="120"/>
      <c r="HV80" s="120"/>
      <c r="HW80" s="120"/>
      <c r="HX80" s="120"/>
      <c r="HY80" s="120"/>
      <c r="HZ80" s="120"/>
      <c r="IA80" s="120"/>
      <c r="IB80" s="120"/>
      <c r="IC80" s="120"/>
      <c r="ID80" s="120"/>
      <c r="IE80" s="120"/>
      <c r="IF80" s="120"/>
      <c r="IG80" s="120"/>
      <c r="IH80" s="120"/>
      <c r="II80" s="120"/>
      <c r="IJ80" s="120"/>
      <c r="IK80" s="120"/>
      <c r="IL80" s="120"/>
      <c r="IM80" s="120"/>
      <c r="IN80" s="120"/>
      <c r="IO80" s="120"/>
      <c r="IP80" s="120"/>
      <c r="IQ80" s="120"/>
      <c r="IR80" s="120"/>
      <c r="IS80" s="120"/>
      <c r="IT80" s="120"/>
      <c r="IU80" s="120"/>
      <c r="IV80" s="120"/>
      <c r="IW80" s="120"/>
      <c r="IX80" s="120"/>
    </row>
    <row r="81" spans="1:258" s="70" customFormat="1" ht="15" customHeight="1">
      <c r="A81" s="88">
        <v>73</v>
      </c>
      <c r="B81" s="110"/>
      <c r="C81" s="177" t="s">
        <v>217</v>
      </c>
      <c r="D81" s="182" t="s">
        <v>218</v>
      </c>
      <c r="E81" s="113"/>
      <c r="F81" s="115" t="e">
        <f>VLOOKUP(D81,#REF!,3,0)</f>
        <v>#REF!</v>
      </c>
      <c r="G81" s="178">
        <v>0.77393389999999995</v>
      </c>
      <c r="H81" s="116"/>
      <c r="I81" s="129"/>
      <c r="J81" s="180" t="e">
        <f t="shared" si="2"/>
        <v>#REF!</v>
      </c>
      <c r="K81" s="129"/>
      <c r="L81" s="129"/>
      <c r="M81" s="115"/>
      <c r="N81" s="115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  <c r="CA81" s="129"/>
      <c r="CB81" s="129"/>
      <c r="CC81" s="129"/>
      <c r="CD81" s="129"/>
      <c r="CE81" s="129"/>
      <c r="CF81" s="129"/>
      <c r="CG81" s="129"/>
      <c r="CH81" s="129"/>
      <c r="CI81" s="129"/>
      <c r="CJ81" s="129"/>
      <c r="CK81" s="129"/>
      <c r="CL81" s="129"/>
      <c r="CM81" s="129"/>
      <c r="CN81" s="129"/>
      <c r="CO81" s="129"/>
      <c r="CP81" s="129"/>
      <c r="CQ81" s="129"/>
      <c r="CR81" s="129"/>
      <c r="CS81" s="129"/>
      <c r="CT81" s="129"/>
      <c r="CU81" s="129"/>
      <c r="CV81" s="129"/>
      <c r="CW81" s="129"/>
      <c r="CX81" s="129"/>
      <c r="CY81" s="129"/>
      <c r="CZ81" s="129"/>
      <c r="DA81" s="129"/>
      <c r="DB81" s="129"/>
      <c r="DC81" s="129"/>
      <c r="DD81" s="129"/>
      <c r="DE81" s="129"/>
      <c r="DF81" s="129"/>
      <c r="DG81" s="129"/>
      <c r="DH81" s="129"/>
      <c r="DI81" s="129"/>
      <c r="DJ81" s="129"/>
      <c r="DK81" s="129"/>
      <c r="DL81" s="129"/>
      <c r="DM81" s="129"/>
      <c r="DN81" s="129"/>
      <c r="DO81" s="129"/>
      <c r="DP81" s="129"/>
      <c r="DQ81" s="129"/>
      <c r="DR81" s="129"/>
      <c r="DS81" s="129"/>
      <c r="DT81" s="129"/>
      <c r="DU81" s="129"/>
      <c r="DV81" s="129"/>
      <c r="DW81" s="129"/>
      <c r="DX81" s="129"/>
      <c r="DY81" s="129"/>
      <c r="DZ81" s="129"/>
      <c r="EA81" s="129"/>
      <c r="EB81" s="129"/>
      <c r="EC81" s="129"/>
      <c r="ED81" s="129"/>
      <c r="EE81" s="129"/>
      <c r="EF81" s="129"/>
      <c r="EG81" s="129"/>
      <c r="EH81" s="129"/>
      <c r="EI81" s="129"/>
      <c r="EJ81" s="129"/>
      <c r="EK81" s="129"/>
      <c r="EL81" s="129"/>
      <c r="EM81" s="129"/>
      <c r="EN81" s="129"/>
      <c r="EO81" s="129"/>
      <c r="EP81" s="129"/>
      <c r="EQ81" s="129"/>
      <c r="ER81" s="129"/>
      <c r="ES81" s="129"/>
      <c r="ET81" s="129"/>
      <c r="EU81" s="129"/>
      <c r="EV81" s="129"/>
      <c r="EW81" s="129"/>
      <c r="EX81" s="129"/>
      <c r="EY81" s="129"/>
      <c r="EZ81" s="129"/>
      <c r="FA81" s="129"/>
      <c r="FB81" s="129"/>
      <c r="FC81" s="129"/>
      <c r="FD81" s="129"/>
      <c r="FE81" s="129"/>
      <c r="FF81" s="129"/>
      <c r="FG81" s="129"/>
      <c r="FH81" s="129"/>
      <c r="FI81" s="129"/>
      <c r="FJ81" s="129"/>
      <c r="FK81" s="129"/>
      <c r="FL81" s="129"/>
      <c r="FM81" s="129"/>
      <c r="FN81" s="129"/>
      <c r="FO81" s="129"/>
      <c r="FP81" s="129"/>
      <c r="FQ81" s="129"/>
      <c r="FR81" s="129"/>
      <c r="FS81" s="129"/>
      <c r="FT81" s="129"/>
      <c r="FU81" s="129"/>
      <c r="FV81" s="129"/>
      <c r="FW81" s="129"/>
      <c r="FX81" s="129"/>
      <c r="FY81" s="129"/>
      <c r="FZ81" s="129"/>
      <c r="GA81" s="129"/>
      <c r="GB81" s="129"/>
      <c r="GC81" s="129"/>
      <c r="GD81" s="129"/>
      <c r="GE81" s="129"/>
      <c r="GF81" s="129"/>
      <c r="GG81" s="129"/>
      <c r="GH81" s="129"/>
      <c r="GI81" s="129"/>
      <c r="GJ81" s="129"/>
      <c r="GK81" s="129"/>
      <c r="GL81" s="129"/>
      <c r="GM81" s="129"/>
      <c r="GN81" s="129"/>
      <c r="GO81" s="129"/>
      <c r="GP81" s="129"/>
      <c r="GQ81" s="129"/>
      <c r="GR81" s="129"/>
      <c r="GS81" s="129"/>
      <c r="GT81" s="129"/>
      <c r="GU81" s="129"/>
      <c r="GV81" s="129"/>
      <c r="GW81" s="129"/>
      <c r="GX81" s="129"/>
      <c r="GY81" s="129"/>
      <c r="GZ81" s="129"/>
      <c r="HA81" s="129"/>
      <c r="HB81" s="129"/>
      <c r="HC81" s="129"/>
      <c r="HD81" s="129"/>
      <c r="HE81" s="129"/>
      <c r="HF81" s="129"/>
      <c r="HG81" s="129"/>
      <c r="HH81" s="129"/>
      <c r="HI81" s="129"/>
      <c r="HJ81" s="129"/>
      <c r="HK81" s="129"/>
      <c r="HL81" s="129"/>
      <c r="HM81" s="129"/>
      <c r="HN81" s="129"/>
      <c r="HO81" s="129"/>
      <c r="HP81" s="129"/>
      <c r="HQ81" s="129"/>
      <c r="HR81" s="129"/>
      <c r="HS81" s="129"/>
      <c r="HT81" s="129"/>
      <c r="HU81" s="129"/>
      <c r="HV81" s="129"/>
      <c r="HW81" s="129"/>
      <c r="HX81" s="129"/>
      <c r="HY81" s="129"/>
      <c r="HZ81" s="129"/>
      <c r="IA81" s="129"/>
      <c r="IB81" s="129"/>
      <c r="IC81" s="129"/>
      <c r="ID81" s="129"/>
      <c r="IE81" s="129"/>
      <c r="IF81" s="129"/>
      <c r="IG81" s="129"/>
      <c r="IH81" s="129"/>
      <c r="II81" s="129"/>
      <c r="IJ81" s="129"/>
      <c r="IK81" s="129"/>
      <c r="IL81" s="129"/>
      <c r="IM81" s="129"/>
      <c r="IN81" s="129"/>
      <c r="IO81" s="129"/>
      <c r="IP81" s="129"/>
      <c r="IQ81" s="129"/>
      <c r="IR81" s="129"/>
      <c r="IS81" s="129"/>
      <c r="IT81" s="129"/>
      <c r="IU81" s="129"/>
      <c r="IV81" s="129"/>
      <c r="IW81" s="129"/>
      <c r="IX81" s="129"/>
    </row>
    <row r="82" spans="1:258" s="70" customFormat="1" ht="15" customHeight="1">
      <c r="A82" s="88">
        <v>74</v>
      </c>
      <c r="B82" s="110"/>
      <c r="C82" s="177" t="s">
        <v>219</v>
      </c>
      <c r="D82" s="182" t="s">
        <v>220</v>
      </c>
      <c r="E82" s="113"/>
      <c r="F82" s="115" t="e">
        <f>VLOOKUP(D82,#REF!,3,0)</f>
        <v>#REF!</v>
      </c>
      <c r="G82" s="178">
        <v>0.18883</v>
      </c>
      <c r="H82" s="116"/>
      <c r="I82" s="129"/>
      <c r="J82" s="180" t="e">
        <f t="shared" si="2"/>
        <v>#REF!</v>
      </c>
      <c r="K82" s="129"/>
      <c r="L82" s="129"/>
      <c r="M82" s="115"/>
      <c r="N82" s="115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  <c r="CA82" s="129"/>
      <c r="CB82" s="129"/>
      <c r="CC82" s="129"/>
      <c r="CD82" s="129"/>
      <c r="CE82" s="129"/>
      <c r="CF82" s="129"/>
      <c r="CG82" s="129"/>
      <c r="CH82" s="129"/>
      <c r="CI82" s="129"/>
      <c r="CJ82" s="129"/>
      <c r="CK82" s="129"/>
      <c r="CL82" s="129"/>
      <c r="CM82" s="129"/>
      <c r="CN82" s="129"/>
      <c r="CO82" s="129"/>
      <c r="CP82" s="129"/>
      <c r="CQ82" s="129"/>
      <c r="CR82" s="129"/>
      <c r="CS82" s="129"/>
      <c r="CT82" s="129"/>
      <c r="CU82" s="129"/>
      <c r="CV82" s="129"/>
      <c r="CW82" s="129"/>
      <c r="CX82" s="129"/>
      <c r="CY82" s="129"/>
      <c r="CZ82" s="129"/>
      <c r="DA82" s="129"/>
      <c r="DB82" s="129"/>
      <c r="DC82" s="129"/>
      <c r="DD82" s="129"/>
      <c r="DE82" s="129"/>
      <c r="DF82" s="129"/>
      <c r="DG82" s="129"/>
      <c r="DH82" s="129"/>
      <c r="DI82" s="129"/>
      <c r="DJ82" s="129"/>
      <c r="DK82" s="129"/>
      <c r="DL82" s="129"/>
      <c r="DM82" s="129"/>
      <c r="DN82" s="129"/>
      <c r="DO82" s="129"/>
      <c r="DP82" s="129"/>
      <c r="DQ82" s="129"/>
      <c r="DR82" s="129"/>
      <c r="DS82" s="129"/>
      <c r="DT82" s="129"/>
      <c r="DU82" s="129"/>
      <c r="DV82" s="129"/>
      <c r="DW82" s="129"/>
      <c r="DX82" s="129"/>
      <c r="DY82" s="129"/>
      <c r="DZ82" s="129"/>
      <c r="EA82" s="129"/>
      <c r="EB82" s="129"/>
      <c r="EC82" s="129"/>
      <c r="ED82" s="129"/>
      <c r="EE82" s="129"/>
      <c r="EF82" s="129"/>
      <c r="EG82" s="129"/>
      <c r="EH82" s="129"/>
      <c r="EI82" s="129"/>
      <c r="EJ82" s="129"/>
      <c r="EK82" s="129"/>
      <c r="EL82" s="129"/>
      <c r="EM82" s="129"/>
      <c r="EN82" s="129"/>
      <c r="EO82" s="129"/>
      <c r="EP82" s="129"/>
      <c r="EQ82" s="129"/>
      <c r="ER82" s="129"/>
      <c r="ES82" s="129"/>
      <c r="ET82" s="129"/>
      <c r="EU82" s="129"/>
      <c r="EV82" s="129"/>
      <c r="EW82" s="129"/>
      <c r="EX82" s="129"/>
      <c r="EY82" s="129"/>
      <c r="EZ82" s="129"/>
      <c r="FA82" s="129"/>
      <c r="FB82" s="129"/>
      <c r="FC82" s="129"/>
      <c r="FD82" s="129"/>
      <c r="FE82" s="129"/>
      <c r="FF82" s="129"/>
      <c r="FG82" s="129"/>
      <c r="FH82" s="129"/>
      <c r="FI82" s="129"/>
      <c r="FJ82" s="129"/>
      <c r="FK82" s="129"/>
      <c r="FL82" s="129"/>
      <c r="FM82" s="129"/>
      <c r="FN82" s="129"/>
      <c r="FO82" s="129"/>
      <c r="FP82" s="129"/>
      <c r="FQ82" s="129"/>
      <c r="FR82" s="129"/>
      <c r="FS82" s="129"/>
      <c r="FT82" s="129"/>
      <c r="FU82" s="129"/>
      <c r="FV82" s="129"/>
      <c r="FW82" s="129"/>
      <c r="FX82" s="129"/>
      <c r="FY82" s="129"/>
      <c r="FZ82" s="129"/>
      <c r="GA82" s="129"/>
      <c r="GB82" s="129"/>
      <c r="GC82" s="129"/>
      <c r="GD82" s="129"/>
      <c r="GE82" s="129"/>
      <c r="GF82" s="129"/>
      <c r="GG82" s="129"/>
      <c r="GH82" s="129"/>
      <c r="GI82" s="129"/>
      <c r="GJ82" s="129"/>
      <c r="GK82" s="129"/>
      <c r="GL82" s="129"/>
      <c r="GM82" s="129"/>
      <c r="GN82" s="129"/>
      <c r="GO82" s="129"/>
      <c r="GP82" s="129"/>
      <c r="GQ82" s="129"/>
      <c r="GR82" s="129"/>
      <c r="GS82" s="129"/>
      <c r="GT82" s="129"/>
      <c r="GU82" s="129"/>
      <c r="GV82" s="129"/>
      <c r="GW82" s="129"/>
      <c r="GX82" s="129"/>
      <c r="GY82" s="129"/>
      <c r="GZ82" s="129"/>
      <c r="HA82" s="129"/>
      <c r="HB82" s="129"/>
      <c r="HC82" s="129"/>
      <c r="HD82" s="129"/>
      <c r="HE82" s="129"/>
      <c r="HF82" s="129"/>
      <c r="HG82" s="129"/>
      <c r="HH82" s="129"/>
      <c r="HI82" s="129"/>
      <c r="HJ82" s="129"/>
      <c r="HK82" s="129"/>
      <c r="HL82" s="129"/>
      <c r="HM82" s="129"/>
      <c r="HN82" s="129"/>
      <c r="HO82" s="129"/>
      <c r="HP82" s="129"/>
      <c r="HQ82" s="129"/>
      <c r="HR82" s="129"/>
      <c r="HS82" s="129"/>
      <c r="HT82" s="129"/>
      <c r="HU82" s="129"/>
      <c r="HV82" s="129"/>
      <c r="HW82" s="129"/>
      <c r="HX82" s="129"/>
      <c r="HY82" s="129"/>
      <c r="HZ82" s="129"/>
      <c r="IA82" s="129"/>
      <c r="IB82" s="129"/>
      <c r="IC82" s="129"/>
      <c r="ID82" s="129"/>
      <c r="IE82" s="129"/>
      <c r="IF82" s="129"/>
      <c r="IG82" s="129"/>
      <c r="IH82" s="129"/>
      <c r="II82" s="129"/>
      <c r="IJ82" s="129"/>
      <c r="IK82" s="129"/>
      <c r="IL82" s="129"/>
      <c r="IM82" s="129"/>
      <c r="IN82" s="129"/>
      <c r="IO82" s="129"/>
      <c r="IP82" s="129"/>
      <c r="IQ82" s="129"/>
      <c r="IR82" s="129"/>
      <c r="IS82" s="129"/>
      <c r="IT82" s="129"/>
      <c r="IU82" s="129"/>
      <c r="IV82" s="129"/>
      <c r="IW82" s="129"/>
      <c r="IX82" s="129"/>
    </row>
    <row r="83" spans="1:258" s="70" customFormat="1" ht="15" customHeight="1">
      <c r="A83" s="88">
        <v>75</v>
      </c>
      <c r="B83" s="110"/>
      <c r="C83" s="177" t="s">
        <v>221</v>
      </c>
      <c r="D83" s="182" t="s">
        <v>222</v>
      </c>
      <c r="E83" s="113"/>
      <c r="F83" s="115" t="e">
        <f>VLOOKUP(D83,#REF!,3,0)</f>
        <v>#REF!</v>
      </c>
      <c r="G83" s="178">
        <v>0.33978130000000001</v>
      </c>
      <c r="H83" s="116"/>
      <c r="I83" s="129"/>
      <c r="J83" s="180" t="e">
        <f t="shared" si="2"/>
        <v>#REF!</v>
      </c>
      <c r="K83" s="129"/>
      <c r="L83" s="129"/>
      <c r="M83" s="115"/>
      <c r="N83" s="115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  <c r="CF83" s="129"/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129"/>
      <c r="CZ83" s="129"/>
      <c r="DA83" s="129"/>
      <c r="DB83" s="129"/>
      <c r="DC83" s="129"/>
      <c r="DD83" s="129"/>
      <c r="DE83" s="129"/>
      <c r="DF83" s="129"/>
      <c r="DG83" s="129"/>
      <c r="DH83" s="129"/>
      <c r="DI83" s="129"/>
      <c r="DJ83" s="129"/>
      <c r="DK83" s="129"/>
      <c r="DL83" s="129"/>
      <c r="DM83" s="129"/>
      <c r="DN83" s="129"/>
      <c r="DO83" s="129"/>
      <c r="DP83" s="129"/>
      <c r="DQ83" s="129"/>
      <c r="DR83" s="129"/>
      <c r="DS83" s="129"/>
      <c r="DT83" s="129"/>
      <c r="DU83" s="129"/>
      <c r="DV83" s="129"/>
      <c r="DW83" s="129"/>
      <c r="DX83" s="129"/>
      <c r="DY83" s="129"/>
      <c r="DZ83" s="129"/>
      <c r="EA83" s="129"/>
      <c r="EB83" s="129"/>
      <c r="EC83" s="129"/>
      <c r="ED83" s="129"/>
      <c r="EE83" s="129"/>
      <c r="EF83" s="129"/>
      <c r="EG83" s="129"/>
      <c r="EH83" s="129"/>
      <c r="EI83" s="129"/>
      <c r="EJ83" s="129"/>
      <c r="EK83" s="129"/>
      <c r="EL83" s="129"/>
      <c r="EM83" s="129"/>
      <c r="EN83" s="129"/>
      <c r="EO83" s="129"/>
      <c r="EP83" s="129"/>
      <c r="EQ83" s="129"/>
      <c r="ER83" s="129"/>
      <c r="ES83" s="129"/>
      <c r="ET83" s="129"/>
      <c r="EU83" s="129"/>
      <c r="EV83" s="129"/>
      <c r="EW83" s="129"/>
      <c r="EX83" s="129"/>
      <c r="EY83" s="129"/>
      <c r="EZ83" s="129"/>
      <c r="FA83" s="129"/>
      <c r="FB83" s="129"/>
      <c r="FC83" s="129"/>
      <c r="FD83" s="129"/>
      <c r="FE83" s="129"/>
      <c r="FF83" s="129"/>
      <c r="FG83" s="129"/>
      <c r="FH83" s="129"/>
      <c r="FI83" s="129"/>
      <c r="FJ83" s="129"/>
      <c r="FK83" s="129"/>
      <c r="FL83" s="129"/>
      <c r="FM83" s="129"/>
      <c r="FN83" s="129"/>
      <c r="FO83" s="129"/>
      <c r="FP83" s="129"/>
      <c r="FQ83" s="129"/>
      <c r="FR83" s="129"/>
      <c r="FS83" s="129"/>
      <c r="FT83" s="129"/>
      <c r="FU83" s="129"/>
      <c r="FV83" s="129"/>
      <c r="FW83" s="129"/>
      <c r="FX83" s="129"/>
      <c r="FY83" s="129"/>
      <c r="FZ83" s="129"/>
      <c r="GA83" s="129"/>
      <c r="GB83" s="129"/>
      <c r="GC83" s="129"/>
      <c r="GD83" s="129"/>
      <c r="GE83" s="129"/>
      <c r="GF83" s="129"/>
      <c r="GG83" s="129"/>
      <c r="GH83" s="129"/>
      <c r="GI83" s="129"/>
      <c r="GJ83" s="129"/>
      <c r="GK83" s="129"/>
      <c r="GL83" s="129"/>
      <c r="GM83" s="129"/>
      <c r="GN83" s="129"/>
      <c r="GO83" s="129"/>
      <c r="GP83" s="129"/>
      <c r="GQ83" s="129"/>
      <c r="GR83" s="129"/>
      <c r="GS83" s="129"/>
      <c r="GT83" s="129"/>
      <c r="GU83" s="129"/>
      <c r="GV83" s="129"/>
      <c r="GW83" s="129"/>
      <c r="GX83" s="129"/>
      <c r="GY83" s="129"/>
      <c r="GZ83" s="129"/>
      <c r="HA83" s="129"/>
      <c r="HB83" s="129"/>
      <c r="HC83" s="129"/>
      <c r="HD83" s="129"/>
      <c r="HE83" s="129"/>
      <c r="HF83" s="129"/>
      <c r="HG83" s="129"/>
      <c r="HH83" s="129"/>
      <c r="HI83" s="129"/>
      <c r="HJ83" s="129"/>
      <c r="HK83" s="129"/>
      <c r="HL83" s="129"/>
      <c r="HM83" s="129"/>
      <c r="HN83" s="129"/>
      <c r="HO83" s="129"/>
      <c r="HP83" s="129"/>
      <c r="HQ83" s="129"/>
      <c r="HR83" s="129"/>
      <c r="HS83" s="129"/>
      <c r="HT83" s="129"/>
      <c r="HU83" s="129"/>
      <c r="HV83" s="129"/>
      <c r="HW83" s="129"/>
      <c r="HX83" s="129"/>
      <c r="HY83" s="129"/>
      <c r="HZ83" s="129"/>
      <c r="IA83" s="129"/>
      <c r="IB83" s="129"/>
      <c r="IC83" s="129"/>
      <c r="ID83" s="129"/>
      <c r="IE83" s="129"/>
      <c r="IF83" s="129"/>
      <c r="IG83" s="129"/>
      <c r="IH83" s="129"/>
      <c r="II83" s="129"/>
      <c r="IJ83" s="129"/>
      <c r="IK83" s="129"/>
      <c r="IL83" s="129"/>
      <c r="IM83" s="129"/>
      <c r="IN83" s="129"/>
      <c r="IO83" s="129"/>
      <c r="IP83" s="129"/>
      <c r="IQ83" s="129"/>
      <c r="IR83" s="129"/>
      <c r="IS83" s="129"/>
      <c r="IT83" s="129"/>
      <c r="IU83" s="129"/>
      <c r="IV83" s="129"/>
      <c r="IW83" s="129"/>
      <c r="IX83" s="129"/>
    </row>
    <row r="84" spans="1:258" s="70" customFormat="1" ht="15" customHeight="1">
      <c r="A84" s="88">
        <v>76</v>
      </c>
      <c r="B84" s="110"/>
      <c r="C84" s="177" t="s">
        <v>223</v>
      </c>
      <c r="D84" s="177" t="s">
        <v>224</v>
      </c>
      <c r="E84" s="113"/>
      <c r="F84" s="115" t="e">
        <f>VLOOKUP(D84,#REF!,3,0)</f>
        <v>#REF!</v>
      </c>
      <c r="G84" s="178">
        <v>4.2364458999999997</v>
      </c>
      <c r="H84" s="116"/>
      <c r="I84" s="129"/>
      <c r="J84" s="180" t="e">
        <f t="shared" si="2"/>
        <v>#REF!</v>
      </c>
      <c r="K84" s="129"/>
      <c r="L84" s="129"/>
      <c r="M84" s="115"/>
      <c r="N84" s="115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29"/>
      <c r="BR84" s="129"/>
      <c r="BS84" s="129"/>
      <c r="BT84" s="129"/>
      <c r="BU84" s="129"/>
      <c r="BV84" s="129"/>
      <c r="BW84" s="129"/>
      <c r="BX84" s="129"/>
      <c r="BY84" s="129"/>
      <c r="BZ84" s="129"/>
      <c r="CA84" s="129"/>
      <c r="CB84" s="129"/>
      <c r="CC84" s="129"/>
      <c r="CD84" s="129"/>
      <c r="CE84" s="129"/>
      <c r="CF84" s="129"/>
      <c r="CG84" s="129"/>
      <c r="CH84" s="129"/>
      <c r="CI84" s="129"/>
      <c r="CJ84" s="129"/>
      <c r="CK84" s="129"/>
      <c r="CL84" s="129"/>
      <c r="CM84" s="129"/>
      <c r="CN84" s="129"/>
      <c r="CO84" s="129"/>
      <c r="CP84" s="129"/>
      <c r="CQ84" s="129"/>
      <c r="CR84" s="129"/>
      <c r="CS84" s="129"/>
      <c r="CT84" s="129"/>
      <c r="CU84" s="129"/>
      <c r="CV84" s="129"/>
      <c r="CW84" s="129"/>
      <c r="CX84" s="129"/>
      <c r="CY84" s="129"/>
      <c r="CZ84" s="129"/>
      <c r="DA84" s="129"/>
      <c r="DB84" s="129"/>
      <c r="DC84" s="129"/>
      <c r="DD84" s="129"/>
      <c r="DE84" s="129"/>
      <c r="DF84" s="129"/>
      <c r="DG84" s="129"/>
      <c r="DH84" s="129"/>
      <c r="DI84" s="129"/>
      <c r="DJ84" s="129"/>
      <c r="DK84" s="129"/>
      <c r="DL84" s="129"/>
      <c r="DM84" s="129"/>
      <c r="DN84" s="129"/>
      <c r="DO84" s="129"/>
      <c r="DP84" s="129"/>
      <c r="DQ84" s="129"/>
      <c r="DR84" s="129"/>
      <c r="DS84" s="129"/>
      <c r="DT84" s="129"/>
      <c r="DU84" s="129"/>
      <c r="DV84" s="129"/>
      <c r="DW84" s="129"/>
      <c r="DX84" s="129"/>
      <c r="DY84" s="129"/>
      <c r="DZ84" s="129"/>
      <c r="EA84" s="129"/>
      <c r="EB84" s="129"/>
      <c r="EC84" s="129"/>
      <c r="ED84" s="129"/>
      <c r="EE84" s="129"/>
      <c r="EF84" s="129"/>
      <c r="EG84" s="129"/>
      <c r="EH84" s="129"/>
      <c r="EI84" s="129"/>
      <c r="EJ84" s="129"/>
      <c r="EK84" s="129"/>
      <c r="EL84" s="129"/>
      <c r="EM84" s="129"/>
      <c r="EN84" s="129"/>
      <c r="EO84" s="129"/>
      <c r="EP84" s="129"/>
      <c r="EQ84" s="129"/>
      <c r="ER84" s="129"/>
      <c r="ES84" s="129"/>
      <c r="ET84" s="129"/>
      <c r="EU84" s="129"/>
      <c r="EV84" s="129"/>
      <c r="EW84" s="129"/>
      <c r="EX84" s="129"/>
      <c r="EY84" s="129"/>
      <c r="EZ84" s="129"/>
      <c r="FA84" s="129"/>
      <c r="FB84" s="129"/>
      <c r="FC84" s="129"/>
      <c r="FD84" s="129"/>
      <c r="FE84" s="129"/>
      <c r="FF84" s="129"/>
      <c r="FG84" s="129"/>
      <c r="FH84" s="129"/>
      <c r="FI84" s="129"/>
      <c r="FJ84" s="129"/>
      <c r="FK84" s="129"/>
      <c r="FL84" s="129"/>
      <c r="FM84" s="129"/>
      <c r="FN84" s="129"/>
      <c r="FO84" s="129"/>
      <c r="FP84" s="129"/>
      <c r="FQ84" s="129"/>
      <c r="FR84" s="129"/>
      <c r="FS84" s="129"/>
      <c r="FT84" s="129"/>
      <c r="FU84" s="129"/>
      <c r="FV84" s="129"/>
      <c r="FW84" s="129"/>
      <c r="FX84" s="129"/>
      <c r="FY84" s="129"/>
      <c r="FZ84" s="129"/>
      <c r="GA84" s="129"/>
      <c r="GB84" s="129"/>
      <c r="GC84" s="129"/>
      <c r="GD84" s="129"/>
      <c r="GE84" s="129"/>
      <c r="GF84" s="129"/>
      <c r="GG84" s="129"/>
      <c r="GH84" s="129"/>
      <c r="GI84" s="129"/>
      <c r="GJ84" s="129"/>
      <c r="GK84" s="129"/>
      <c r="GL84" s="129"/>
      <c r="GM84" s="129"/>
      <c r="GN84" s="129"/>
      <c r="GO84" s="129"/>
      <c r="GP84" s="129"/>
      <c r="GQ84" s="129"/>
      <c r="GR84" s="129"/>
      <c r="GS84" s="129"/>
      <c r="GT84" s="129"/>
      <c r="GU84" s="129"/>
      <c r="GV84" s="129"/>
      <c r="GW84" s="129"/>
      <c r="GX84" s="129"/>
      <c r="GY84" s="129"/>
      <c r="GZ84" s="129"/>
      <c r="HA84" s="129"/>
      <c r="HB84" s="129"/>
      <c r="HC84" s="129"/>
      <c r="HD84" s="129"/>
      <c r="HE84" s="129"/>
      <c r="HF84" s="129"/>
      <c r="HG84" s="129"/>
      <c r="HH84" s="129"/>
      <c r="HI84" s="129"/>
      <c r="HJ84" s="129"/>
      <c r="HK84" s="129"/>
      <c r="HL84" s="129"/>
      <c r="HM84" s="129"/>
      <c r="HN84" s="129"/>
      <c r="HO84" s="129"/>
      <c r="HP84" s="129"/>
      <c r="HQ84" s="129"/>
      <c r="HR84" s="129"/>
      <c r="HS84" s="129"/>
      <c r="HT84" s="129"/>
      <c r="HU84" s="129"/>
      <c r="HV84" s="129"/>
      <c r="HW84" s="129"/>
      <c r="HX84" s="129"/>
      <c r="HY84" s="129"/>
      <c r="HZ84" s="129"/>
      <c r="IA84" s="129"/>
      <c r="IB84" s="129"/>
      <c r="IC84" s="129"/>
      <c r="ID84" s="129"/>
      <c r="IE84" s="129"/>
      <c r="IF84" s="129"/>
      <c r="IG84" s="129"/>
      <c r="IH84" s="129"/>
      <c r="II84" s="129"/>
      <c r="IJ84" s="129"/>
      <c r="IK84" s="129"/>
      <c r="IL84" s="129"/>
      <c r="IM84" s="129"/>
      <c r="IN84" s="129"/>
      <c r="IO84" s="129"/>
      <c r="IP84" s="129"/>
      <c r="IQ84" s="129"/>
      <c r="IR84" s="129"/>
      <c r="IS84" s="129"/>
      <c r="IT84" s="129"/>
      <c r="IU84" s="129"/>
      <c r="IV84" s="129"/>
      <c r="IW84" s="129"/>
      <c r="IX84" s="129"/>
    </row>
    <row r="85" spans="1:258" s="70" customFormat="1" ht="15" customHeight="1">
      <c r="A85" s="88">
        <v>77</v>
      </c>
      <c r="B85" s="110"/>
      <c r="C85" s="183" t="s">
        <v>225</v>
      </c>
      <c r="D85" s="177" t="s">
        <v>226</v>
      </c>
      <c r="E85" s="113"/>
      <c r="F85" s="115" t="e">
        <f>VLOOKUP(D85,#REF!,3,0)</f>
        <v>#REF!</v>
      </c>
      <c r="G85" s="178">
        <v>0.24046500000000001</v>
      </c>
      <c r="H85" s="116"/>
      <c r="I85" s="129"/>
      <c r="J85" s="180" t="e">
        <f t="shared" si="2"/>
        <v>#REF!</v>
      </c>
      <c r="K85" s="129"/>
      <c r="L85" s="129"/>
      <c r="M85" s="115"/>
      <c r="N85" s="115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29"/>
      <c r="CH85" s="129"/>
      <c r="CI85" s="129"/>
      <c r="CJ85" s="129"/>
      <c r="CK85" s="129"/>
      <c r="CL85" s="129"/>
      <c r="CM85" s="129"/>
      <c r="CN85" s="129"/>
      <c r="CO85" s="129"/>
      <c r="CP85" s="129"/>
      <c r="CQ85" s="129"/>
      <c r="CR85" s="129"/>
      <c r="CS85" s="129"/>
      <c r="CT85" s="129"/>
      <c r="CU85" s="129"/>
      <c r="CV85" s="129"/>
      <c r="CW85" s="129"/>
      <c r="CX85" s="129"/>
      <c r="CY85" s="129"/>
      <c r="CZ85" s="129"/>
      <c r="DA85" s="129"/>
      <c r="DB85" s="129"/>
      <c r="DC85" s="129"/>
      <c r="DD85" s="129"/>
      <c r="DE85" s="129"/>
      <c r="DF85" s="129"/>
      <c r="DG85" s="129"/>
      <c r="DH85" s="129"/>
      <c r="DI85" s="129"/>
      <c r="DJ85" s="129"/>
      <c r="DK85" s="129"/>
      <c r="DL85" s="129"/>
      <c r="DM85" s="129"/>
      <c r="DN85" s="129"/>
      <c r="DO85" s="129"/>
      <c r="DP85" s="129"/>
      <c r="DQ85" s="129"/>
      <c r="DR85" s="129"/>
      <c r="DS85" s="129"/>
      <c r="DT85" s="129"/>
      <c r="DU85" s="129"/>
      <c r="DV85" s="129"/>
      <c r="DW85" s="129"/>
      <c r="DX85" s="129"/>
      <c r="DY85" s="129"/>
      <c r="DZ85" s="129"/>
      <c r="EA85" s="129"/>
      <c r="EB85" s="129"/>
      <c r="EC85" s="129"/>
      <c r="ED85" s="129"/>
      <c r="EE85" s="129"/>
      <c r="EF85" s="129"/>
      <c r="EG85" s="129"/>
      <c r="EH85" s="129"/>
      <c r="EI85" s="129"/>
      <c r="EJ85" s="129"/>
      <c r="EK85" s="129"/>
      <c r="EL85" s="129"/>
      <c r="EM85" s="129"/>
      <c r="EN85" s="129"/>
      <c r="EO85" s="129"/>
      <c r="EP85" s="129"/>
      <c r="EQ85" s="129"/>
      <c r="ER85" s="129"/>
      <c r="ES85" s="129"/>
      <c r="ET85" s="129"/>
      <c r="EU85" s="129"/>
      <c r="EV85" s="129"/>
      <c r="EW85" s="129"/>
      <c r="EX85" s="129"/>
      <c r="EY85" s="129"/>
      <c r="EZ85" s="129"/>
      <c r="FA85" s="129"/>
      <c r="FB85" s="129"/>
      <c r="FC85" s="129"/>
      <c r="FD85" s="129"/>
      <c r="FE85" s="129"/>
      <c r="FF85" s="129"/>
      <c r="FG85" s="129"/>
      <c r="FH85" s="129"/>
      <c r="FI85" s="129"/>
      <c r="FJ85" s="129"/>
      <c r="FK85" s="129"/>
      <c r="FL85" s="129"/>
      <c r="FM85" s="129"/>
      <c r="FN85" s="129"/>
      <c r="FO85" s="129"/>
      <c r="FP85" s="129"/>
      <c r="FQ85" s="129"/>
      <c r="FR85" s="129"/>
      <c r="FS85" s="129"/>
      <c r="FT85" s="129"/>
      <c r="FU85" s="129"/>
      <c r="FV85" s="129"/>
      <c r="FW85" s="129"/>
      <c r="FX85" s="129"/>
      <c r="FY85" s="129"/>
      <c r="FZ85" s="129"/>
      <c r="GA85" s="129"/>
      <c r="GB85" s="129"/>
      <c r="GC85" s="129"/>
      <c r="GD85" s="129"/>
      <c r="GE85" s="129"/>
      <c r="GF85" s="129"/>
      <c r="GG85" s="129"/>
      <c r="GH85" s="129"/>
      <c r="GI85" s="129"/>
      <c r="GJ85" s="129"/>
      <c r="GK85" s="129"/>
      <c r="GL85" s="129"/>
      <c r="GM85" s="129"/>
      <c r="GN85" s="129"/>
      <c r="GO85" s="129"/>
      <c r="GP85" s="129"/>
      <c r="GQ85" s="129"/>
      <c r="GR85" s="129"/>
      <c r="GS85" s="129"/>
      <c r="GT85" s="129"/>
      <c r="GU85" s="129"/>
      <c r="GV85" s="129"/>
      <c r="GW85" s="129"/>
      <c r="GX85" s="129"/>
      <c r="GY85" s="129"/>
      <c r="GZ85" s="129"/>
      <c r="HA85" s="129"/>
      <c r="HB85" s="129"/>
      <c r="HC85" s="129"/>
      <c r="HD85" s="129"/>
      <c r="HE85" s="129"/>
      <c r="HF85" s="129"/>
      <c r="HG85" s="129"/>
      <c r="HH85" s="129"/>
      <c r="HI85" s="129"/>
      <c r="HJ85" s="129"/>
      <c r="HK85" s="129"/>
      <c r="HL85" s="129"/>
      <c r="HM85" s="129"/>
      <c r="HN85" s="129"/>
      <c r="HO85" s="129"/>
      <c r="HP85" s="129"/>
      <c r="HQ85" s="129"/>
      <c r="HR85" s="129"/>
      <c r="HS85" s="129"/>
      <c r="HT85" s="129"/>
      <c r="HU85" s="129"/>
      <c r="HV85" s="129"/>
      <c r="HW85" s="129"/>
      <c r="HX85" s="129"/>
      <c r="HY85" s="129"/>
      <c r="HZ85" s="129"/>
      <c r="IA85" s="129"/>
      <c r="IB85" s="129"/>
      <c r="IC85" s="129"/>
      <c r="ID85" s="129"/>
      <c r="IE85" s="129"/>
      <c r="IF85" s="129"/>
      <c r="IG85" s="129"/>
      <c r="IH85" s="129"/>
      <c r="II85" s="129"/>
      <c r="IJ85" s="129"/>
      <c r="IK85" s="129"/>
      <c r="IL85" s="129"/>
      <c r="IM85" s="129"/>
      <c r="IN85" s="129"/>
      <c r="IO85" s="129"/>
      <c r="IP85" s="129"/>
      <c r="IQ85" s="129"/>
      <c r="IR85" s="129"/>
      <c r="IS85" s="129"/>
      <c r="IT85" s="129"/>
      <c r="IU85" s="129"/>
      <c r="IV85" s="129"/>
      <c r="IW85" s="129"/>
      <c r="IX85" s="129"/>
    </row>
    <row r="86" spans="1:258" s="70" customFormat="1" ht="15" customHeight="1">
      <c r="A86" s="88">
        <v>78</v>
      </c>
      <c r="B86" s="110"/>
      <c r="C86" s="183" t="s">
        <v>227</v>
      </c>
      <c r="D86" s="177" t="s">
        <v>228</v>
      </c>
      <c r="E86" s="113"/>
      <c r="F86" s="115" t="e">
        <f>VLOOKUP(D86,#REF!,3,0)</f>
        <v>#REF!</v>
      </c>
      <c r="G86" s="178">
        <v>0.28846830000000001</v>
      </c>
      <c r="H86" s="116"/>
      <c r="I86" s="129"/>
      <c r="J86" s="180" t="e">
        <f t="shared" si="2"/>
        <v>#REF!</v>
      </c>
      <c r="K86" s="129"/>
      <c r="L86" s="129"/>
      <c r="M86" s="115"/>
      <c r="N86" s="115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29"/>
      <c r="BR86" s="129"/>
      <c r="BS86" s="129"/>
      <c r="BT86" s="129"/>
      <c r="BU86" s="129"/>
      <c r="BV86" s="129"/>
      <c r="BW86" s="129"/>
      <c r="BX86" s="129"/>
      <c r="BY86" s="129"/>
      <c r="BZ86" s="129"/>
      <c r="CA86" s="129"/>
      <c r="CB86" s="129"/>
      <c r="CC86" s="129"/>
      <c r="CD86" s="129"/>
      <c r="CE86" s="129"/>
      <c r="CF86" s="129"/>
      <c r="CG86" s="129"/>
      <c r="CH86" s="129"/>
      <c r="CI86" s="129"/>
      <c r="CJ86" s="129"/>
      <c r="CK86" s="129"/>
      <c r="CL86" s="129"/>
      <c r="CM86" s="129"/>
      <c r="CN86" s="129"/>
      <c r="CO86" s="129"/>
      <c r="CP86" s="129"/>
      <c r="CQ86" s="129"/>
      <c r="CR86" s="129"/>
      <c r="CS86" s="129"/>
      <c r="CT86" s="129"/>
      <c r="CU86" s="129"/>
      <c r="CV86" s="129"/>
      <c r="CW86" s="129"/>
      <c r="CX86" s="129"/>
      <c r="CY86" s="129"/>
      <c r="CZ86" s="129"/>
      <c r="DA86" s="129"/>
      <c r="DB86" s="129"/>
      <c r="DC86" s="129"/>
      <c r="DD86" s="129"/>
      <c r="DE86" s="129"/>
      <c r="DF86" s="129"/>
      <c r="DG86" s="129"/>
      <c r="DH86" s="129"/>
      <c r="DI86" s="129"/>
      <c r="DJ86" s="129"/>
      <c r="DK86" s="129"/>
      <c r="DL86" s="129"/>
      <c r="DM86" s="129"/>
      <c r="DN86" s="129"/>
      <c r="DO86" s="129"/>
      <c r="DP86" s="129"/>
      <c r="DQ86" s="129"/>
      <c r="DR86" s="129"/>
      <c r="DS86" s="129"/>
      <c r="DT86" s="129"/>
      <c r="DU86" s="129"/>
      <c r="DV86" s="129"/>
      <c r="DW86" s="129"/>
      <c r="DX86" s="129"/>
      <c r="DY86" s="129"/>
      <c r="DZ86" s="129"/>
      <c r="EA86" s="129"/>
      <c r="EB86" s="129"/>
      <c r="EC86" s="129"/>
      <c r="ED86" s="129"/>
      <c r="EE86" s="129"/>
      <c r="EF86" s="129"/>
      <c r="EG86" s="129"/>
      <c r="EH86" s="129"/>
      <c r="EI86" s="129"/>
      <c r="EJ86" s="129"/>
      <c r="EK86" s="129"/>
      <c r="EL86" s="129"/>
      <c r="EM86" s="129"/>
      <c r="EN86" s="129"/>
      <c r="EO86" s="129"/>
      <c r="EP86" s="129"/>
      <c r="EQ86" s="129"/>
      <c r="ER86" s="129"/>
      <c r="ES86" s="129"/>
      <c r="ET86" s="129"/>
      <c r="EU86" s="129"/>
      <c r="EV86" s="129"/>
      <c r="EW86" s="129"/>
      <c r="EX86" s="129"/>
      <c r="EY86" s="129"/>
      <c r="EZ86" s="129"/>
      <c r="FA86" s="129"/>
      <c r="FB86" s="129"/>
      <c r="FC86" s="129"/>
      <c r="FD86" s="129"/>
      <c r="FE86" s="129"/>
      <c r="FF86" s="129"/>
      <c r="FG86" s="129"/>
      <c r="FH86" s="129"/>
      <c r="FI86" s="129"/>
      <c r="FJ86" s="129"/>
      <c r="FK86" s="129"/>
      <c r="FL86" s="129"/>
      <c r="FM86" s="129"/>
      <c r="FN86" s="129"/>
      <c r="FO86" s="129"/>
      <c r="FP86" s="129"/>
      <c r="FQ86" s="129"/>
      <c r="FR86" s="129"/>
      <c r="FS86" s="129"/>
      <c r="FT86" s="129"/>
      <c r="FU86" s="129"/>
      <c r="FV86" s="129"/>
      <c r="FW86" s="129"/>
      <c r="FX86" s="129"/>
      <c r="FY86" s="129"/>
      <c r="FZ86" s="129"/>
      <c r="GA86" s="129"/>
      <c r="GB86" s="129"/>
      <c r="GC86" s="129"/>
      <c r="GD86" s="129"/>
      <c r="GE86" s="129"/>
      <c r="GF86" s="129"/>
      <c r="GG86" s="129"/>
      <c r="GH86" s="129"/>
      <c r="GI86" s="129"/>
      <c r="GJ86" s="129"/>
      <c r="GK86" s="129"/>
      <c r="GL86" s="129"/>
      <c r="GM86" s="129"/>
      <c r="GN86" s="129"/>
      <c r="GO86" s="129"/>
      <c r="GP86" s="129"/>
      <c r="GQ86" s="129"/>
      <c r="GR86" s="129"/>
      <c r="GS86" s="129"/>
      <c r="GT86" s="129"/>
      <c r="GU86" s="129"/>
      <c r="GV86" s="129"/>
      <c r="GW86" s="129"/>
      <c r="GX86" s="129"/>
      <c r="GY86" s="129"/>
      <c r="GZ86" s="129"/>
      <c r="HA86" s="129"/>
      <c r="HB86" s="129"/>
      <c r="HC86" s="129"/>
      <c r="HD86" s="129"/>
      <c r="HE86" s="129"/>
      <c r="HF86" s="129"/>
      <c r="HG86" s="129"/>
      <c r="HH86" s="129"/>
      <c r="HI86" s="129"/>
      <c r="HJ86" s="129"/>
      <c r="HK86" s="129"/>
      <c r="HL86" s="129"/>
      <c r="HM86" s="129"/>
      <c r="HN86" s="129"/>
      <c r="HO86" s="129"/>
      <c r="HP86" s="129"/>
      <c r="HQ86" s="129"/>
      <c r="HR86" s="129"/>
      <c r="HS86" s="129"/>
      <c r="HT86" s="129"/>
      <c r="HU86" s="129"/>
      <c r="HV86" s="129"/>
      <c r="HW86" s="129"/>
      <c r="HX86" s="129"/>
      <c r="HY86" s="129"/>
      <c r="HZ86" s="129"/>
      <c r="IA86" s="129"/>
      <c r="IB86" s="129"/>
      <c r="IC86" s="129"/>
      <c r="ID86" s="129"/>
      <c r="IE86" s="129"/>
      <c r="IF86" s="129"/>
      <c r="IG86" s="129"/>
      <c r="IH86" s="129"/>
      <c r="II86" s="129"/>
      <c r="IJ86" s="129"/>
      <c r="IK86" s="129"/>
      <c r="IL86" s="129"/>
      <c r="IM86" s="129"/>
      <c r="IN86" s="129"/>
      <c r="IO86" s="129"/>
      <c r="IP86" s="129"/>
      <c r="IQ86" s="129"/>
      <c r="IR86" s="129"/>
      <c r="IS86" s="129"/>
      <c r="IT86" s="129"/>
      <c r="IU86" s="129"/>
      <c r="IV86" s="129"/>
      <c r="IW86" s="129"/>
      <c r="IX86" s="129"/>
    </row>
    <row r="87" spans="1:258" s="70" customFormat="1" ht="15" customHeight="1">
      <c r="A87" s="88">
        <v>79</v>
      </c>
      <c r="B87" s="110"/>
      <c r="C87" s="177" t="s">
        <v>229</v>
      </c>
      <c r="D87" s="177" t="s">
        <v>230</v>
      </c>
      <c r="E87" s="113"/>
      <c r="F87" s="115" t="e">
        <f>VLOOKUP(D87,#REF!,3,0)</f>
        <v>#REF!</v>
      </c>
      <c r="G87" s="178">
        <v>0.34613965000000002</v>
      </c>
      <c r="H87" s="116"/>
      <c r="I87" s="129"/>
      <c r="J87" s="180" t="e">
        <f t="shared" si="2"/>
        <v>#REF!</v>
      </c>
      <c r="K87" s="129"/>
      <c r="L87" s="129"/>
      <c r="M87" s="115"/>
      <c r="N87" s="115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  <c r="CF87" s="129"/>
      <c r="CG87" s="129"/>
      <c r="CH87" s="129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29"/>
      <c r="CT87" s="129"/>
      <c r="CU87" s="129"/>
      <c r="CV87" s="129"/>
      <c r="CW87" s="129"/>
      <c r="CX87" s="129"/>
      <c r="CY87" s="129"/>
      <c r="CZ87" s="129"/>
      <c r="DA87" s="129"/>
      <c r="DB87" s="129"/>
      <c r="DC87" s="129"/>
      <c r="DD87" s="129"/>
      <c r="DE87" s="129"/>
      <c r="DF87" s="129"/>
      <c r="DG87" s="129"/>
      <c r="DH87" s="129"/>
      <c r="DI87" s="129"/>
      <c r="DJ87" s="129"/>
      <c r="DK87" s="129"/>
      <c r="DL87" s="129"/>
      <c r="DM87" s="129"/>
      <c r="DN87" s="129"/>
      <c r="DO87" s="129"/>
      <c r="DP87" s="129"/>
      <c r="DQ87" s="129"/>
      <c r="DR87" s="129"/>
      <c r="DS87" s="129"/>
      <c r="DT87" s="129"/>
      <c r="DU87" s="129"/>
      <c r="DV87" s="129"/>
      <c r="DW87" s="129"/>
      <c r="DX87" s="129"/>
      <c r="DY87" s="129"/>
      <c r="DZ87" s="129"/>
      <c r="EA87" s="129"/>
      <c r="EB87" s="129"/>
      <c r="EC87" s="129"/>
      <c r="ED87" s="129"/>
      <c r="EE87" s="129"/>
      <c r="EF87" s="129"/>
      <c r="EG87" s="129"/>
      <c r="EH87" s="129"/>
      <c r="EI87" s="129"/>
      <c r="EJ87" s="129"/>
      <c r="EK87" s="129"/>
      <c r="EL87" s="129"/>
      <c r="EM87" s="129"/>
      <c r="EN87" s="129"/>
      <c r="EO87" s="129"/>
      <c r="EP87" s="129"/>
      <c r="EQ87" s="129"/>
      <c r="ER87" s="129"/>
      <c r="ES87" s="129"/>
      <c r="ET87" s="129"/>
      <c r="EU87" s="129"/>
      <c r="EV87" s="129"/>
      <c r="EW87" s="129"/>
      <c r="EX87" s="129"/>
      <c r="EY87" s="129"/>
      <c r="EZ87" s="129"/>
      <c r="FA87" s="129"/>
      <c r="FB87" s="129"/>
      <c r="FC87" s="129"/>
      <c r="FD87" s="129"/>
      <c r="FE87" s="129"/>
      <c r="FF87" s="129"/>
      <c r="FG87" s="129"/>
      <c r="FH87" s="129"/>
      <c r="FI87" s="129"/>
      <c r="FJ87" s="129"/>
      <c r="FK87" s="129"/>
      <c r="FL87" s="129"/>
      <c r="FM87" s="129"/>
      <c r="FN87" s="129"/>
      <c r="FO87" s="129"/>
      <c r="FP87" s="129"/>
      <c r="FQ87" s="129"/>
      <c r="FR87" s="129"/>
      <c r="FS87" s="129"/>
      <c r="FT87" s="129"/>
      <c r="FU87" s="129"/>
      <c r="FV87" s="129"/>
      <c r="FW87" s="129"/>
      <c r="FX87" s="129"/>
      <c r="FY87" s="129"/>
      <c r="FZ87" s="129"/>
      <c r="GA87" s="129"/>
      <c r="GB87" s="129"/>
      <c r="GC87" s="129"/>
      <c r="GD87" s="129"/>
      <c r="GE87" s="129"/>
      <c r="GF87" s="129"/>
      <c r="GG87" s="129"/>
      <c r="GH87" s="129"/>
      <c r="GI87" s="129"/>
      <c r="GJ87" s="129"/>
      <c r="GK87" s="129"/>
      <c r="GL87" s="129"/>
      <c r="GM87" s="129"/>
      <c r="GN87" s="129"/>
      <c r="GO87" s="129"/>
      <c r="GP87" s="129"/>
      <c r="GQ87" s="129"/>
      <c r="GR87" s="129"/>
      <c r="GS87" s="129"/>
      <c r="GT87" s="129"/>
      <c r="GU87" s="129"/>
      <c r="GV87" s="129"/>
      <c r="GW87" s="129"/>
      <c r="GX87" s="129"/>
      <c r="GY87" s="129"/>
      <c r="GZ87" s="129"/>
      <c r="HA87" s="129"/>
      <c r="HB87" s="129"/>
      <c r="HC87" s="129"/>
      <c r="HD87" s="129"/>
      <c r="HE87" s="129"/>
      <c r="HF87" s="129"/>
      <c r="HG87" s="129"/>
      <c r="HH87" s="129"/>
      <c r="HI87" s="129"/>
      <c r="HJ87" s="129"/>
      <c r="HK87" s="129"/>
      <c r="HL87" s="129"/>
      <c r="HM87" s="129"/>
      <c r="HN87" s="129"/>
      <c r="HO87" s="129"/>
      <c r="HP87" s="129"/>
      <c r="HQ87" s="129"/>
      <c r="HR87" s="129"/>
      <c r="HS87" s="129"/>
      <c r="HT87" s="129"/>
      <c r="HU87" s="129"/>
      <c r="HV87" s="129"/>
      <c r="HW87" s="129"/>
      <c r="HX87" s="129"/>
      <c r="HY87" s="129"/>
      <c r="HZ87" s="129"/>
      <c r="IA87" s="129"/>
      <c r="IB87" s="129"/>
      <c r="IC87" s="129"/>
      <c r="ID87" s="129"/>
      <c r="IE87" s="129"/>
      <c r="IF87" s="129"/>
      <c r="IG87" s="129"/>
      <c r="IH87" s="129"/>
      <c r="II87" s="129"/>
      <c r="IJ87" s="129"/>
      <c r="IK87" s="129"/>
      <c r="IL87" s="129"/>
      <c r="IM87" s="129"/>
      <c r="IN87" s="129"/>
      <c r="IO87" s="129"/>
      <c r="IP87" s="129"/>
      <c r="IQ87" s="129"/>
      <c r="IR87" s="129"/>
      <c r="IS87" s="129"/>
      <c r="IT87" s="129"/>
      <c r="IU87" s="129"/>
      <c r="IV87" s="129"/>
      <c r="IW87" s="129"/>
      <c r="IX87" s="129"/>
    </row>
    <row r="88" spans="1:258" s="70" customFormat="1" ht="15" customHeight="1">
      <c r="A88" s="88">
        <v>80</v>
      </c>
      <c r="B88" s="110"/>
      <c r="C88" s="177" t="s">
        <v>231</v>
      </c>
      <c r="D88" s="177" t="s">
        <v>232</v>
      </c>
      <c r="E88" s="113"/>
      <c r="F88" s="115" t="e">
        <f>VLOOKUP(D88,#REF!,3,0)</f>
        <v>#REF!</v>
      </c>
      <c r="G88" s="178">
        <v>3.4721052999999999</v>
      </c>
      <c r="H88" s="116"/>
      <c r="I88" s="129"/>
      <c r="J88" s="180" t="e">
        <f t="shared" ref="J88:J128" si="3">(G88-F88)/F88</f>
        <v>#REF!</v>
      </c>
      <c r="K88" s="129"/>
      <c r="L88" s="129"/>
      <c r="M88" s="115"/>
      <c r="N88" s="115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  <c r="BR88" s="129"/>
      <c r="BS88" s="129"/>
      <c r="BT88" s="129"/>
      <c r="BU88" s="129"/>
      <c r="BV88" s="129"/>
      <c r="BW88" s="129"/>
      <c r="BX88" s="129"/>
      <c r="BY88" s="129"/>
      <c r="BZ88" s="129"/>
      <c r="CA88" s="129"/>
      <c r="CB88" s="129"/>
      <c r="CC88" s="129"/>
      <c r="CD88" s="129"/>
      <c r="CE88" s="129"/>
      <c r="CF88" s="129"/>
      <c r="CG88" s="129"/>
      <c r="CH88" s="129"/>
      <c r="CI88" s="129"/>
      <c r="CJ88" s="129"/>
      <c r="CK88" s="129"/>
      <c r="CL88" s="129"/>
      <c r="CM88" s="129"/>
      <c r="CN88" s="129"/>
      <c r="CO88" s="129"/>
      <c r="CP88" s="129"/>
      <c r="CQ88" s="129"/>
      <c r="CR88" s="129"/>
      <c r="CS88" s="129"/>
      <c r="CT88" s="129"/>
      <c r="CU88" s="129"/>
      <c r="CV88" s="129"/>
      <c r="CW88" s="129"/>
      <c r="CX88" s="129"/>
      <c r="CY88" s="129"/>
      <c r="CZ88" s="129"/>
      <c r="DA88" s="129"/>
      <c r="DB88" s="129"/>
      <c r="DC88" s="129"/>
      <c r="DD88" s="129"/>
      <c r="DE88" s="129"/>
      <c r="DF88" s="129"/>
      <c r="DG88" s="129"/>
      <c r="DH88" s="129"/>
      <c r="DI88" s="129"/>
      <c r="DJ88" s="129"/>
      <c r="DK88" s="129"/>
      <c r="DL88" s="129"/>
      <c r="DM88" s="129"/>
      <c r="DN88" s="129"/>
      <c r="DO88" s="129"/>
      <c r="DP88" s="129"/>
      <c r="DQ88" s="129"/>
      <c r="DR88" s="129"/>
      <c r="DS88" s="129"/>
      <c r="DT88" s="129"/>
      <c r="DU88" s="129"/>
      <c r="DV88" s="129"/>
      <c r="DW88" s="129"/>
      <c r="DX88" s="129"/>
      <c r="DY88" s="129"/>
      <c r="DZ88" s="129"/>
      <c r="EA88" s="129"/>
      <c r="EB88" s="129"/>
      <c r="EC88" s="129"/>
      <c r="ED88" s="129"/>
      <c r="EE88" s="129"/>
      <c r="EF88" s="129"/>
      <c r="EG88" s="129"/>
      <c r="EH88" s="129"/>
      <c r="EI88" s="129"/>
      <c r="EJ88" s="129"/>
      <c r="EK88" s="129"/>
      <c r="EL88" s="129"/>
      <c r="EM88" s="129"/>
      <c r="EN88" s="129"/>
      <c r="EO88" s="129"/>
      <c r="EP88" s="129"/>
      <c r="EQ88" s="129"/>
      <c r="ER88" s="129"/>
      <c r="ES88" s="129"/>
      <c r="ET88" s="129"/>
      <c r="EU88" s="129"/>
      <c r="EV88" s="129"/>
      <c r="EW88" s="129"/>
      <c r="EX88" s="129"/>
      <c r="EY88" s="129"/>
      <c r="EZ88" s="129"/>
      <c r="FA88" s="129"/>
      <c r="FB88" s="129"/>
      <c r="FC88" s="129"/>
      <c r="FD88" s="129"/>
      <c r="FE88" s="129"/>
      <c r="FF88" s="129"/>
      <c r="FG88" s="129"/>
      <c r="FH88" s="129"/>
      <c r="FI88" s="129"/>
      <c r="FJ88" s="129"/>
      <c r="FK88" s="129"/>
      <c r="FL88" s="129"/>
      <c r="FM88" s="129"/>
      <c r="FN88" s="129"/>
      <c r="FO88" s="129"/>
      <c r="FP88" s="129"/>
      <c r="FQ88" s="129"/>
      <c r="FR88" s="129"/>
      <c r="FS88" s="129"/>
      <c r="FT88" s="129"/>
      <c r="FU88" s="129"/>
      <c r="FV88" s="129"/>
      <c r="FW88" s="129"/>
      <c r="FX88" s="129"/>
      <c r="FY88" s="129"/>
      <c r="FZ88" s="129"/>
      <c r="GA88" s="129"/>
      <c r="GB88" s="129"/>
      <c r="GC88" s="129"/>
      <c r="GD88" s="129"/>
      <c r="GE88" s="129"/>
      <c r="GF88" s="129"/>
      <c r="GG88" s="129"/>
      <c r="GH88" s="129"/>
      <c r="GI88" s="129"/>
      <c r="GJ88" s="129"/>
      <c r="GK88" s="129"/>
      <c r="GL88" s="129"/>
      <c r="GM88" s="129"/>
      <c r="GN88" s="129"/>
      <c r="GO88" s="129"/>
      <c r="GP88" s="129"/>
      <c r="GQ88" s="129"/>
      <c r="GR88" s="129"/>
      <c r="GS88" s="129"/>
      <c r="GT88" s="129"/>
      <c r="GU88" s="129"/>
      <c r="GV88" s="129"/>
      <c r="GW88" s="129"/>
      <c r="GX88" s="129"/>
      <c r="GY88" s="129"/>
      <c r="GZ88" s="129"/>
      <c r="HA88" s="129"/>
      <c r="HB88" s="129"/>
      <c r="HC88" s="129"/>
      <c r="HD88" s="129"/>
      <c r="HE88" s="129"/>
      <c r="HF88" s="129"/>
      <c r="HG88" s="129"/>
      <c r="HH88" s="129"/>
      <c r="HI88" s="129"/>
      <c r="HJ88" s="129"/>
      <c r="HK88" s="129"/>
      <c r="HL88" s="129"/>
      <c r="HM88" s="129"/>
      <c r="HN88" s="129"/>
      <c r="HO88" s="129"/>
      <c r="HP88" s="129"/>
      <c r="HQ88" s="129"/>
      <c r="HR88" s="129"/>
      <c r="HS88" s="129"/>
      <c r="HT88" s="129"/>
      <c r="HU88" s="129"/>
      <c r="HV88" s="129"/>
      <c r="HW88" s="129"/>
      <c r="HX88" s="129"/>
      <c r="HY88" s="129"/>
      <c r="HZ88" s="129"/>
      <c r="IA88" s="129"/>
      <c r="IB88" s="129"/>
      <c r="IC88" s="129"/>
      <c r="ID88" s="129"/>
      <c r="IE88" s="129"/>
      <c r="IF88" s="129"/>
      <c r="IG88" s="129"/>
      <c r="IH88" s="129"/>
      <c r="II88" s="129"/>
      <c r="IJ88" s="129"/>
      <c r="IK88" s="129"/>
      <c r="IL88" s="129"/>
      <c r="IM88" s="129"/>
      <c r="IN88" s="129"/>
      <c r="IO88" s="129"/>
      <c r="IP88" s="129"/>
      <c r="IQ88" s="129"/>
      <c r="IR88" s="129"/>
      <c r="IS88" s="129"/>
      <c r="IT88" s="129"/>
      <c r="IU88" s="129"/>
      <c r="IV88" s="129"/>
      <c r="IW88" s="129"/>
      <c r="IX88" s="129"/>
    </row>
    <row r="89" spans="1:258" s="70" customFormat="1" ht="15" customHeight="1">
      <c r="A89" s="88">
        <v>81</v>
      </c>
      <c r="B89" s="110"/>
      <c r="C89" s="177" t="s">
        <v>233</v>
      </c>
      <c r="D89" s="177" t="s">
        <v>234</v>
      </c>
      <c r="E89" s="113"/>
      <c r="F89" s="115" t="e">
        <f>VLOOKUP(D89,#REF!,3,0)</f>
        <v>#REF!</v>
      </c>
      <c r="G89" s="178">
        <v>1.3271103500000001</v>
      </c>
      <c r="H89" s="116"/>
      <c r="I89" s="129"/>
      <c r="J89" s="180" t="e">
        <f t="shared" si="3"/>
        <v>#REF!</v>
      </c>
      <c r="K89" s="129"/>
      <c r="L89" s="129"/>
      <c r="M89" s="115"/>
      <c r="N89" s="115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Y89" s="129"/>
      <c r="BZ89" s="129"/>
      <c r="CA89" s="129"/>
      <c r="CB89" s="129"/>
      <c r="CC89" s="129"/>
      <c r="CD89" s="129"/>
      <c r="CE89" s="129"/>
      <c r="CF89" s="129"/>
      <c r="CG89" s="129"/>
      <c r="CH89" s="129"/>
      <c r="CI89" s="129"/>
      <c r="CJ89" s="129"/>
      <c r="CK89" s="129"/>
      <c r="CL89" s="129"/>
      <c r="CM89" s="129"/>
      <c r="CN89" s="129"/>
      <c r="CO89" s="129"/>
      <c r="CP89" s="129"/>
      <c r="CQ89" s="129"/>
      <c r="CR89" s="129"/>
      <c r="CS89" s="129"/>
      <c r="CT89" s="129"/>
      <c r="CU89" s="129"/>
      <c r="CV89" s="129"/>
      <c r="CW89" s="129"/>
      <c r="CX89" s="129"/>
      <c r="CY89" s="129"/>
      <c r="CZ89" s="129"/>
      <c r="DA89" s="129"/>
      <c r="DB89" s="129"/>
      <c r="DC89" s="129"/>
      <c r="DD89" s="129"/>
      <c r="DE89" s="129"/>
      <c r="DF89" s="129"/>
      <c r="DG89" s="129"/>
      <c r="DH89" s="129"/>
      <c r="DI89" s="129"/>
      <c r="DJ89" s="129"/>
      <c r="DK89" s="129"/>
      <c r="DL89" s="129"/>
      <c r="DM89" s="129"/>
      <c r="DN89" s="129"/>
      <c r="DO89" s="129"/>
      <c r="DP89" s="129"/>
      <c r="DQ89" s="129"/>
      <c r="DR89" s="129"/>
      <c r="DS89" s="129"/>
      <c r="DT89" s="129"/>
      <c r="DU89" s="129"/>
      <c r="DV89" s="129"/>
      <c r="DW89" s="129"/>
      <c r="DX89" s="129"/>
      <c r="DY89" s="129"/>
      <c r="DZ89" s="129"/>
      <c r="EA89" s="129"/>
      <c r="EB89" s="129"/>
      <c r="EC89" s="129"/>
      <c r="ED89" s="129"/>
      <c r="EE89" s="129"/>
      <c r="EF89" s="129"/>
      <c r="EG89" s="129"/>
      <c r="EH89" s="129"/>
      <c r="EI89" s="129"/>
      <c r="EJ89" s="129"/>
      <c r="EK89" s="129"/>
      <c r="EL89" s="129"/>
      <c r="EM89" s="129"/>
      <c r="EN89" s="129"/>
      <c r="EO89" s="129"/>
      <c r="EP89" s="129"/>
      <c r="EQ89" s="129"/>
      <c r="ER89" s="129"/>
      <c r="ES89" s="129"/>
      <c r="ET89" s="129"/>
      <c r="EU89" s="129"/>
      <c r="EV89" s="129"/>
      <c r="EW89" s="129"/>
      <c r="EX89" s="129"/>
      <c r="EY89" s="129"/>
      <c r="EZ89" s="129"/>
      <c r="FA89" s="129"/>
      <c r="FB89" s="129"/>
      <c r="FC89" s="129"/>
      <c r="FD89" s="129"/>
      <c r="FE89" s="129"/>
      <c r="FF89" s="129"/>
      <c r="FG89" s="129"/>
      <c r="FH89" s="129"/>
      <c r="FI89" s="129"/>
      <c r="FJ89" s="129"/>
      <c r="FK89" s="129"/>
      <c r="FL89" s="129"/>
      <c r="FM89" s="129"/>
      <c r="FN89" s="129"/>
      <c r="FO89" s="129"/>
      <c r="FP89" s="129"/>
      <c r="FQ89" s="129"/>
      <c r="FR89" s="129"/>
      <c r="FS89" s="129"/>
      <c r="FT89" s="129"/>
      <c r="FU89" s="129"/>
      <c r="FV89" s="129"/>
      <c r="FW89" s="129"/>
      <c r="FX89" s="129"/>
      <c r="FY89" s="129"/>
      <c r="FZ89" s="129"/>
      <c r="GA89" s="129"/>
      <c r="GB89" s="129"/>
      <c r="GC89" s="129"/>
      <c r="GD89" s="129"/>
      <c r="GE89" s="129"/>
      <c r="GF89" s="129"/>
      <c r="GG89" s="129"/>
      <c r="GH89" s="129"/>
      <c r="GI89" s="129"/>
      <c r="GJ89" s="129"/>
      <c r="GK89" s="129"/>
      <c r="GL89" s="129"/>
      <c r="GM89" s="129"/>
      <c r="GN89" s="129"/>
      <c r="GO89" s="129"/>
      <c r="GP89" s="129"/>
      <c r="GQ89" s="129"/>
      <c r="GR89" s="129"/>
      <c r="GS89" s="129"/>
      <c r="GT89" s="129"/>
      <c r="GU89" s="129"/>
      <c r="GV89" s="129"/>
      <c r="GW89" s="129"/>
      <c r="GX89" s="129"/>
      <c r="GY89" s="129"/>
      <c r="GZ89" s="129"/>
      <c r="HA89" s="129"/>
      <c r="HB89" s="129"/>
      <c r="HC89" s="129"/>
      <c r="HD89" s="129"/>
      <c r="HE89" s="129"/>
      <c r="HF89" s="129"/>
      <c r="HG89" s="129"/>
      <c r="HH89" s="129"/>
      <c r="HI89" s="129"/>
      <c r="HJ89" s="129"/>
      <c r="HK89" s="129"/>
      <c r="HL89" s="129"/>
      <c r="HM89" s="129"/>
      <c r="HN89" s="129"/>
      <c r="HO89" s="129"/>
      <c r="HP89" s="129"/>
      <c r="HQ89" s="129"/>
      <c r="HR89" s="129"/>
      <c r="HS89" s="129"/>
      <c r="HT89" s="129"/>
      <c r="HU89" s="129"/>
      <c r="HV89" s="129"/>
      <c r="HW89" s="129"/>
      <c r="HX89" s="129"/>
      <c r="HY89" s="129"/>
      <c r="HZ89" s="129"/>
      <c r="IA89" s="129"/>
      <c r="IB89" s="129"/>
      <c r="IC89" s="129"/>
      <c r="ID89" s="129"/>
      <c r="IE89" s="129"/>
      <c r="IF89" s="129"/>
      <c r="IG89" s="129"/>
      <c r="IH89" s="129"/>
      <c r="II89" s="129"/>
      <c r="IJ89" s="129"/>
      <c r="IK89" s="129"/>
      <c r="IL89" s="129"/>
      <c r="IM89" s="129"/>
      <c r="IN89" s="129"/>
      <c r="IO89" s="129"/>
      <c r="IP89" s="129"/>
      <c r="IQ89" s="129"/>
      <c r="IR89" s="129"/>
      <c r="IS89" s="129"/>
      <c r="IT89" s="129"/>
      <c r="IU89" s="129"/>
      <c r="IV89" s="129"/>
      <c r="IW89" s="129"/>
      <c r="IX89" s="129"/>
    </row>
    <row r="90" spans="1:258" s="70" customFormat="1" ht="15" customHeight="1">
      <c r="A90" s="88">
        <v>82</v>
      </c>
      <c r="B90" s="110"/>
      <c r="C90" s="177" t="s">
        <v>235</v>
      </c>
      <c r="D90" s="177" t="s">
        <v>236</v>
      </c>
      <c r="E90" s="113"/>
      <c r="F90" s="115" t="e">
        <f>VLOOKUP(D90,#REF!,3,0)</f>
        <v>#REF!</v>
      </c>
      <c r="G90" s="178">
        <v>2.3229172</v>
      </c>
      <c r="H90" s="116"/>
      <c r="I90" s="129"/>
      <c r="J90" s="180" t="e">
        <f t="shared" si="3"/>
        <v>#REF!</v>
      </c>
      <c r="K90" s="129"/>
      <c r="L90" s="129"/>
      <c r="M90" s="115"/>
      <c r="N90" s="115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  <c r="BY90" s="129"/>
      <c r="BZ90" s="129"/>
      <c r="CA90" s="129"/>
      <c r="CB90" s="129"/>
      <c r="CC90" s="129"/>
      <c r="CD90" s="129"/>
      <c r="CE90" s="129"/>
      <c r="CF90" s="129"/>
      <c r="CG90" s="129"/>
      <c r="CH90" s="129"/>
      <c r="CI90" s="129"/>
      <c r="CJ90" s="129"/>
      <c r="CK90" s="129"/>
      <c r="CL90" s="129"/>
      <c r="CM90" s="129"/>
      <c r="CN90" s="129"/>
      <c r="CO90" s="129"/>
      <c r="CP90" s="129"/>
      <c r="CQ90" s="129"/>
      <c r="CR90" s="129"/>
      <c r="CS90" s="129"/>
      <c r="CT90" s="129"/>
      <c r="CU90" s="129"/>
      <c r="CV90" s="129"/>
      <c r="CW90" s="129"/>
      <c r="CX90" s="129"/>
      <c r="CY90" s="129"/>
      <c r="CZ90" s="129"/>
      <c r="DA90" s="129"/>
      <c r="DB90" s="129"/>
      <c r="DC90" s="129"/>
      <c r="DD90" s="129"/>
      <c r="DE90" s="129"/>
      <c r="DF90" s="129"/>
      <c r="DG90" s="129"/>
      <c r="DH90" s="129"/>
      <c r="DI90" s="129"/>
      <c r="DJ90" s="129"/>
      <c r="DK90" s="129"/>
      <c r="DL90" s="129"/>
      <c r="DM90" s="129"/>
      <c r="DN90" s="129"/>
      <c r="DO90" s="129"/>
      <c r="DP90" s="129"/>
      <c r="DQ90" s="129"/>
      <c r="DR90" s="129"/>
      <c r="DS90" s="129"/>
      <c r="DT90" s="129"/>
      <c r="DU90" s="129"/>
      <c r="DV90" s="129"/>
      <c r="DW90" s="129"/>
      <c r="DX90" s="129"/>
      <c r="DY90" s="129"/>
      <c r="DZ90" s="129"/>
      <c r="EA90" s="129"/>
      <c r="EB90" s="129"/>
      <c r="EC90" s="129"/>
      <c r="ED90" s="129"/>
      <c r="EE90" s="129"/>
      <c r="EF90" s="129"/>
      <c r="EG90" s="129"/>
      <c r="EH90" s="129"/>
      <c r="EI90" s="129"/>
      <c r="EJ90" s="129"/>
      <c r="EK90" s="129"/>
      <c r="EL90" s="129"/>
      <c r="EM90" s="129"/>
      <c r="EN90" s="129"/>
      <c r="EO90" s="129"/>
      <c r="EP90" s="129"/>
      <c r="EQ90" s="129"/>
      <c r="ER90" s="129"/>
      <c r="ES90" s="129"/>
      <c r="ET90" s="129"/>
      <c r="EU90" s="129"/>
      <c r="EV90" s="129"/>
      <c r="EW90" s="129"/>
      <c r="EX90" s="129"/>
      <c r="EY90" s="129"/>
      <c r="EZ90" s="129"/>
      <c r="FA90" s="129"/>
      <c r="FB90" s="129"/>
      <c r="FC90" s="129"/>
      <c r="FD90" s="129"/>
      <c r="FE90" s="129"/>
      <c r="FF90" s="129"/>
      <c r="FG90" s="129"/>
      <c r="FH90" s="129"/>
      <c r="FI90" s="129"/>
      <c r="FJ90" s="129"/>
      <c r="FK90" s="129"/>
      <c r="FL90" s="129"/>
      <c r="FM90" s="129"/>
      <c r="FN90" s="129"/>
      <c r="FO90" s="129"/>
      <c r="FP90" s="129"/>
      <c r="FQ90" s="129"/>
      <c r="FR90" s="129"/>
      <c r="FS90" s="129"/>
      <c r="FT90" s="129"/>
      <c r="FU90" s="129"/>
      <c r="FV90" s="129"/>
      <c r="FW90" s="129"/>
      <c r="FX90" s="129"/>
      <c r="FY90" s="129"/>
      <c r="FZ90" s="129"/>
      <c r="GA90" s="129"/>
      <c r="GB90" s="129"/>
      <c r="GC90" s="129"/>
      <c r="GD90" s="129"/>
      <c r="GE90" s="129"/>
      <c r="GF90" s="129"/>
      <c r="GG90" s="129"/>
      <c r="GH90" s="129"/>
      <c r="GI90" s="129"/>
      <c r="GJ90" s="129"/>
      <c r="GK90" s="129"/>
      <c r="GL90" s="129"/>
      <c r="GM90" s="129"/>
      <c r="GN90" s="129"/>
      <c r="GO90" s="129"/>
      <c r="GP90" s="129"/>
      <c r="GQ90" s="129"/>
      <c r="GR90" s="129"/>
      <c r="GS90" s="129"/>
      <c r="GT90" s="129"/>
      <c r="GU90" s="129"/>
      <c r="GV90" s="129"/>
      <c r="GW90" s="129"/>
      <c r="GX90" s="129"/>
      <c r="GY90" s="129"/>
      <c r="GZ90" s="129"/>
      <c r="HA90" s="129"/>
      <c r="HB90" s="129"/>
      <c r="HC90" s="129"/>
      <c r="HD90" s="129"/>
      <c r="HE90" s="129"/>
      <c r="HF90" s="129"/>
      <c r="HG90" s="129"/>
      <c r="HH90" s="129"/>
      <c r="HI90" s="129"/>
      <c r="HJ90" s="129"/>
      <c r="HK90" s="129"/>
      <c r="HL90" s="129"/>
      <c r="HM90" s="129"/>
      <c r="HN90" s="129"/>
      <c r="HO90" s="129"/>
      <c r="HP90" s="129"/>
      <c r="HQ90" s="129"/>
      <c r="HR90" s="129"/>
      <c r="HS90" s="129"/>
      <c r="HT90" s="129"/>
      <c r="HU90" s="129"/>
      <c r="HV90" s="129"/>
      <c r="HW90" s="129"/>
      <c r="HX90" s="129"/>
      <c r="HY90" s="129"/>
      <c r="HZ90" s="129"/>
      <c r="IA90" s="129"/>
      <c r="IB90" s="129"/>
      <c r="IC90" s="129"/>
      <c r="ID90" s="129"/>
      <c r="IE90" s="129"/>
      <c r="IF90" s="129"/>
      <c r="IG90" s="129"/>
      <c r="IH90" s="129"/>
      <c r="II90" s="129"/>
      <c r="IJ90" s="129"/>
      <c r="IK90" s="129"/>
      <c r="IL90" s="129"/>
      <c r="IM90" s="129"/>
      <c r="IN90" s="129"/>
      <c r="IO90" s="129"/>
      <c r="IP90" s="129"/>
      <c r="IQ90" s="129"/>
      <c r="IR90" s="129"/>
      <c r="IS90" s="129"/>
      <c r="IT90" s="129"/>
      <c r="IU90" s="129"/>
      <c r="IV90" s="129"/>
      <c r="IW90" s="129"/>
      <c r="IX90" s="129"/>
    </row>
    <row r="91" spans="1:258" s="70" customFormat="1" ht="15" customHeight="1">
      <c r="A91" s="88">
        <v>83</v>
      </c>
      <c r="B91" s="110"/>
      <c r="C91" s="177" t="s">
        <v>237</v>
      </c>
      <c r="D91" s="177" t="s">
        <v>238</v>
      </c>
      <c r="E91" s="113"/>
      <c r="F91" s="115" t="e">
        <f>VLOOKUP(D91,#REF!,3,0)</f>
        <v>#REF!</v>
      </c>
      <c r="G91" s="178">
        <v>1.6850742999999999</v>
      </c>
      <c r="H91" s="116"/>
      <c r="I91" s="129"/>
      <c r="J91" s="180" t="e">
        <f t="shared" si="3"/>
        <v>#REF!</v>
      </c>
      <c r="K91" s="129"/>
      <c r="L91" s="129"/>
      <c r="M91" s="115"/>
      <c r="N91" s="115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29"/>
      <c r="CA91" s="129"/>
      <c r="CB91" s="129"/>
      <c r="CC91" s="129"/>
      <c r="CD91" s="129"/>
      <c r="CE91" s="129"/>
      <c r="CF91" s="129"/>
      <c r="CG91" s="129"/>
      <c r="CH91" s="129"/>
      <c r="CI91" s="129"/>
      <c r="CJ91" s="129"/>
      <c r="CK91" s="129"/>
      <c r="CL91" s="129"/>
      <c r="CM91" s="129"/>
      <c r="CN91" s="129"/>
      <c r="CO91" s="129"/>
      <c r="CP91" s="129"/>
      <c r="CQ91" s="129"/>
      <c r="CR91" s="129"/>
      <c r="CS91" s="129"/>
      <c r="CT91" s="129"/>
      <c r="CU91" s="129"/>
      <c r="CV91" s="129"/>
      <c r="CW91" s="129"/>
      <c r="CX91" s="129"/>
      <c r="CY91" s="129"/>
      <c r="CZ91" s="129"/>
      <c r="DA91" s="129"/>
      <c r="DB91" s="129"/>
      <c r="DC91" s="129"/>
      <c r="DD91" s="129"/>
      <c r="DE91" s="129"/>
      <c r="DF91" s="129"/>
      <c r="DG91" s="129"/>
      <c r="DH91" s="129"/>
      <c r="DI91" s="129"/>
      <c r="DJ91" s="129"/>
      <c r="DK91" s="129"/>
      <c r="DL91" s="129"/>
      <c r="DM91" s="129"/>
      <c r="DN91" s="129"/>
      <c r="DO91" s="129"/>
      <c r="DP91" s="129"/>
      <c r="DQ91" s="129"/>
      <c r="DR91" s="129"/>
      <c r="DS91" s="129"/>
      <c r="DT91" s="129"/>
      <c r="DU91" s="129"/>
      <c r="DV91" s="129"/>
      <c r="DW91" s="129"/>
      <c r="DX91" s="129"/>
      <c r="DY91" s="129"/>
      <c r="DZ91" s="129"/>
      <c r="EA91" s="129"/>
      <c r="EB91" s="129"/>
      <c r="EC91" s="129"/>
      <c r="ED91" s="129"/>
      <c r="EE91" s="129"/>
      <c r="EF91" s="129"/>
      <c r="EG91" s="129"/>
      <c r="EH91" s="129"/>
      <c r="EI91" s="129"/>
      <c r="EJ91" s="129"/>
      <c r="EK91" s="129"/>
      <c r="EL91" s="129"/>
      <c r="EM91" s="129"/>
      <c r="EN91" s="129"/>
      <c r="EO91" s="129"/>
      <c r="EP91" s="129"/>
      <c r="EQ91" s="129"/>
      <c r="ER91" s="129"/>
      <c r="ES91" s="129"/>
      <c r="ET91" s="129"/>
      <c r="EU91" s="129"/>
      <c r="EV91" s="129"/>
      <c r="EW91" s="129"/>
      <c r="EX91" s="129"/>
      <c r="EY91" s="129"/>
      <c r="EZ91" s="129"/>
      <c r="FA91" s="129"/>
      <c r="FB91" s="129"/>
      <c r="FC91" s="129"/>
      <c r="FD91" s="129"/>
      <c r="FE91" s="129"/>
      <c r="FF91" s="129"/>
      <c r="FG91" s="129"/>
      <c r="FH91" s="129"/>
      <c r="FI91" s="129"/>
      <c r="FJ91" s="129"/>
      <c r="FK91" s="129"/>
      <c r="FL91" s="129"/>
      <c r="FM91" s="129"/>
      <c r="FN91" s="129"/>
      <c r="FO91" s="129"/>
      <c r="FP91" s="129"/>
      <c r="FQ91" s="129"/>
      <c r="FR91" s="129"/>
      <c r="FS91" s="129"/>
      <c r="FT91" s="129"/>
      <c r="FU91" s="129"/>
      <c r="FV91" s="129"/>
      <c r="FW91" s="129"/>
      <c r="FX91" s="129"/>
      <c r="FY91" s="129"/>
      <c r="FZ91" s="129"/>
      <c r="GA91" s="129"/>
      <c r="GB91" s="129"/>
      <c r="GC91" s="129"/>
      <c r="GD91" s="129"/>
      <c r="GE91" s="129"/>
      <c r="GF91" s="129"/>
      <c r="GG91" s="129"/>
      <c r="GH91" s="129"/>
      <c r="GI91" s="129"/>
      <c r="GJ91" s="129"/>
      <c r="GK91" s="129"/>
      <c r="GL91" s="129"/>
      <c r="GM91" s="129"/>
      <c r="GN91" s="129"/>
      <c r="GO91" s="129"/>
      <c r="GP91" s="129"/>
      <c r="GQ91" s="129"/>
      <c r="GR91" s="129"/>
      <c r="GS91" s="129"/>
      <c r="GT91" s="129"/>
      <c r="GU91" s="129"/>
      <c r="GV91" s="129"/>
      <c r="GW91" s="129"/>
      <c r="GX91" s="129"/>
      <c r="GY91" s="129"/>
      <c r="GZ91" s="129"/>
      <c r="HA91" s="129"/>
      <c r="HB91" s="129"/>
      <c r="HC91" s="129"/>
      <c r="HD91" s="129"/>
      <c r="HE91" s="129"/>
      <c r="HF91" s="129"/>
      <c r="HG91" s="129"/>
      <c r="HH91" s="129"/>
      <c r="HI91" s="129"/>
      <c r="HJ91" s="129"/>
      <c r="HK91" s="129"/>
      <c r="HL91" s="129"/>
      <c r="HM91" s="129"/>
      <c r="HN91" s="129"/>
      <c r="HO91" s="129"/>
      <c r="HP91" s="129"/>
      <c r="HQ91" s="129"/>
      <c r="HR91" s="129"/>
      <c r="HS91" s="129"/>
      <c r="HT91" s="129"/>
      <c r="HU91" s="129"/>
      <c r="HV91" s="129"/>
      <c r="HW91" s="129"/>
      <c r="HX91" s="129"/>
      <c r="HY91" s="129"/>
      <c r="HZ91" s="129"/>
      <c r="IA91" s="129"/>
      <c r="IB91" s="129"/>
      <c r="IC91" s="129"/>
      <c r="ID91" s="129"/>
      <c r="IE91" s="129"/>
      <c r="IF91" s="129"/>
      <c r="IG91" s="129"/>
      <c r="IH91" s="129"/>
      <c r="II91" s="129"/>
      <c r="IJ91" s="129"/>
      <c r="IK91" s="129"/>
      <c r="IL91" s="129"/>
      <c r="IM91" s="129"/>
      <c r="IN91" s="129"/>
      <c r="IO91" s="129"/>
      <c r="IP91" s="129"/>
      <c r="IQ91" s="129"/>
      <c r="IR91" s="129"/>
      <c r="IS91" s="129"/>
      <c r="IT91" s="129"/>
      <c r="IU91" s="129"/>
      <c r="IV91" s="129"/>
      <c r="IW91" s="129"/>
      <c r="IX91" s="129"/>
    </row>
    <row r="92" spans="1:258" s="70" customFormat="1" ht="15" customHeight="1">
      <c r="A92" s="88">
        <v>84</v>
      </c>
      <c r="B92" s="110"/>
      <c r="C92" s="177" t="s">
        <v>239</v>
      </c>
      <c r="D92" s="177" t="s">
        <v>240</v>
      </c>
      <c r="E92" s="113"/>
      <c r="F92" s="115" t="e">
        <f>VLOOKUP(D92,#REF!,3,0)</f>
        <v>#REF!</v>
      </c>
      <c r="G92" s="178">
        <v>1.6850742999999999</v>
      </c>
      <c r="H92" s="116"/>
      <c r="I92" s="129"/>
      <c r="J92" s="180" t="e">
        <f t="shared" si="3"/>
        <v>#REF!</v>
      </c>
      <c r="K92" s="129"/>
      <c r="L92" s="129"/>
      <c r="M92" s="115"/>
      <c r="N92" s="115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129"/>
      <c r="CJ92" s="129"/>
      <c r="CK92" s="129"/>
      <c r="CL92" s="129"/>
      <c r="CM92" s="129"/>
      <c r="CN92" s="129"/>
      <c r="CO92" s="129"/>
      <c r="CP92" s="129"/>
      <c r="CQ92" s="129"/>
      <c r="CR92" s="129"/>
      <c r="CS92" s="129"/>
      <c r="CT92" s="129"/>
      <c r="CU92" s="129"/>
      <c r="CV92" s="129"/>
      <c r="CW92" s="129"/>
      <c r="CX92" s="129"/>
      <c r="CY92" s="129"/>
      <c r="CZ92" s="129"/>
      <c r="DA92" s="129"/>
      <c r="DB92" s="129"/>
      <c r="DC92" s="129"/>
      <c r="DD92" s="129"/>
      <c r="DE92" s="129"/>
      <c r="DF92" s="129"/>
      <c r="DG92" s="129"/>
      <c r="DH92" s="129"/>
      <c r="DI92" s="129"/>
      <c r="DJ92" s="129"/>
      <c r="DK92" s="129"/>
      <c r="DL92" s="129"/>
      <c r="DM92" s="129"/>
      <c r="DN92" s="129"/>
      <c r="DO92" s="129"/>
      <c r="DP92" s="129"/>
      <c r="DQ92" s="129"/>
      <c r="DR92" s="129"/>
      <c r="DS92" s="129"/>
      <c r="DT92" s="129"/>
      <c r="DU92" s="129"/>
      <c r="DV92" s="129"/>
      <c r="DW92" s="129"/>
      <c r="DX92" s="129"/>
      <c r="DY92" s="129"/>
      <c r="DZ92" s="129"/>
      <c r="EA92" s="129"/>
      <c r="EB92" s="129"/>
      <c r="EC92" s="129"/>
      <c r="ED92" s="129"/>
      <c r="EE92" s="129"/>
      <c r="EF92" s="129"/>
      <c r="EG92" s="129"/>
      <c r="EH92" s="129"/>
      <c r="EI92" s="129"/>
      <c r="EJ92" s="129"/>
      <c r="EK92" s="129"/>
      <c r="EL92" s="129"/>
      <c r="EM92" s="129"/>
      <c r="EN92" s="129"/>
      <c r="EO92" s="129"/>
      <c r="EP92" s="129"/>
      <c r="EQ92" s="129"/>
      <c r="ER92" s="129"/>
      <c r="ES92" s="129"/>
      <c r="ET92" s="129"/>
      <c r="EU92" s="129"/>
      <c r="EV92" s="129"/>
      <c r="EW92" s="129"/>
      <c r="EX92" s="129"/>
      <c r="EY92" s="129"/>
      <c r="EZ92" s="129"/>
      <c r="FA92" s="129"/>
      <c r="FB92" s="129"/>
      <c r="FC92" s="129"/>
      <c r="FD92" s="129"/>
      <c r="FE92" s="129"/>
      <c r="FF92" s="129"/>
      <c r="FG92" s="129"/>
      <c r="FH92" s="129"/>
      <c r="FI92" s="129"/>
      <c r="FJ92" s="129"/>
      <c r="FK92" s="129"/>
      <c r="FL92" s="129"/>
      <c r="FM92" s="129"/>
      <c r="FN92" s="129"/>
      <c r="FO92" s="129"/>
      <c r="FP92" s="129"/>
      <c r="FQ92" s="129"/>
      <c r="FR92" s="129"/>
      <c r="FS92" s="129"/>
      <c r="FT92" s="129"/>
      <c r="FU92" s="129"/>
      <c r="FV92" s="129"/>
      <c r="FW92" s="129"/>
      <c r="FX92" s="129"/>
      <c r="FY92" s="129"/>
      <c r="FZ92" s="129"/>
      <c r="GA92" s="129"/>
      <c r="GB92" s="129"/>
      <c r="GC92" s="129"/>
      <c r="GD92" s="129"/>
      <c r="GE92" s="129"/>
      <c r="GF92" s="129"/>
      <c r="GG92" s="129"/>
      <c r="GH92" s="129"/>
      <c r="GI92" s="129"/>
      <c r="GJ92" s="129"/>
      <c r="GK92" s="129"/>
      <c r="GL92" s="129"/>
      <c r="GM92" s="129"/>
      <c r="GN92" s="129"/>
      <c r="GO92" s="129"/>
      <c r="GP92" s="129"/>
      <c r="GQ92" s="129"/>
      <c r="GR92" s="129"/>
      <c r="GS92" s="129"/>
      <c r="GT92" s="129"/>
      <c r="GU92" s="129"/>
      <c r="GV92" s="129"/>
      <c r="GW92" s="129"/>
      <c r="GX92" s="129"/>
      <c r="GY92" s="129"/>
      <c r="GZ92" s="129"/>
      <c r="HA92" s="129"/>
      <c r="HB92" s="129"/>
      <c r="HC92" s="129"/>
      <c r="HD92" s="129"/>
      <c r="HE92" s="129"/>
      <c r="HF92" s="129"/>
      <c r="HG92" s="129"/>
      <c r="HH92" s="129"/>
      <c r="HI92" s="129"/>
      <c r="HJ92" s="129"/>
      <c r="HK92" s="129"/>
      <c r="HL92" s="129"/>
      <c r="HM92" s="129"/>
      <c r="HN92" s="129"/>
      <c r="HO92" s="129"/>
      <c r="HP92" s="129"/>
      <c r="HQ92" s="129"/>
      <c r="HR92" s="129"/>
      <c r="HS92" s="129"/>
      <c r="HT92" s="129"/>
      <c r="HU92" s="129"/>
      <c r="HV92" s="129"/>
      <c r="HW92" s="129"/>
      <c r="HX92" s="129"/>
      <c r="HY92" s="129"/>
      <c r="HZ92" s="129"/>
      <c r="IA92" s="129"/>
      <c r="IB92" s="129"/>
      <c r="IC92" s="129"/>
      <c r="ID92" s="129"/>
      <c r="IE92" s="129"/>
      <c r="IF92" s="129"/>
      <c r="IG92" s="129"/>
      <c r="IH92" s="129"/>
      <c r="II92" s="129"/>
      <c r="IJ92" s="129"/>
      <c r="IK92" s="129"/>
      <c r="IL92" s="129"/>
      <c r="IM92" s="129"/>
      <c r="IN92" s="129"/>
      <c r="IO92" s="129"/>
      <c r="IP92" s="129"/>
      <c r="IQ92" s="129"/>
      <c r="IR92" s="129"/>
      <c r="IS92" s="129"/>
      <c r="IT92" s="129"/>
      <c r="IU92" s="129"/>
      <c r="IV92" s="129"/>
      <c r="IW92" s="129"/>
      <c r="IX92" s="129"/>
    </row>
    <row r="93" spans="1:258" s="70" customFormat="1" ht="15" customHeight="1">
      <c r="A93" s="88">
        <v>85</v>
      </c>
      <c r="B93" s="110"/>
      <c r="C93" s="177" t="s">
        <v>241</v>
      </c>
      <c r="D93" s="177" t="s">
        <v>242</v>
      </c>
      <c r="E93" s="113"/>
      <c r="F93" s="115" t="e">
        <f>VLOOKUP(D93,#REF!,3,0)</f>
        <v>#REF!</v>
      </c>
      <c r="G93" s="178">
        <v>3.3606668499999999</v>
      </c>
      <c r="H93" s="116"/>
      <c r="I93" s="129"/>
      <c r="J93" s="180" t="e">
        <f t="shared" si="3"/>
        <v>#REF!</v>
      </c>
      <c r="K93" s="129"/>
      <c r="L93" s="129"/>
      <c r="M93" s="115"/>
      <c r="N93" s="115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129"/>
      <c r="CJ93" s="129"/>
      <c r="CK93" s="129"/>
      <c r="CL93" s="129"/>
      <c r="CM93" s="129"/>
      <c r="CN93" s="129"/>
      <c r="CO93" s="129"/>
      <c r="CP93" s="129"/>
      <c r="CQ93" s="129"/>
      <c r="CR93" s="129"/>
      <c r="CS93" s="129"/>
      <c r="CT93" s="129"/>
      <c r="CU93" s="129"/>
      <c r="CV93" s="129"/>
      <c r="CW93" s="129"/>
      <c r="CX93" s="129"/>
      <c r="CY93" s="129"/>
      <c r="CZ93" s="129"/>
      <c r="DA93" s="129"/>
      <c r="DB93" s="129"/>
      <c r="DC93" s="129"/>
      <c r="DD93" s="129"/>
      <c r="DE93" s="129"/>
      <c r="DF93" s="129"/>
      <c r="DG93" s="129"/>
      <c r="DH93" s="129"/>
      <c r="DI93" s="129"/>
      <c r="DJ93" s="129"/>
      <c r="DK93" s="129"/>
      <c r="DL93" s="129"/>
      <c r="DM93" s="129"/>
      <c r="DN93" s="129"/>
      <c r="DO93" s="129"/>
      <c r="DP93" s="129"/>
      <c r="DQ93" s="129"/>
      <c r="DR93" s="129"/>
      <c r="DS93" s="129"/>
      <c r="DT93" s="129"/>
      <c r="DU93" s="129"/>
      <c r="DV93" s="129"/>
      <c r="DW93" s="129"/>
      <c r="DX93" s="129"/>
      <c r="DY93" s="129"/>
      <c r="DZ93" s="129"/>
      <c r="EA93" s="129"/>
      <c r="EB93" s="129"/>
      <c r="EC93" s="129"/>
      <c r="ED93" s="129"/>
      <c r="EE93" s="129"/>
      <c r="EF93" s="129"/>
      <c r="EG93" s="129"/>
      <c r="EH93" s="129"/>
      <c r="EI93" s="129"/>
      <c r="EJ93" s="129"/>
      <c r="EK93" s="129"/>
      <c r="EL93" s="129"/>
      <c r="EM93" s="129"/>
      <c r="EN93" s="129"/>
      <c r="EO93" s="129"/>
      <c r="EP93" s="129"/>
      <c r="EQ93" s="129"/>
      <c r="ER93" s="129"/>
      <c r="ES93" s="129"/>
      <c r="ET93" s="129"/>
      <c r="EU93" s="129"/>
      <c r="EV93" s="129"/>
      <c r="EW93" s="129"/>
      <c r="EX93" s="129"/>
      <c r="EY93" s="129"/>
      <c r="EZ93" s="129"/>
      <c r="FA93" s="129"/>
      <c r="FB93" s="129"/>
      <c r="FC93" s="129"/>
      <c r="FD93" s="129"/>
      <c r="FE93" s="129"/>
      <c r="FF93" s="129"/>
      <c r="FG93" s="129"/>
      <c r="FH93" s="129"/>
      <c r="FI93" s="129"/>
      <c r="FJ93" s="129"/>
      <c r="FK93" s="129"/>
      <c r="FL93" s="129"/>
      <c r="FM93" s="129"/>
      <c r="FN93" s="129"/>
      <c r="FO93" s="129"/>
      <c r="FP93" s="129"/>
      <c r="FQ93" s="129"/>
      <c r="FR93" s="129"/>
      <c r="FS93" s="129"/>
      <c r="FT93" s="129"/>
      <c r="FU93" s="129"/>
      <c r="FV93" s="129"/>
      <c r="FW93" s="129"/>
      <c r="FX93" s="129"/>
      <c r="FY93" s="129"/>
      <c r="FZ93" s="129"/>
      <c r="GA93" s="129"/>
      <c r="GB93" s="129"/>
      <c r="GC93" s="129"/>
      <c r="GD93" s="129"/>
      <c r="GE93" s="129"/>
      <c r="GF93" s="129"/>
      <c r="GG93" s="129"/>
      <c r="GH93" s="129"/>
      <c r="GI93" s="129"/>
      <c r="GJ93" s="129"/>
      <c r="GK93" s="129"/>
      <c r="GL93" s="129"/>
      <c r="GM93" s="129"/>
      <c r="GN93" s="129"/>
      <c r="GO93" s="129"/>
      <c r="GP93" s="129"/>
      <c r="GQ93" s="129"/>
      <c r="GR93" s="129"/>
      <c r="GS93" s="129"/>
      <c r="GT93" s="129"/>
      <c r="GU93" s="129"/>
      <c r="GV93" s="129"/>
      <c r="GW93" s="129"/>
      <c r="GX93" s="129"/>
      <c r="GY93" s="129"/>
      <c r="GZ93" s="129"/>
      <c r="HA93" s="129"/>
      <c r="HB93" s="129"/>
      <c r="HC93" s="129"/>
      <c r="HD93" s="129"/>
      <c r="HE93" s="129"/>
      <c r="HF93" s="129"/>
      <c r="HG93" s="129"/>
      <c r="HH93" s="129"/>
      <c r="HI93" s="129"/>
      <c r="HJ93" s="129"/>
      <c r="HK93" s="129"/>
      <c r="HL93" s="129"/>
      <c r="HM93" s="129"/>
      <c r="HN93" s="129"/>
      <c r="HO93" s="129"/>
      <c r="HP93" s="129"/>
      <c r="HQ93" s="129"/>
      <c r="HR93" s="129"/>
      <c r="HS93" s="129"/>
      <c r="HT93" s="129"/>
      <c r="HU93" s="129"/>
      <c r="HV93" s="129"/>
      <c r="HW93" s="129"/>
      <c r="HX93" s="129"/>
      <c r="HY93" s="129"/>
      <c r="HZ93" s="129"/>
      <c r="IA93" s="129"/>
      <c r="IB93" s="129"/>
      <c r="IC93" s="129"/>
      <c r="ID93" s="129"/>
      <c r="IE93" s="129"/>
      <c r="IF93" s="129"/>
      <c r="IG93" s="129"/>
      <c r="IH93" s="129"/>
      <c r="II93" s="129"/>
      <c r="IJ93" s="129"/>
      <c r="IK93" s="129"/>
      <c r="IL93" s="129"/>
      <c r="IM93" s="129"/>
      <c r="IN93" s="129"/>
      <c r="IO93" s="129"/>
      <c r="IP93" s="129"/>
      <c r="IQ93" s="129"/>
      <c r="IR93" s="129"/>
      <c r="IS93" s="129"/>
      <c r="IT93" s="129"/>
      <c r="IU93" s="129"/>
      <c r="IV93" s="129"/>
      <c r="IW93" s="129"/>
      <c r="IX93" s="129"/>
    </row>
    <row r="94" spans="1:258" s="70" customFormat="1" ht="15" customHeight="1">
      <c r="A94" s="88">
        <v>86</v>
      </c>
      <c r="B94" s="110"/>
      <c r="C94" s="177" t="s">
        <v>243</v>
      </c>
      <c r="D94" s="177" t="s">
        <v>244</v>
      </c>
      <c r="E94" s="113"/>
      <c r="F94" s="115" t="e">
        <f>VLOOKUP(D94,#REF!,3,0)</f>
        <v>#REF!</v>
      </c>
      <c r="G94" s="178">
        <v>0.35584450000000001</v>
      </c>
      <c r="H94" s="116"/>
      <c r="I94" s="129"/>
      <c r="J94" s="180" t="e">
        <f t="shared" si="3"/>
        <v>#REF!</v>
      </c>
      <c r="K94" s="129"/>
      <c r="L94" s="129"/>
      <c r="M94" s="115"/>
      <c r="N94" s="115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  <c r="BY94" s="129"/>
      <c r="BZ94" s="129"/>
      <c r="CA94" s="129"/>
      <c r="CB94" s="129"/>
      <c r="CC94" s="129"/>
      <c r="CD94" s="129"/>
      <c r="CE94" s="129"/>
      <c r="CF94" s="129"/>
      <c r="CG94" s="129"/>
      <c r="CH94" s="129"/>
      <c r="CI94" s="129"/>
      <c r="CJ94" s="129"/>
      <c r="CK94" s="129"/>
      <c r="CL94" s="129"/>
      <c r="CM94" s="129"/>
      <c r="CN94" s="129"/>
      <c r="CO94" s="129"/>
      <c r="CP94" s="129"/>
      <c r="CQ94" s="129"/>
      <c r="CR94" s="129"/>
      <c r="CS94" s="129"/>
      <c r="CT94" s="129"/>
      <c r="CU94" s="129"/>
      <c r="CV94" s="129"/>
      <c r="CW94" s="129"/>
      <c r="CX94" s="129"/>
      <c r="CY94" s="129"/>
      <c r="CZ94" s="129"/>
      <c r="DA94" s="129"/>
      <c r="DB94" s="129"/>
      <c r="DC94" s="129"/>
      <c r="DD94" s="129"/>
      <c r="DE94" s="129"/>
      <c r="DF94" s="129"/>
      <c r="DG94" s="129"/>
      <c r="DH94" s="129"/>
      <c r="DI94" s="129"/>
      <c r="DJ94" s="129"/>
      <c r="DK94" s="129"/>
      <c r="DL94" s="129"/>
      <c r="DM94" s="129"/>
      <c r="DN94" s="129"/>
      <c r="DO94" s="129"/>
      <c r="DP94" s="129"/>
      <c r="DQ94" s="129"/>
      <c r="DR94" s="129"/>
      <c r="DS94" s="129"/>
      <c r="DT94" s="129"/>
      <c r="DU94" s="129"/>
      <c r="DV94" s="129"/>
      <c r="DW94" s="129"/>
      <c r="DX94" s="129"/>
      <c r="DY94" s="129"/>
      <c r="DZ94" s="129"/>
      <c r="EA94" s="129"/>
      <c r="EB94" s="129"/>
      <c r="EC94" s="129"/>
      <c r="ED94" s="129"/>
      <c r="EE94" s="129"/>
      <c r="EF94" s="129"/>
      <c r="EG94" s="129"/>
      <c r="EH94" s="129"/>
      <c r="EI94" s="129"/>
      <c r="EJ94" s="129"/>
      <c r="EK94" s="129"/>
      <c r="EL94" s="129"/>
      <c r="EM94" s="129"/>
      <c r="EN94" s="129"/>
      <c r="EO94" s="129"/>
      <c r="EP94" s="129"/>
      <c r="EQ94" s="129"/>
      <c r="ER94" s="129"/>
      <c r="ES94" s="129"/>
      <c r="ET94" s="129"/>
      <c r="EU94" s="129"/>
      <c r="EV94" s="129"/>
      <c r="EW94" s="129"/>
      <c r="EX94" s="129"/>
      <c r="EY94" s="129"/>
      <c r="EZ94" s="129"/>
      <c r="FA94" s="129"/>
      <c r="FB94" s="129"/>
      <c r="FC94" s="129"/>
      <c r="FD94" s="129"/>
      <c r="FE94" s="129"/>
      <c r="FF94" s="129"/>
      <c r="FG94" s="129"/>
      <c r="FH94" s="129"/>
      <c r="FI94" s="129"/>
      <c r="FJ94" s="129"/>
      <c r="FK94" s="129"/>
      <c r="FL94" s="129"/>
      <c r="FM94" s="129"/>
      <c r="FN94" s="129"/>
      <c r="FO94" s="129"/>
      <c r="FP94" s="129"/>
      <c r="FQ94" s="129"/>
      <c r="FR94" s="129"/>
      <c r="FS94" s="129"/>
      <c r="FT94" s="129"/>
      <c r="FU94" s="129"/>
      <c r="FV94" s="129"/>
      <c r="FW94" s="129"/>
      <c r="FX94" s="129"/>
      <c r="FY94" s="129"/>
      <c r="FZ94" s="129"/>
      <c r="GA94" s="129"/>
      <c r="GB94" s="129"/>
      <c r="GC94" s="129"/>
      <c r="GD94" s="129"/>
      <c r="GE94" s="129"/>
      <c r="GF94" s="129"/>
      <c r="GG94" s="129"/>
      <c r="GH94" s="129"/>
      <c r="GI94" s="129"/>
      <c r="GJ94" s="129"/>
      <c r="GK94" s="129"/>
      <c r="GL94" s="129"/>
      <c r="GM94" s="129"/>
      <c r="GN94" s="129"/>
      <c r="GO94" s="129"/>
      <c r="GP94" s="129"/>
      <c r="GQ94" s="129"/>
      <c r="GR94" s="129"/>
      <c r="GS94" s="129"/>
      <c r="GT94" s="129"/>
      <c r="GU94" s="129"/>
      <c r="GV94" s="129"/>
      <c r="GW94" s="129"/>
      <c r="GX94" s="129"/>
      <c r="GY94" s="129"/>
      <c r="GZ94" s="129"/>
      <c r="HA94" s="129"/>
      <c r="HB94" s="129"/>
      <c r="HC94" s="129"/>
      <c r="HD94" s="129"/>
      <c r="HE94" s="129"/>
      <c r="HF94" s="129"/>
      <c r="HG94" s="129"/>
      <c r="HH94" s="129"/>
      <c r="HI94" s="129"/>
      <c r="HJ94" s="129"/>
      <c r="HK94" s="129"/>
      <c r="HL94" s="129"/>
      <c r="HM94" s="129"/>
      <c r="HN94" s="129"/>
      <c r="HO94" s="129"/>
      <c r="HP94" s="129"/>
      <c r="HQ94" s="129"/>
      <c r="HR94" s="129"/>
      <c r="HS94" s="129"/>
      <c r="HT94" s="129"/>
      <c r="HU94" s="129"/>
      <c r="HV94" s="129"/>
      <c r="HW94" s="129"/>
      <c r="HX94" s="129"/>
      <c r="HY94" s="129"/>
      <c r="HZ94" s="129"/>
      <c r="IA94" s="129"/>
      <c r="IB94" s="129"/>
      <c r="IC94" s="129"/>
      <c r="ID94" s="129"/>
      <c r="IE94" s="129"/>
      <c r="IF94" s="129"/>
      <c r="IG94" s="129"/>
      <c r="IH94" s="129"/>
      <c r="II94" s="129"/>
      <c r="IJ94" s="129"/>
      <c r="IK94" s="129"/>
      <c r="IL94" s="129"/>
      <c r="IM94" s="129"/>
      <c r="IN94" s="129"/>
      <c r="IO94" s="129"/>
      <c r="IP94" s="129"/>
      <c r="IQ94" s="129"/>
      <c r="IR94" s="129"/>
      <c r="IS94" s="129"/>
      <c r="IT94" s="129"/>
      <c r="IU94" s="129"/>
      <c r="IV94" s="129"/>
      <c r="IW94" s="129"/>
      <c r="IX94" s="129"/>
    </row>
    <row r="95" spans="1:258" s="70" customFormat="1" ht="15" customHeight="1">
      <c r="A95" s="88">
        <v>87</v>
      </c>
      <c r="B95" s="110"/>
      <c r="C95" s="177" t="s">
        <v>245</v>
      </c>
      <c r="D95" s="177" t="s">
        <v>246</v>
      </c>
      <c r="E95" s="113"/>
      <c r="F95" s="115" t="e">
        <f>VLOOKUP(D95,#REF!,3,0)</f>
        <v>#REF!</v>
      </c>
      <c r="G95" s="178">
        <v>0.35584450000000001</v>
      </c>
      <c r="H95" s="116"/>
      <c r="I95" s="129"/>
      <c r="J95" s="180" t="e">
        <f t="shared" si="3"/>
        <v>#REF!</v>
      </c>
      <c r="K95" s="129"/>
      <c r="L95" s="129"/>
      <c r="M95" s="115"/>
      <c r="N95" s="115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  <c r="CA95" s="129"/>
      <c r="CB95" s="129"/>
      <c r="CC95" s="129"/>
      <c r="CD95" s="129"/>
      <c r="CE95" s="129"/>
      <c r="CF95" s="129"/>
      <c r="CG95" s="129"/>
      <c r="CH95" s="129"/>
      <c r="CI95" s="129"/>
      <c r="CJ95" s="129"/>
      <c r="CK95" s="129"/>
      <c r="CL95" s="129"/>
      <c r="CM95" s="129"/>
      <c r="CN95" s="129"/>
      <c r="CO95" s="129"/>
      <c r="CP95" s="129"/>
      <c r="CQ95" s="129"/>
      <c r="CR95" s="129"/>
      <c r="CS95" s="129"/>
      <c r="CT95" s="129"/>
      <c r="CU95" s="129"/>
      <c r="CV95" s="129"/>
      <c r="CW95" s="129"/>
      <c r="CX95" s="129"/>
      <c r="CY95" s="129"/>
      <c r="CZ95" s="129"/>
      <c r="DA95" s="129"/>
      <c r="DB95" s="129"/>
      <c r="DC95" s="129"/>
      <c r="DD95" s="129"/>
      <c r="DE95" s="129"/>
      <c r="DF95" s="129"/>
      <c r="DG95" s="129"/>
      <c r="DH95" s="129"/>
      <c r="DI95" s="129"/>
      <c r="DJ95" s="129"/>
      <c r="DK95" s="129"/>
      <c r="DL95" s="129"/>
      <c r="DM95" s="129"/>
      <c r="DN95" s="129"/>
      <c r="DO95" s="129"/>
      <c r="DP95" s="129"/>
      <c r="DQ95" s="129"/>
      <c r="DR95" s="129"/>
      <c r="DS95" s="129"/>
      <c r="DT95" s="129"/>
      <c r="DU95" s="129"/>
      <c r="DV95" s="129"/>
      <c r="DW95" s="129"/>
      <c r="DX95" s="129"/>
      <c r="DY95" s="129"/>
      <c r="DZ95" s="129"/>
      <c r="EA95" s="129"/>
      <c r="EB95" s="129"/>
      <c r="EC95" s="129"/>
      <c r="ED95" s="129"/>
      <c r="EE95" s="129"/>
      <c r="EF95" s="129"/>
      <c r="EG95" s="129"/>
      <c r="EH95" s="129"/>
      <c r="EI95" s="129"/>
      <c r="EJ95" s="129"/>
      <c r="EK95" s="129"/>
      <c r="EL95" s="129"/>
      <c r="EM95" s="129"/>
      <c r="EN95" s="129"/>
      <c r="EO95" s="129"/>
      <c r="EP95" s="129"/>
      <c r="EQ95" s="129"/>
      <c r="ER95" s="129"/>
      <c r="ES95" s="129"/>
      <c r="ET95" s="129"/>
      <c r="EU95" s="129"/>
      <c r="EV95" s="129"/>
      <c r="EW95" s="129"/>
      <c r="EX95" s="129"/>
      <c r="EY95" s="129"/>
      <c r="EZ95" s="129"/>
      <c r="FA95" s="129"/>
      <c r="FB95" s="129"/>
      <c r="FC95" s="129"/>
      <c r="FD95" s="129"/>
      <c r="FE95" s="129"/>
      <c r="FF95" s="129"/>
      <c r="FG95" s="129"/>
      <c r="FH95" s="129"/>
      <c r="FI95" s="129"/>
      <c r="FJ95" s="129"/>
      <c r="FK95" s="129"/>
      <c r="FL95" s="129"/>
      <c r="FM95" s="129"/>
      <c r="FN95" s="129"/>
      <c r="FO95" s="129"/>
      <c r="FP95" s="129"/>
      <c r="FQ95" s="129"/>
      <c r="FR95" s="129"/>
      <c r="FS95" s="129"/>
      <c r="FT95" s="129"/>
      <c r="FU95" s="129"/>
      <c r="FV95" s="129"/>
      <c r="FW95" s="129"/>
      <c r="FX95" s="129"/>
      <c r="FY95" s="129"/>
      <c r="FZ95" s="129"/>
      <c r="GA95" s="129"/>
      <c r="GB95" s="129"/>
      <c r="GC95" s="129"/>
      <c r="GD95" s="129"/>
      <c r="GE95" s="129"/>
      <c r="GF95" s="129"/>
      <c r="GG95" s="129"/>
      <c r="GH95" s="129"/>
      <c r="GI95" s="129"/>
      <c r="GJ95" s="129"/>
      <c r="GK95" s="129"/>
      <c r="GL95" s="129"/>
      <c r="GM95" s="129"/>
      <c r="GN95" s="129"/>
      <c r="GO95" s="129"/>
      <c r="GP95" s="129"/>
      <c r="GQ95" s="129"/>
      <c r="GR95" s="129"/>
      <c r="GS95" s="129"/>
      <c r="GT95" s="129"/>
      <c r="GU95" s="129"/>
      <c r="GV95" s="129"/>
      <c r="GW95" s="129"/>
      <c r="GX95" s="129"/>
      <c r="GY95" s="129"/>
      <c r="GZ95" s="129"/>
      <c r="HA95" s="129"/>
      <c r="HB95" s="129"/>
      <c r="HC95" s="129"/>
      <c r="HD95" s="129"/>
      <c r="HE95" s="129"/>
      <c r="HF95" s="129"/>
      <c r="HG95" s="129"/>
      <c r="HH95" s="129"/>
      <c r="HI95" s="129"/>
      <c r="HJ95" s="129"/>
      <c r="HK95" s="129"/>
      <c r="HL95" s="129"/>
      <c r="HM95" s="129"/>
      <c r="HN95" s="129"/>
      <c r="HO95" s="129"/>
      <c r="HP95" s="129"/>
      <c r="HQ95" s="129"/>
      <c r="HR95" s="129"/>
      <c r="HS95" s="129"/>
      <c r="HT95" s="129"/>
      <c r="HU95" s="129"/>
      <c r="HV95" s="129"/>
      <c r="HW95" s="129"/>
      <c r="HX95" s="129"/>
      <c r="HY95" s="129"/>
      <c r="HZ95" s="129"/>
      <c r="IA95" s="129"/>
      <c r="IB95" s="129"/>
      <c r="IC95" s="129"/>
      <c r="ID95" s="129"/>
      <c r="IE95" s="129"/>
      <c r="IF95" s="129"/>
      <c r="IG95" s="129"/>
      <c r="IH95" s="129"/>
      <c r="II95" s="129"/>
      <c r="IJ95" s="129"/>
      <c r="IK95" s="129"/>
      <c r="IL95" s="129"/>
      <c r="IM95" s="129"/>
      <c r="IN95" s="129"/>
      <c r="IO95" s="129"/>
      <c r="IP95" s="129"/>
      <c r="IQ95" s="129"/>
      <c r="IR95" s="129"/>
      <c r="IS95" s="129"/>
      <c r="IT95" s="129"/>
      <c r="IU95" s="129"/>
      <c r="IV95" s="129"/>
      <c r="IW95" s="129"/>
      <c r="IX95" s="129"/>
    </row>
    <row r="96" spans="1:258" s="70" customFormat="1" ht="15" customHeight="1">
      <c r="A96" s="88">
        <v>88</v>
      </c>
      <c r="B96" s="110"/>
      <c r="C96" s="177" t="s">
        <v>247</v>
      </c>
      <c r="D96" s="184" t="s">
        <v>248</v>
      </c>
      <c r="E96" s="113"/>
      <c r="F96" s="115" t="e">
        <f>VLOOKUP(D96,#REF!,3,0)</f>
        <v>#REF!</v>
      </c>
      <c r="G96" s="178">
        <v>0.85681554999999998</v>
      </c>
      <c r="H96" s="116"/>
      <c r="I96" s="129"/>
      <c r="J96" s="180" t="e">
        <f t="shared" si="3"/>
        <v>#REF!</v>
      </c>
      <c r="K96" s="129"/>
      <c r="L96" s="129"/>
      <c r="M96" s="115"/>
      <c r="N96" s="115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  <c r="CA96" s="129"/>
      <c r="CB96" s="129"/>
      <c r="CC96" s="129"/>
      <c r="CD96" s="129"/>
      <c r="CE96" s="129"/>
      <c r="CF96" s="129"/>
      <c r="CG96" s="129"/>
      <c r="CH96" s="129"/>
      <c r="CI96" s="129"/>
      <c r="CJ96" s="129"/>
      <c r="CK96" s="129"/>
      <c r="CL96" s="129"/>
      <c r="CM96" s="129"/>
      <c r="CN96" s="129"/>
      <c r="CO96" s="129"/>
      <c r="CP96" s="129"/>
      <c r="CQ96" s="129"/>
      <c r="CR96" s="129"/>
      <c r="CS96" s="129"/>
      <c r="CT96" s="129"/>
      <c r="CU96" s="129"/>
      <c r="CV96" s="129"/>
      <c r="CW96" s="129"/>
      <c r="CX96" s="129"/>
      <c r="CY96" s="129"/>
      <c r="CZ96" s="129"/>
      <c r="DA96" s="129"/>
      <c r="DB96" s="129"/>
      <c r="DC96" s="129"/>
      <c r="DD96" s="129"/>
      <c r="DE96" s="129"/>
      <c r="DF96" s="129"/>
      <c r="DG96" s="129"/>
      <c r="DH96" s="129"/>
      <c r="DI96" s="129"/>
      <c r="DJ96" s="129"/>
      <c r="DK96" s="129"/>
      <c r="DL96" s="129"/>
      <c r="DM96" s="129"/>
      <c r="DN96" s="129"/>
      <c r="DO96" s="129"/>
      <c r="DP96" s="129"/>
      <c r="DQ96" s="129"/>
      <c r="DR96" s="129"/>
      <c r="DS96" s="129"/>
      <c r="DT96" s="129"/>
      <c r="DU96" s="129"/>
      <c r="DV96" s="129"/>
      <c r="DW96" s="129"/>
      <c r="DX96" s="129"/>
      <c r="DY96" s="129"/>
      <c r="DZ96" s="129"/>
      <c r="EA96" s="129"/>
      <c r="EB96" s="129"/>
      <c r="EC96" s="129"/>
      <c r="ED96" s="129"/>
      <c r="EE96" s="129"/>
      <c r="EF96" s="129"/>
      <c r="EG96" s="129"/>
      <c r="EH96" s="129"/>
      <c r="EI96" s="129"/>
      <c r="EJ96" s="129"/>
      <c r="EK96" s="129"/>
      <c r="EL96" s="129"/>
      <c r="EM96" s="129"/>
      <c r="EN96" s="129"/>
      <c r="EO96" s="129"/>
      <c r="EP96" s="129"/>
      <c r="EQ96" s="129"/>
      <c r="ER96" s="129"/>
      <c r="ES96" s="129"/>
      <c r="ET96" s="129"/>
      <c r="EU96" s="129"/>
      <c r="EV96" s="129"/>
      <c r="EW96" s="129"/>
      <c r="EX96" s="129"/>
      <c r="EY96" s="129"/>
      <c r="EZ96" s="129"/>
      <c r="FA96" s="129"/>
      <c r="FB96" s="129"/>
      <c r="FC96" s="129"/>
      <c r="FD96" s="129"/>
      <c r="FE96" s="129"/>
      <c r="FF96" s="129"/>
      <c r="FG96" s="129"/>
      <c r="FH96" s="129"/>
      <c r="FI96" s="129"/>
      <c r="FJ96" s="129"/>
      <c r="FK96" s="129"/>
      <c r="FL96" s="129"/>
      <c r="FM96" s="129"/>
      <c r="FN96" s="129"/>
      <c r="FO96" s="129"/>
      <c r="FP96" s="129"/>
      <c r="FQ96" s="129"/>
      <c r="FR96" s="129"/>
      <c r="FS96" s="129"/>
      <c r="FT96" s="129"/>
      <c r="FU96" s="129"/>
      <c r="FV96" s="129"/>
      <c r="FW96" s="129"/>
      <c r="FX96" s="129"/>
      <c r="FY96" s="129"/>
      <c r="FZ96" s="129"/>
      <c r="GA96" s="129"/>
      <c r="GB96" s="129"/>
      <c r="GC96" s="129"/>
      <c r="GD96" s="129"/>
      <c r="GE96" s="129"/>
      <c r="GF96" s="129"/>
      <c r="GG96" s="129"/>
      <c r="GH96" s="129"/>
      <c r="GI96" s="129"/>
      <c r="GJ96" s="129"/>
      <c r="GK96" s="129"/>
      <c r="GL96" s="129"/>
      <c r="GM96" s="129"/>
      <c r="GN96" s="129"/>
      <c r="GO96" s="129"/>
      <c r="GP96" s="129"/>
      <c r="GQ96" s="129"/>
      <c r="GR96" s="129"/>
      <c r="GS96" s="129"/>
      <c r="GT96" s="129"/>
      <c r="GU96" s="129"/>
      <c r="GV96" s="129"/>
      <c r="GW96" s="129"/>
      <c r="GX96" s="129"/>
      <c r="GY96" s="129"/>
      <c r="GZ96" s="129"/>
      <c r="HA96" s="129"/>
      <c r="HB96" s="129"/>
      <c r="HC96" s="129"/>
      <c r="HD96" s="129"/>
      <c r="HE96" s="129"/>
      <c r="HF96" s="129"/>
      <c r="HG96" s="129"/>
      <c r="HH96" s="129"/>
      <c r="HI96" s="129"/>
      <c r="HJ96" s="129"/>
      <c r="HK96" s="129"/>
      <c r="HL96" s="129"/>
      <c r="HM96" s="129"/>
      <c r="HN96" s="129"/>
      <c r="HO96" s="129"/>
      <c r="HP96" s="129"/>
      <c r="HQ96" s="129"/>
      <c r="HR96" s="129"/>
      <c r="HS96" s="129"/>
      <c r="HT96" s="129"/>
      <c r="HU96" s="129"/>
      <c r="HV96" s="129"/>
      <c r="HW96" s="129"/>
      <c r="HX96" s="129"/>
      <c r="HY96" s="129"/>
      <c r="HZ96" s="129"/>
      <c r="IA96" s="129"/>
      <c r="IB96" s="129"/>
      <c r="IC96" s="129"/>
      <c r="ID96" s="129"/>
      <c r="IE96" s="129"/>
      <c r="IF96" s="129"/>
      <c r="IG96" s="129"/>
      <c r="IH96" s="129"/>
      <c r="II96" s="129"/>
      <c r="IJ96" s="129"/>
      <c r="IK96" s="129"/>
      <c r="IL96" s="129"/>
      <c r="IM96" s="129"/>
      <c r="IN96" s="129"/>
      <c r="IO96" s="129"/>
      <c r="IP96" s="129"/>
      <c r="IQ96" s="129"/>
      <c r="IR96" s="129"/>
      <c r="IS96" s="129"/>
      <c r="IT96" s="129"/>
      <c r="IU96" s="129"/>
      <c r="IV96" s="129"/>
      <c r="IW96" s="129"/>
      <c r="IX96" s="129"/>
    </row>
    <row r="97" spans="1:258" s="70" customFormat="1" ht="15" customHeight="1">
      <c r="A97" s="88">
        <v>89</v>
      </c>
      <c r="B97" s="110"/>
      <c r="C97" s="177" t="s">
        <v>249</v>
      </c>
      <c r="D97" s="185" t="s">
        <v>250</v>
      </c>
      <c r="E97" s="113"/>
      <c r="F97" s="115" t="e">
        <f>VLOOKUP(D97,#REF!,3,0)</f>
        <v>#REF!</v>
      </c>
      <c r="G97" s="178">
        <v>1.2437825</v>
      </c>
      <c r="H97" s="116"/>
      <c r="I97" s="129"/>
      <c r="J97" s="180" t="e">
        <f t="shared" si="3"/>
        <v>#REF!</v>
      </c>
      <c r="K97" s="129"/>
      <c r="L97" s="129"/>
      <c r="M97" s="115"/>
      <c r="N97" s="115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29"/>
      <c r="CF97" s="129"/>
      <c r="CG97" s="129"/>
      <c r="CH97" s="129"/>
      <c r="CI97" s="129"/>
      <c r="CJ97" s="129"/>
      <c r="CK97" s="129"/>
      <c r="CL97" s="129"/>
      <c r="CM97" s="129"/>
      <c r="CN97" s="129"/>
      <c r="CO97" s="129"/>
      <c r="CP97" s="129"/>
      <c r="CQ97" s="129"/>
      <c r="CR97" s="129"/>
      <c r="CS97" s="129"/>
      <c r="CT97" s="129"/>
      <c r="CU97" s="129"/>
      <c r="CV97" s="129"/>
      <c r="CW97" s="129"/>
      <c r="CX97" s="129"/>
      <c r="CY97" s="129"/>
      <c r="CZ97" s="129"/>
      <c r="DA97" s="129"/>
      <c r="DB97" s="129"/>
      <c r="DC97" s="129"/>
      <c r="DD97" s="129"/>
      <c r="DE97" s="129"/>
      <c r="DF97" s="129"/>
      <c r="DG97" s="129"/>
      <c r="DH97" s="129"/>
      <c r="DI97" s="129"/>
      <c r="DJ97" s="129"/>
      <c r="DK97" s="129"/>
      <c r="DL97" s="129"/>
      <c r="DM97" s="129"/>
      <c r="DN97" s="129"/>
      <c r="DO97" s="129"/>
      <c r="DP97" s="129"/>
      <c r="DQ97" s="129"/>
      <c r="DR97" s="129"/>
      <c r="DS97" s="129"/>
      <c r="DT97" s="129"/>
      <c r="DU97" s="129"/>
      <c r="DV97" s="129"/>
      <c r="DW97" s="129"/>
      <c r="DX97" s="129"/>
      <c r="DY97" s="129"/>
      <c r="DZ97" s="129"/>
      <c r="EA97" s="129"/>
      <c r="EB97" s="129"/>
      <c r="EC97" s="129"/>
      <c r="ED97" s="129"/>
      <c r="EE97" s="129"/>
      <c r="EF97" s="129"/>
      <c r="EG97" s="129"/>
      <c r="EH97" s="129"/>
      <c r="EI97" s="129"/>
      <c r="EJ97" s="129"/>
      <c r="EK97" s="129"/>
      <c r="EL97" s="129"/>
      <c r="EM97" s="129"/>
      <c r="EN97" s="129"/>
      <c r="EO97" s="129"/>
      <c r="EP97" s="129"/>
      <c r="EQ97" s="129"/>
      <c r="ER97" s="129"/>
      <c r="ES97" s="129"/>
      <c r="ET97" s="129"/>
      <c r="EU97" s="129"/>
      <c r="EV97" s="129"/>
      <c r="EW97" s="129"/>
      <c r="EX97" s="129"/>
      <c r="EY97" s="129"/>
      <c r="EZ97" s="129"/>
      <c r="FA97" s="129"/>
      <c r="FB97" s="129"/>
      <c r="FC97" s="129"/>
      <c r="FD97" s="129"/>
      <c r="FE97" s="129"/>
      <c r="FF97" s="129"/>
      <c r="FG97" s="129"/>
      <c r="FH97" s="129"/>
      <c r="FI97" s="129"/>
      <c r="FJ97" s="129"/>
      <c r="FK97" s="129"/>
      <c r="FL97" s="129"/>
      <c r="FM97" s="129"/>
      <c r="FN97" s="129"/>
      <c r="FO97" s="129"/>
      <c r="FP97" s="129"/>
      <c r="FQ97" s="129"/>
      <c r="FR97" s="129"/>
      <c r="FS97" s="129"/>
      <c r="FT97" s="129"/>
      <c r="FU97" s="129"/>
      <c r="FV97" s="129"/>
      <c r="FW97" s="129"/>
      <c r="FX97" s="129"/>
      <c r="FY97" s="129"/>
      <c r="FZ97" s="129"/>
      <c r="GA97" s="129"/>
      <c r="GB97" s="129"/>
      <c r="GC97" s="129"/>
      <c r="GD97" s="129"/>
      <c r="GE97" s="129"/>
      <c r="GF97" s="129"/>
      <c r="GG97" s="129"/>
      <c r="GH97" s="129"/>
      <c r="GI97" s="129"/>
      <c r="GJ97" s="129"/>
      <c r="GK97" s="129"/>
      <c r="GL97" s="129"/>
      <c r="GM97" s="129"/>
      <c r="GN97" s="129"/>
      <c r="GO97" s="129"/>
      <c r="GP97" s="129"/>
      <c r="GQ97" s="129"/>
      <c r="GR97" s="129"/>
      <c r="GS97" s="129"/>
      <c r="GT97" s="129"/>
      <c r="GU97" s="129"/>
      <c r="GV97" s="129"/>
      <c r="GW97" s="129"/>
      <c r="GX97" s="129"/>
      <c r="GY97" s="129"/>
      <c r="GZ97" s="129"/>
      <c r="HA97" s="129"/>
      <c r="HB97" s="129"/>
      <c r="HC97" s="129"/>
      <c r="HD97" s="129"/>
      <c r="HE97" s="129"/>
      <c r="HF97" s="129"/>
      <c r="HG97" s="129"/>
      <c r="HH97" s="129"/>
      <c r="HI97" s="129"/>
      <c r="HJ97" s="129"/>
      <c r="HK97" s="129"/>
      <c r="HL97" s="129"/>
      <c r="HM97" s="129"/>
      <c r="HN97" s="129"/>
      <c r="HO97" s="129"/>
      <c r="HP97" s="129"/>
      <c r="HQ97" s="129"/>
      <c r="HR97" s="129"/>
      <c r="HS97" s="129"/>
      <c r="HT97" s="129"/>
      <c r="HU97" s="129"/>
      <c r="HV97" s="129"/>
      <c r="HW97" s="129"/>
      <c r="HX97" s="129"/>
      <c r="HY97" s="129"/>
      <c r="HZ97" s="129"/>
      <c r="IA97" s="129"/>
      <c r="IB97" s="129"/>
      <c r="IC97" s="129"/>
      <c r="ID97" s="129"/>
      <c r="IE97" s="129"/>
      <c r="IF97" s="129"/>
      <c r="IG97" s="129"/>
      <c r="IH97" s="129"/>
      <c r="II97" s="129"/>
      <c r="IJ97" s="129"/>
      <c r="IK97" s="129"/>
      <c r="IL97" s="129"/>
      <c r="IM97" s="129"/>
      <c r="IN97" s="129"/>
      <c r="IO97" s="129"/>
      <c r="IP97" s="129"/>
      <c r="IQ97" s="129"/>
      <c r="IR97" s="129"/>
      <c r="IS97" s="129"/>
      <c r="IT97" s="129"/>
      <c r="IU97" s="129"/>
      <c r="IV97" s="129"/>
      <c r="IW97" s="129"/>
      <c r="IX97" s="129"/>
    </row>
    <row r="98" spans="1:258" s="70" customFormat="1" ht="15" customHeight="1">
      <c r="A98" s="88">
        <v>90</v>
      </c>
      <c r="B98" s="110"/>
      <c r="C98" s="177" t="s">
        <v>251</v>
      </c>
      <c r="D98" s="185" t="s">
        <v>252</v>
      </c>
      <c r="E98" s="113"/>
      <c r="F98" s="115" t="e">
        <f>VLOOKUP(D98,#REF!,3,0)</f>
        <v>#REF!</v>
      </c>
      <c r="G98" s="178">
        <v>0.32572600000000002</v>
      </c>
      <c r="H98" s="116"/>
      <c r="I98" s="129"/>
      <c r="J98" s="180" t="e">
        <f t="shared" si="3"/>
        <v>#REF!</v>
      </c>
      <c r="K98" s="129"/>
      <c r="L98" s="129"/>
      <c r="M98" s="115"/>
      <c r="N98" s="115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  <c r="CB98" s="129"/>
      <c r="CC98" s="129"/>
      <c r="CD98" s="129"/>
      <c r="CE98" s="129"/>
      <c r="CF98" s="129"/>
      <c r="CG98" s="129"/>
      <c r="CH98" s="129"/>
      <c r="CI98" s="129"/>
      <c r="CJ98" s="129"/>
      <c r="CK98" s="129"/>
      <c r="CL98" s="129"/>
      <c r="CM98" s="129"/>
      <c r="CN98" s="129"/>
      <c r="CO98" s="129"/>
      <c r="CP98" s="129"/>
      <c r="CQ98" s="129"/>
      <c r="CR98" s="129"/>
      <c r="CS98" s="129"/>
      <c r="CT98" s="129"/>
      <c r="CU98" s="129"/>
      <c r="CV98" s="129"/>
      <c r="CW98" s="129"/>
      <c r="CX98" s="129"/>
      <c r="CY98" s="129"/>
      <c r="CZ98" s="129"/>
      <c r="DA98" s="129"/>
      <c r="DB98" s="129"/>
      <c r="DC98" s="129"/>
      <c r="DD98" s="129"/>
      <c r="DE98" s="129"/>
      <c r="DF98" s="129"/>
      <c r="DG98" s="129"/>
      <c r="DH98" s="129"/>
      <c r="DI98" s="129"/>
      <c r="DJ98" s="129"/>
      <c r="DK98" s="129"/>
      <c r="DL98" s="129"/>
      <c r="DM98" s="129"/>
      <c r="DN98" s="129"/>
      <c r="DO98" s="129"/>
      <c r="DP98" s="129"/>
      <c r="DQ98" s="129"/>
      <c r="DR98" s="129"/>
      <c r="DS98" s="129"/>
      <c r="DT98" s="129"/>
      <c r="DU98" s="129"/>
      <c r="DV98" s="129"/>
      <c r="DW98" s="129"/>
      <c r="DX98" s="129"/>
      <c r="DY98" s="129"/>
      <c r="DZ98" s="129"/>
      <c r="EA98" s="129"/>
      <c r="EB98" s="129"/>
      <c r="EC98" s="129"/>
      <c r="ED98" s="129"/>
      <c r="EE98" s="129"/>
      <c r="EF98" s="129"/>
      <c r="EG98" s="129"/>
      <c r="EH98" s="129"/>
      <c r="EI98" s="129"/>
      <c r="EJ98" s="129"/>
      <c r="EK98" s="129"/>
      <c r="EL98" s="129"/>
      <c r="EM98" s="129"/>
      <c r="EN98" s="129"/>
      <c r="EO98" s="129"/>
      <c r="EP98" s="129"/>
      <c r="EQ98" s="129"/>
      <c r="ER98" s="129"/>
      <c r="ES98" s="129"/>
      <c r="ET98" s="129"/>
      <c r="EU98" s="129"/>
      <c r="EV98" s="129"/>
      <c r="EW98" s="129"/>
      <c r="EX98" s="129"/>
      <c r="EY98" s="129"/>
      <c r="EZ98" s="129"/>
      <c r="FA98" s="129"/>
      <c r="FB98" s="129"/>
      <c r="FC98" s="129"/>
      <c r="FD98" s="129"/>
      <c r="FE98" s="129"/>
      <c r="FF98" s="129"/>
      <c r="FG98" s="129"/>
      <c r="FH98" s="129"/>
      <c r="FI98" s="129"/>
      <c r="FJ98" s="129"/>
      <c r="FK98" s="129"/>
      <c r="FL98" s="129"/>
      <c r="FM98" s="129"/>
      <c r="FN98" s="129"/>
      <c r="FO98" s="129"/>
      <c r="FP98" s="129"/>
      <c r="FQ98" s="129"/>
      <c r="FR98" s="129"/>
      <c r="FS98" s="129"/>
      <c r="FT98" s="129"/>
      <c r="FU98" s="129"/>
      <c r="FV98" s="129"/>
      <c r="FW98" s="129"/>
      <c r="FX98" s="129"/>
      <c r="FY98" s="129"/>
      <c r="FZ98" s="129"/>
      <c r="GA98" s="129"/>
      <c r="GB98" s="129"/>
      <c r="GC98" s="129"/>
      <c r="GD98" s="129"/>
      <c r="GE98" s="129"/>
      <c r="GF98" s="129"/>
      <c r="GG98" s="129"/>
      <c r="GH98" s="129"/>
      <c r="GI98" s="129"/>
      <c r="GJ98" s="129"/>
      <c r="GK98" s="129"/>
      <c r="GL98" s="129"/>
      <c r="GM98" s="129"/>
      <c r="GN98" s="129"/>
      <c r="GO98" s="129"/>
      <c r="GP98" s="129"/>
      <c r="GQ98" s="129"/>
      <c r="GR98" s="129"/>
      <c r="GS98" s="129"/>
      <c r="GT98" s="129"/>
      <c r="GU98" s="129"/>
      <c r="GV98" s="129"/>
      <c r="GW98" s="129"/>
      <c r="GX98" s="129"/>
      <c r="GY98" s="129"/>
      <c r="GZ98" s="129"/>
      <c r="HA98" s="129"/>
      <c r="HB98" s="129"/>
      <c r="HC98" s="129"/>
      <c r="HD98" s="129"/>
      <c r="HE98" s="129"/>
      <c r="HF98" s="129"/>
      <c r="HG98" s="129"/>
      <c r="HH98" s="129"/>
      <c r="HI98" s="129"/>
      <c r="HJ98" s="129"/>
      <c r="HK98" s="129"/>
      <c r="HL98" s="129"/>
      <c r="HM98" s="129"/>
      <c r="HN98" s="129"/>
      <c r="HO98" s="129"/>
      <c r="HP98" s="129"/>
      <c r="HQ98" s="129"/>
      <c r="HR98" s="129"/>
      <c r="HS98" s="129"/>
      <c r="HT98" s="129"/>
      <c r="HU98" s="129"/>
      <c r="HV98" s="129"/>
      <c r="HW98" s="129"/>
      <c r="HX98" s="129"/>
      <c r="HY98" s="129"/>
      <c r="HZ98" s="129"/>
      <c r="IA98" s="129"/>
      <c r="IB98" s="129"/>
      <c r="IC98" s="129"/>
      <c r="ID98" s="129"/>
      <c r="IE98" s="129"/>
      <c r="IF98" s="129"/>
      <c r="IG98" s="129"/>
      <c r="IH98" s="129"/>
      <c r="II98" s="129"/>
      <c r="IJ98" s="129"/>
      <c r="IK98" s="129"/>
      <c r="IL98" s="129"/>
      <c r="IM98" s="129"/>
      <c r="IN98" s="129"/>
      <c r="IO98" s="129"/>
      <c r="IP98" s="129"/>
      <c r="IQ98" s="129"/>
      <c r="IR98" s="129"/>
      <c r="IS98" s="129"/>
      <c r="IT98" s="129"/>
      <c r="IU98" s="129"/>
      <c r="IV98" s="129"/>
      <c r="IW98" s="129"/>
      <c r="IX98" s="129"/>
    </row>
    <row r="99" spans="1:258" s="70" customFormat="1" ht="15" customHeight="1">
      <c r="A99" s="88">
        <v>91</v>
      </c>
      <c r="B99" s="110"/>
      <c r="C99" s="177" t="s">
        <v>253</v>
      </c>
      <c r="D99" s="185" t="s">
        <v>254</v>
      </c>
      <c r="E99" s="113"/>
      <c r="F99" s="115" t="e">
        <f>VLOOKUP(D99,#REF!,3,0)</f>
        <v>#REF!</v>
      </c>
      <c r="G99" s="178">
        <v>0.72061299999999995</v>
      </c>
      <c r="H99" s="116"/>
      <c r="I99" s="129"/>
      <c r="J99" s="180" t="e">
        <f t="shared" si="3"/>
        <v>#REF!</v>
      </c>
      <c r="K99" s="129"/>
      <c r="L99" s="129"/>
      <c r="M99" s="115"/>
      <c r="N99" s="115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  <c r="CB99" s="129"/>
      <c r="CC99" s="129"/>
      <c r="CD99" s="129"/>
      <c r="CE99" s="129"/>
      <c r="CF99" s="129"/>
      <c r="CG99" s="129"/>
      <c r="CH99" s="129"/>
      <c r="CI99" s="129"/>
      <c r="CJ99" s="129"/>
      <c r="CK99" s="129"/>
      <c r="CL99" s="129"/>
      <c r="CM99" s="129"/>
      <c r="CN99" s="129"/>
      <c r="CO99" s="129"/>
      <c r="CP99" s="129"/>
      <c r="CQ99" s="129"/>
      <c r="CR99" s="129"/>
      <c r="CS99" s="129"/>
      <c r="CT99" s="129"/>
      <c r="CU99" s="129"/>
      <c r="CV99" s="129"/>
      <c r="CW99" s="129"/>
      <c r="CX99" s="129"/>
      <c r="CY99" s="129"/>
      <c r="CZ99" s="129"/>
      <c r="DA99" s="129"/>
      <c r="DB99" s="129"/>
      <c r="DC99" s="129"/>
      <c r="DD99" s="129"/>
      <c r="DE99" s="129"/>
      <c r="DF99" s="129"/>
      <c r="DG99" s="129"/>
      <c r="DH99" s="129"/>
      <c r="DI99" s="129"/>
      <c r="DJ99" s="129"/>
      <c r="DK99" s="129"/>
      <c r="DL99" s="129"/>
      <c r="DM99" s="129"/>
      <c r="DN99" s="129"/>
      <c r="DO99" s="129"/>
      <c r="DP99" s="129"/>
      <c r="DQ99" s="129"/>
      <c r="DR99" s="129"/>
      <c r="DS99" s="129"/>
      <c r="DT99" s="129"/>
      <c r="DU99" s="129"/>
      <c r="DV99" s="129"/>
      <c r="DW99" s="129"/>
      <c r="DX99" s="129"/>
      <c r="DY99" s="129"/>
      <c r="DZ99" s="129"/>
      <c r="EA99" s="129"/>
      <c r="EB99" s="129"/>
      <c r="EC99" s="129"/>
      <c r="ED99" s="129"/>
      <c r="EE99" s="129"/>
      <c r="EF99" s="129"/>
      <c r="EG99" s="129"/>
      <c r="EH99" s="129"/>
      <c r="EI99" s="129"/>
      <c r="EJ99" s="129"/>
      <c r="EK99" s="129"/>
      <c r="EL99" s="129"/>
      <c r="EM99" s="129"/>
      <c r="EN99" s="129"/>
      <c r="EO99" s="129"/>
      <c r="EP99" s="129"/>
      <c r="EQ99" s="129"/>
      <c r="ER99" s="129"/>
      <c r="ES99" s="129"/>
      <c r="ET99" s="129"/>
      <c r="EU99" s="129"/>
      <c r="EV99" s="129"/>
      <c r="EW99" s="129"/>
      <c r="EX99" s="129"/>
      <c r="EY99" s="129"/>
      <c r="EZ99" s="129"/>
      <c r="FA99" s="129"/>
      <c r="FB99" s="129"/>
      <c r="FC99" s="129"/>
      <c r="FD99" s="129"/>
      <c r="FE99" s="129"/>
      <c r="FF99" s="129"/>
      <c r="FG99" s="129"/>
      <c r="FH99" s="129"/>
      <c r="FI99" s="129"/>
      <c r="FJ99" s="129"/>
      <c r="FK99" s="129"/>
      <c r="FL99" s="129"/>
      <c r="FM99" s="129"/>
      <c r="FN99" s="129"/>
      <c r="FO99" s="129"/>
      <c r="FP99" s="129"/>
      <c r="FQ99" s="129"/>
      <c r="FR99" s="129"/>
      <c r="FS99" s="129"/>
      <c r="FT99" s="129"/>
      <c r="FU99" s="129"/>
      <c r="FV99" s="129"/>
      <c r="FW99" s="129"/>
      <c r="FX99" s="129"/>
      <c r="FY99" s="129"/>
      <c r="FZ99" s="129"/>
      <c r="GA99" s="129"/>
      <c r="GB99" s="129"/>
      <c r="GC99" s="129"/>
      <c r="GD99" s="129"/>
      <c r="GE99" s="129"/>
      <c r="GF99" s="129"/>
      <c r="GG99" s="129"/>
      <c r="GH99" s="129"/>
      <c r="GI99" s="129"/>
      <c r="GJ99" s="129"/>
      <c r="GK99" s="129"/>
      <c r="GL99" s="129"/>
      <c r="GM99" s="129"/>
      <c r="GN99" s="129"/>
      <c r="GO99" s="129"/>
      <c r="GP99" s="129"/>
      <c r="GQ99" s="129"/>
      <c r="GR99" s="129"/>
      <c r="GS99" s="129"/>
      <c r="GT99" s="129"/>
      <c r="GU99" s="129"/>
      <c r="GV99" s="129"/>
      <c r="GW99" s="129"/>
      <c r="GX99" s="129"/>
      <c r="GY99" s="129"/>
      <c r="GZ99" s="129"/>
      <c r="HA99" s="129"/>
      <c r="HB99" s="129"/>
      <c r="HC99" s="129"/>
      <c r="HD99" s="129"/>
      <c r="HE99" s="129"/>
      <c r="HF99" s="129"/>
      <c r="HG99" s="129"/>
      <c r="HH99" s="129"/>
      <c r="HI99" s="129"/>
      <c r="HJ99" s="129"/>
      <c r="HK99" s="129"/>
      <c r="HL99" s="129"/>
      <c r="HM99" s="129"/>
      <c r="HN99" s="129"/>
      <c r="HO99" s="129"/>
      <c r="HP99" s="129"/>
      <c r="HQ99" s="129"/>
      <c r="HR99" s="129"/>
      <c r="HS99" s="129"/>
      <c r="HT99" s="129"/>
      <c r="HU99" s="129"/>
      <c r="HV99" s="129"/>
      <c r="HW99" s="129"/>
      <c r="HX99" s="129"/>
      <c r="HY99" s="129"/>
      <c r="HZ99" s="129"/>
      <c r="IA99" s="129"/>
      <c r="IB99" s="129"/>
      <c r="IC99" s="129"/>
      <c r="ID99" s="129"/>
      <c r="IE99" s="129"/>
      <c r="IF99" s="129"/>
      <c r="IG99" s="129"/>
      <c r="IH99" s="129"/>
      <c r="II99" s="129"/>
      <c r="IJ99" s="129"/>
      <c r="IK99" s="129"/>
      <c r="IL99" s="129"/>
      <c r="IM99" s="129"/>
      <c r="IN99" s="129"/>
      <c r="IO99" s="129"/>
      <c r="IP99" s="129"/>
      <c r="IQ99" s="129"/>
      <c r="IR99" s="129"/>
      <c r="IS99" s="129"/>
      <c r="IT99" s="129"/>
      <c r="IU99" s="129"/>
      <c r="IV99" s="129"/>
      <c r="IW99" s="129"/>
      <c r="IX99" s="129"/>
    </row>
    <row r="100" spans="1:258" s="70" customFormat="1" ht="15" customHeight="1">
      <c r="A100" s="88">
        <v>92</v>
      </c>
      <c r="B100" s="110"/>
      <c r="C100" s="177" t="s">
        <v>255</v>
      </c>
      <c r="D100" s="185" t="s">
        <v>256</v>
      </c>
      <c r="E100" s="113"/>
      <c r="F100" s="115" t="e">
        <f>VLOOKUP(D100,#REF!,3,0)</f>
        <v>#REF!</v>
      </c>
      <c r="G100" s="178">
        <v>2.09278955</v>
      </c>
      <c r="H100" s="116"/>
      <c r="I100" s="129"/>
      <c r="J100" s="180" t="e">
        <f t="shared" si="3"/>
        <v>#REF!</v>
      </c>
      <c r="K100" s="129"/>
      <c r="L100" s="129"/>
      <c r="M100" s="115"/>
      <c r="N100" s="115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29"/>
      <c r="CF100" s="129"/>
      <c r="CG100" s="129"/>
      <c r="CH100" s="129"/>
      <c r="CI100" s="129"/>
      <c r="CJ100" s="129"/>
      <c r="CK100" s="129"/>
      <c r="CL100" s="129"/>
      <c r="CM100" s="129"/>
      <c r="CN100" s="129"/>
      <c r="CO100" s="129"/>
      <c r="CP100" s="129"/>
      <c r="CQ100" s="129"/>
      <c r="CR100" s="129"/>
      <c r="CS100" s="129"/>
      <c r="CT100" s="129"/>
      <c r="CU100" s="129"/>
      <c r="CV100" s="129"/>
      <c r="CW100" s="129"/>
      <c r="CX100" s="129"/>
      <c r="CY100" s="129"/>
      <c r="CZ100" s="129"/>
      <c r="DA100" s="129"/>
      <c r="DB100" s="129"/>
      <c r="DC100" s="129"/>
      <c r="DD100" s="129"/>
      <c r="DE100" s="129"/>
      <c r="DF100" s="129"/>
      <c r="DG100" s="129"/>
      <c r="DH100" s="129"/>
      <c r="DI100" s="129"/>
      <c r="DJ100" s="129"/>
      <c r="DK100" s="129"/>
      <c r="DL100" s="129"/>
      <c r="DM100" s="129"/>
      <c r="DN100" s="129"/>
      <c r="DO100" s="129"/>
      <c r="DP100" s="129"/>
      <c r="DQ100" s="129"/>
      <c r="DR100" s="129"/>
      <c r="DS100" s="129"/>
      <c r="DT100" s="129"/>
      <c r="DU100" s="129"/>
      <c r="DV100" s="129"/>
      <c r="DW100" s="129"/>
      <c r="DX100" s="129"/>
      <c r="DY100" s="129"/>
      <c r="DZ100" s="129"/>
      <c r="EA100" s="129"/>
      <c r="EB100" s="129"/>
      <c r="EC100" s="129"/>
      <c r="ED100" s="129"/>
      <c r="EE100" s="129"/>
      <c r="EF100" s="129"/>
      <c r="EG100" s="129"/>
      <c r="EH100" s="129"/>
      <c r="EI100" s="129"/>
      <c r="EJ100" s="129"/>
      <c r="EK100" s="129"/>
      <c r="EL100" s="129"/>
      <c r="EM100" s="129"/>
      <c r="EN100" s="129"/>
      <c r="EO100" s="129"/>
      <c r="EP100" s="129"/>
      <c r="EQ100" s="129"/>
      <c r="ER100" s="129"/>
      <c r="ES100" s="129"/>
      <c r="ET100" s="129"/>
      <c r="EU100" s="129"/>
      <c r="EV100" s="129"/>
      <c r="EW100" s="129"/>
      <c r="EX100" s="129"/>
      <c r="EY100" s="129"/>
      <c r="EZ100" s="129"/>
      <c r="FA100" s="129"/>
      <c r="FB100" s="129"/>
      <c r="FC100" s="129"/>
      <c r="FD100" s="129"/>
      <c r="FE100" s="129"/>
      <c r="FF100" s="129"/>
      <c r="FG100" s="129"/>
      <c r="FH100" s="129"/>
      <c r="FI100" s="129"/>
      <c r="FJ100" s="129"/>
      <c r="FK100" s="129"/>
      <c r="FL100" s="129"/>
      <c r="FM100" s="129"/>
      <c r="FN100" s="129"/>
      <c r="FO100" s="129"/>
      <c r="FP100" s="129"/>
      <c r="FQ100" s="129"/>
      <c r="FR100" s="129"/>
      <c r="FS100" s="129"/>
      <c r="FT100" s="129"/>
      <c r="FU100" s="129"/>
      <c r="FV100" s="129"/>
      <c r="FW100" s="129"/>
      <c r="FX100" s="129"/>
      <c r="FY100" s="129"/>
      <c r="FZ100" s="129"/>
      <c r="GA100" s="129"/>
      <c r="GB100" s="129"/>
      <c r="GC100" s="129"/>
      <c r="GD100" s="129"/>
      <c r="GE100" s="129"/>
      <c r="GF100" s="129"/>
      <c r="GG100" s="129"/>
      <c r="GH100" s="129"/>
      <c r="GI100" s="129"/>
      <c r="GJ100" s="129"/>
      <c r="GK100" s="129"/>
      <c r="GL100" s="129"/>
      <c r="GM100" s="129"/>
      <c r="GN100" s="129"/>
      <c r="GO100" s="129"/>
      <c r="GP100" s="129"/>
      <c r="GQ100" s="129"/>
      <c r="GR100" s="129"/>
      <c r="GS100" s="129"/>
      <c r="GT100" s="129"/>
      <c r="GU100" s="129"/>
      <c r="GV100" s="129"/>
      <c r="GW100" s="129"/>
      <c r="GX100" s="129"/>
      <c r="GY100" s="129"/>
      <c r="GZ100" s="129"/>
      <c r="HA100" s="129"/>
      <c r="HB100" s="129"/>
      <c r="HC100" s="129"/>
      <c r="HD100" s="129"/>
      <c r="HE100" s="129"/>
      <c r="HF100" s="129"/>
      <c r="HG100" s="129"/>
      <c r="HH100" s="129"/>
      <c r="HI100" s="129"/>
      <c r="HJ100" s="129"/>
      <c r="HK100" s="129"/>
      <c r="HL100" s="129"/>
      <c r="HM100" s="129"/>
      <c r="HN100" s="129"/>
      <c r="HO100" s="129"/>
      <c r="HP100" s="129"/>
      <c r="HQ100" s="129"/>
      <c r="HR100" s="129"/>
      <c r="HS100" s="129"/>
      <c r="HT100" s="129"/>
      <c r="HU100" s="129"/>
      <c r="HV100" s="129"/>
      <c r="HW100" s="129"/>
      <c r="HX100" s="129"/>
      <c r="HY100" s="129"/>
      <c r="HZ100" s="129"/>
      <c r="IA100" s="129"/>
      <c r="IB100" s="129"/>
      <c r="IC100" s="129"/>
      <c r="ID100" s="129"/>
      <c r="IE100" s="129"/>
      <c r="IF100" s="129"/>
      <c r="IG100" s="129"/>
      <c r="IH100" s="129"/>
      <c r="II100" s="129"/>
      <c r="IJ100" s="129"/>
      <c r="IK100" s="129"/>
      <c r="IL100" s="129"/>
      <c r="IM100" s="129"/>
      <c r="IN100" s="129"/>
      <c r="IO100" s="129"/>
      <c r="IP100" s="129"/>
      <c r="IQ100" s="129"/>
      <c r="IR100" s="129"/>
      <c r="IS100" s="129"/>
      <c r="IT100" s="129"/>
      <c r="IU100" s="129"/>
      <c r="IV100" s="129"/>
      <c r="IW100" s="129"/>
      <c r="IX100" s="129"/>
    </row>
    <row r="101" spans="1:258" s="70" customFormat="1" ht="15" customHeight="1">
      <c r="A101" s="88">
        <v>93</v>
      </c>
      <c r="B101" s="110"/>
      <c r="C101" s="186" t="s">
        <v>257</v>
      </c>
      <c r="D101" s="187" t="s">
        <v>258</v>
      </c>
      <c r="E101" s="113"/>
      <c r="F101" s="115" t="e">
        <f>VLOOKUP(D101,#REF!,3,0)</f>
        <v>#REF!</v>
      </c>
      <c r="G101" s="178">
        <v>5.1628686500000001</v>
      </c>
      <c r="H101" s="116"/>
      <c r="I101" s="129"/>
      <c r="J101" s="180" t="e">
        <f t="shared" si="3"/>
        <v>#REF!</v>
      </c>
      <c r="K101" s="129"/>
      <c r="L101" s="129"/>
      <c r="M101" s="115"/>
      <c r="N101" s="115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  <c r="CB101" s="129"/>
      <c r="CC101" s="129"/>
      <c r="CD101" s="129"/>
      <c r="CE101" s="129"/>
      <c r="CF101" s="129"/>
      <c r="CG101" s="129"/>
      <c r="CH101" s="129"/>
      <c r="CI101" s="129"/>
      <c r="CJ101" s="129"/>
      <c r="CK101" s="129"/>
      <c r="CL101" s="129"/>
      <c r="CM101" s="129"/>
      <c r="CN101" s="129"/>
      <c r="CO101" s="129"/>
      <c r="CP101" s="129"/>
      <c r="CQ101" s="129"/>
      <c r="CR101" s="129"/>
      <c r="CS101" s="129"/>
      <c r="CT101" s="129"/>
      <c r="CU101" s="129"/>
      <c r="CV101" s="129"/>
      <c r="CW101" s="129"/>
      <c r="CX101" s="129"/>
      <c r="CY101" s="129"/>
      <c r="CZ101" s="129"/>
      <c r="DA101" s="129"/>
      <c r="DB101" s="129"/>
      <c r="DC101" s="129"/>
      <c r="DD101" s="129"/>
      <c r="DE101" s="129"/>
      <c r="DF101" s="129"/>
      <c r="DG101" s="129"/>
      <c r="DH101" s="129"/>
      <c r="DI101" s="129"/>
      <c r="DJ101" s="129"/>
      <c r="DK101" s="129"/>
      <c r="DL101" s="129"/>
      <c r="DM101" s="129"/>
      <c r="DN101" s="129"/>
      <c r="DO101" s="129"/>
      <c r="DP101" s="129"/>
      <c r="DQ101" s="129"/>
      <c r="DR101" s="129"/>
      <c r="DS101" s="129"/>
      <c r="DT101" s="129"/>
      <c r="DU101" s="129"/>
      <c r="DV101" s="129"/>
      <c r="DW101" s="129"/>
      <c r="DX101" s="129"/>
      <c r="DY101" s="129"/>
      <c r="DZ101" s="129"/>
      <c r="EA101" s="129"/>
      <c r="EB101" s="129"/>
      <c r="EC101" s="129"/>
      <c r="ED101" s="129"/>
      <c r="EE101" s="129"/>
      <c r="EF101" s="129"/>
      <c r="EG101" s="129"/>
      <c r="EH101" s="129"/>
      <c r="EI101" s="129"/>
      <c r="EJ101" s="129"/>
      <c r="EK101" s="129"/>
      <c r="EL101" s="129"/>
      <c r="EM101" s="129"/>
      <c r="EN101" s="129"/>
      <c r="EO101" s="129"/>
      <c r="EP101" s="129"/>
      <c r="EQ101" s="129"/>
      <c r="ER101" s="129"/>
      <c r="ES101" s="129"/>
      <c r="ET101" s="129"/>
      <c r="EU101" s="129"/>
      <c r="EV101" s="129"/>
      <c r="EW101" s="129"/>
      <c r="EX101" s="129"/>
      <c r="EY101" s="129"/>
      <c r="EZ101" s="129"/>
      <c r="FA101" s="129"/>
      <c r="FB101" s="129"/>
      <c r="FC101" s="129"/>
      <c r="FD101" s="129"/>
      <c r="FE101" s="129"/>
      <c r="FF101" s="129"/>
      <c r="FG101" s="129"/>
      <c r="FH101" s="129"/>
      <c r="FI101" s="129"/>
      <c r="FJ101" s="129"/>
      <c r="FK101" s="129"/>
      <c r="FL101" s="129"/>
      <c r="FM101" s="129"/>
      <c r="FN101" s="129"/>
      <c r="FO101" s="129"/>
      <c r="FP101" s="129"/>
      <c r="FQ101" s="129"/>
      <c r="FR101" s="129"/>
      <c r="FS101" s="129"/>
      <c r="FT101" s="129"/>
      <c r="FU101" s="129"/>
      <c r="FV101" s="129"/>
      <c r="FW101" s="129"/>
      <c r="FX101" s="129"/>
      <c r="FY101" s="129"/>
      <c r="FZ101" s="129"/>
      <c r="GA101" s="129"/>
      <c r="GB101" s="129"/>
      <c r="GC101" s="129"/>
      <c r="GD101" s="129"/>
      <c r="GE101" s="129"/>
      <c r="GF101" s="129"/>
      <c r="GG101" s="129"/>
      <c r="GH101" s="129"/>
      <c r="GI101" s="129"/>
      <c r="GJ101" s="129"/>
      <c r="GK101" s="129"/>
      <c r="GL101" s="129"/>
      <c r="GM101" s="129"/>
      <c r="GN101" s="129"/>
      <c r="GO101" s="129"/>
      <c r="GP101" s="129"/>
      <c r="GQ101" s="129"/>
      <c r="GR101" s="129"/>
      <c r="GS101" s="129"/>
      <c r="GT101" s="129"/>
      <c r="GU101" s="129"/>
      <c r="GV101" s="129"/>
      <c r="GW101" s="129"/>
      <c r="GX101" s="129"/>
      <c r="GY101" s="129"/>
      <c r="GZ101" s="129"/>
      <c r="HA101" s="129"/>
      <c r="HB101" s="129"/>
      <c r="HC101" s="129"/>
      <c r="HD101" s="129"/>
      <c r="HE101" s="129"/>
      <c r="HF101" s="129"/>
      <c r="HG101" s="129"/>
      <c r="HH101" s="129"/>
      <c r="HI101" s="129"/>
      <c r="HJ101" s="129"/>
      <c r="HK101" s="129"/>
      <c r="HL101" s="129"/>
      <c r="HM101" s="129"/>
      <c r="HN101" s="129"/>
      <c r="HO101" s="129"/>
      <c r="HP101" s="129"/>
      <c r="HQ101" s="129"/>
      <c r="HR101" s="129"/>
      <c r="HS101" s="129"/>
      <c r="HT101" s="129"/>
      <c r="HU101" s="129"/>
      <c r="HV101" s="129"/>
      <c r="HW101" s="129"/>
      <c r="HX101" s="129"/>
      <c r="HY101" s="129"/>
      <c r="HZ101" s="129"/>
      <c r="IA101" s="129"/>
      <c r="IB101" s="129"/>
      <c r="IC101" s="129"/>
      <c r="ID101" s="129"/>
      <c r="IE101" s="129"/>
      <c r="IF101" s="129"/>
      <c r="IG101" s="129"/>
      <c r="IH101" s="129"/>
      <c r="II101" s="129"/>
      <c r="IJ101" s="129"/>
      <c r="IK101" s="129"/>
      <c r="IL101" s="129"/>
      <c r="IM101" s="129"/>
      <c r="IN101" s="129"/>
      <c r="IO101" s="129"/>
      <c r="IP101" s="129"/>
      <c r="IQ101" s="129"/>
      <c r="IR101" s="129"/>
      <c r="IS101" s="129"/>
      <c r="IT101" s="129"/>
      <c r="IU101" s="129"/>
      <c r="IV101" s="129"/>
      <c r="IW101" s="129"/>
      <c r="IX101" s="129"/>
    </row>
    <row r="102" spans="1:258" s="70" customFormat="1" ht="15" customHeight="1">
      <c r="A102" s="88">
        <v>94</v>
      </c>
      <c r="B102" s="110"/>
      <c r="C102" s="186" t="s">
        <v>259</v>
      </c>
      <c r="D102" s="187" t="s">
        <v>260</v>
      </c>
      <c r="E102" s="113"/>
      <c r="F102" s="115" t="e">
        <f>VLOOKUP(D102,#REF!,3,0)</f>
        <v>#REF!</v>
      </c>
      <c r="G102" s="178">
        <v>5.1628686500000001</v>
      </c>
      <c r="H102" s="116"/>
      <c r="I102" s="129"/>
      <c r="J102" s="180" t="e">
        <f t="shared" si="3"/>
        <v>#REF!</v>
      </c>
      <c r="K102" s="129"/>
      <c r="L102" s="129"/>
      <c r="M102" s="115"/>
      <c r="N102" s="115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  <c r="CF102" s="129"/>
      <c r="CG102" s="129"/>
      <c r="CH102" s="129"/>
      <c r="CI102" s="129"/>
      <c r="CJ102" s="129"/>
      <c r="CK102" s="129"/>
      <c r="CL102" s="129"/>
      <c r="CM102" s="129"/>
      <c r="CN102" s="129"/>
      <c r="CO102" s="129"/>
      <c r="CP102" s="129"/>
      <c r="CQ102" s="129"/>
      <c r="CR102" s="129"/>
      <c r="CS102" s="129"/>
      <c r="CT102" s="129"/>
      <c r="CU102" s="129"/>
      <c r="CV102" s="129"/>
      <c r="CW102" s="129"/>
      <c r="CX102" s="129"/>
      <c r="CY102" s="129"/>
      <c r="CZ102" s="129"/>
      <c r="DA102" s="129"/>
      <c r="DB102" s="129"/>
      <c r="DC102" s="129"/>
      <c r="DD102" s="129"/>
      <c r="DE102" s="129"/>
      <c r="DF102" s="129"/>
      <c r="DG102" s="129"/>
      <c r="DH102" s="129"/>
      <c r="DI102" s="129"/>
      <c r="DJ102" s="129"/>
      <c r="DK102" s="129"/>
      <c r="DL102" s="129"/>
      <c r="DM102" s="129"/>
      <c r="DN102" s="129"/>
      <c r="DO102" s="129"/>
      <c r="DP102" s="129"/>
      <c r="DQ102" s="129"/>
      <c r="DR102" s="129"/>
      <c r="DS102" s="129"/>
      <c r="DT102" s="129"/>
      <c r="DU102" s="129"/>
      <c r="DV102" s="129"/>
      <c r="DW102" s="129"/>
      <c r="DX102" s="129"/>
      <c r="DY102" s="129"/>
      <c r="DZ102" s="129"/>
      <c r="EA102" s="129"/>
      <c r="EB102" s="129"/>
      <c r="EC102" s="129"/>
      <c r="ED102" s="129"/>
      <c r="EE102" s="129"/>
      <c r="EF102" s="129"/>
      <c r="EG102" s="129"/>
      <c r="EH102" s="129"/>
      <c r="EI102" s="129"/>
      <c r="EJ102" s="129"/>
      <c r="EK102" s="129"/>
      <c r="EL102" s="129"/>
      <c r="EM102" s="129"/>
      <c r="EN102" s="129"/>
      <c r="EO102" s="129"/>
      <c r="EP102" s="129"/>
      <c r="EQ102" s="129"/>
      <c r="ER102" s="129"/>
      <c r="ES102" s="129"/>
      <c r="ET102" s="129"/>
      <c r="EU102" s="129"/>
      <c r="EV102" s="129"/>
      <c r="EW102" s="129"/>
      <c r="EX102" s="129"/>
      <c r="EY102" s="129"/>
      <c r="EZ102" s="129"/>
      <c r="FA102" s="129"/>
      <c r="FB102" s="129"/>
      <c r="FC102" s="129"/>
      <c r="FD102" s="129"/>
      <c r="FE102" s="129"/>
      <c r="FF102" s="129"/>
      <c r="FG102" s="129"/>
      <c r="FH102" s="129"/>
      <c r="FI102" s="129"/>
      <c r="FJ102" s="129"/>
      <c r="FK102" s="129"/>
      <c r="FL102" s="129"/>
      <c r="FM102" s="129"/>
      <c r="FN102" s="129"/>
      <c r="FO102" s="129"/>
      <c r="FP102" s="129"/>
      <c r="FQ102" s="129"/>
      <c r="FR102" s="129"/>
      <c r="FS102" s="129"/>
      <c r="FT102" s="129"/>
      <c r="FU102" s="129"/>
      <c r="FV102" s="129"/>
      <c r="FW102" s="129"/>
      <c r="FX102" s="129"/>
      <c r="FY102" s="129"/>
      <c r="FZ102" s="129"/>
      <c r="GA102" s="129"/>
      <c r="GB102" s="129"/>
      <c r="GC102" s="129"/>
      <c r="GD102" s="129"/>
      <c r="GE102" s="129"/>
      <c r="GF102" s="129"/>
      <c r="GG102" s="129"/>
      <c r="GH102" s="129"/>
      <c r="GI102" s="129"/>
      <c r="GJ102" s="129"/>
      <c r="GK102" s="129"/>
      <c r="GL102" s="129"/>
      <c r="GM102" s="129"/>
      <c r="GN102" s="129"/>
      <c r="GO102" s="129"/>
      <c r="GP102" s="129"/>
      <c r="GQ102" s="129"/>
      <c r="GR102" s="129"/>
      <c r="GS102" s="129"/>
      <c r="GT102" s="129"/>
      <c r="GU102" s="129"/>
      <c r="GV102" s="129"/>
      <c r="GW102" s="129"/>
      <c r="GX102" s="129"/>
      <c r="GY102" s="129"/>
      <c r="GZ102" s="129"/>
      <c r="HA102" s="129"/>
      <c r="HB102" s="129"/>
      <c r="HC102" s="129"/>
      <c r="HD102" s="129"/>
      <c r="HE102" s="129"/>
      <c r="HF102" s="129"/>
      <c r="HG102" s="129"/>
      <c r="HH102" s="129"/>
      <c r="HI102" s="129"/>
      <c r="HJ102" s="129"/>
      <c r="HK102" s="129"/>
      <c r="HL102" s="129"/>
      <c r="HM102" s="129"/>
      <c r="HN102" s="129"/>
      <c r="HO102" s="129"/>
      <c r="HP102" s="129"/>
      <c r="HQ102" s="129"/>
      <c r="HR102" s="129"/>
      <c r="HS102" s="129"/>
      <c r="HT102" s="129"/>
      <c r="HU102" s="129"/>
      <c r="HV102" s="129"/>
      <c r="HW102" s="129"/>
      <c r="HX102" s="129"/>
      <c r="HY102" s="129"/>
      <c r="HZ102" s="129"/>
      <c r="IA102" s="129"/>
      <c r="IB102" s="129"/>
      <c r="IC102" s="129"/>
      <c r="ID102" s="129"/>
      <c r="IE102" s="129"/>
      <c r="IF102" s="129"/>
      <c r="IG102" s="129"/>
      <c r="IH102" s="129"/>
      <c r="II102" s="129"/>
      <c r="IJ102" s="129"/>
      <c r="IK102" s="129"/>
      <c r="IL102" s="129"/>
      <c r="IM102" s="129"/>
      <c r="IN102" s="129"/>
      <c r="IO102" s="129"/>
      <c r="IP102" s="129"/>
      <c r="IQ102" s="129"/>
      <c r="IR102" s="129"/>
      <c r="IS102" s="129"/>
      <c r="IT102" s="129"/>
      <c r="IU102" s="129"/>
      <c r="IV102" s="129"/>
      <c r="IW102" s="129"/>
      <c r="IX102" s="129"/>
    </row>
    <row r="103" spans="1:258" s="70" customFormat="1" ht="15" customHeight="1">
      <c r="A103" s="88">
        <v>95</v>
      </c>
      <c r="B103" s="110"/>
      <c r="C103" s="186" t="s">
        <v>261</v>
      </c>
      <c r="D103" s="187" t="s">
        <v>262</v>
      </c>
      <c r="E103" s="113"/>
      <c r="F103" s="115" t="e">
        <f>VLOOKUP(D103,#REF!,3,0)</f>
        <v>#REF!</v>
      </c>
      <c r="G103" s="178">
        <v>3.4747824999999999</v>
      </c>
      <c r="H103" s="116"/>
      <c r="I103" s="129"/>
      <c r="J103" s="180" t="e">
        <f t="shared" si="3"/>
        <v>#REF!</v>
      </c>
      <c r="K103" s="129"/>
      <c r="L103" s="129"/>
      <c r="M103" s="115"/>
      <c r="N103" s="115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  <c r="CA103" s="129"/>
      <c r="CB103" s="129"/>
      <c r="CC103" s="129"/>
      <c r="CD103" s="129"/>
      <c r="CE103" s="129"/>
      <c r="CF103" s="129"/>
      <c r="CG103" s="129"/>
      <c r="CH103" s="129"/>
      <c r="CI103" s="129"/>
      <c r="CJ103" s="129"/>
      <c r="CK103" s="129"/>
      <c r="CL103" s="129"/>
      <c r="CM103" s="129"/>
      <c r="CN103" s="129"/>
      <c r="CO103" s="129"/>
      <c r="CP103" s="129"/>
      <c r="CQ103" s="129"/>
      <c r="CR103" s="129"/>
      <c r="CS103" s="129"/>
      <c r="CT103" s="129"/>
      <c r="CU103" s="129"/>
      <c r="CV103" s="129"/>
      <c r="CW103" s="129"/>
      <c r="CX103" s="129"/>
      <c r="CY103" s="129"/>
      <c r="CZ103" s="129"/>
      <c r="DA103" s="129"/>
      <c r="DB103" s="129"/>
      <c r="DC103" s="129"/>
      <c r="DD103" s="129"/>
      <c r="DE103" s="129"/>
      <c r="DF103" s="129"/>
      <c r="DG103" s="129"/>
      <c r="DH103" s="129"/>
      <c r="DI103" s="129"/>
      <c r="DJ103" s="129"/>
      <c r="DK103" s="129"/>
      <c r="DL103" s="129"/>
      <c r="DM103" s="129"/>
      <c r="DN103" s="129"/>
      <c r="DO103" s="129"/>
      <c r="DP103" s="129"/>
      <c r="DQ103" s="129"/>
      <c r="DR103" s="129"/>
      <c r="DS103" s="129"/>
      <c r="DT103" s="129"/>
      <c r="DU103" s="129"/>
      <c r="DV103" s="129"/>
      <c r="DW103" s="129"/>
      <c r="DX103" s="129"/>
      <c r="DY103" s="129"/>
      <c r="DZ103" s="129"/>
      <c r="EA103" s="129"/>
      <c r="EB103" s="129"/>
      <c r="EC103" s="129"/>
      <c r="ED103" s="129"/>
      <c r="EE103" s="129"/>
      <c r="EF103" s="129"/>
      <c r="EG103" s="129"/>
      <c r="EH103" s="129"/>
      <c r="EI103" s="129"/>
      <c r="EJ103" s="129"/>
      <c r="EK103" s="129"/>
      <c r="EL103" s="129"/>
      <c r="EM103" s="129"/>
      <c r="EN103" s="129"/>
      <c r="EO103" s="129"/>
      <c r="EP103" s="129"/>
      <c r="EQ103" s="129"/>
      <c r="ER103" s="129"/>
      <c r="ES103" s="129"/>
      <c r="ET103" s="129"/>
      <c r="EU103" s="129"/>
      <c r="EV103" s="129"/>
      <c r="EW103" s="129"/>
      <c r="EX103" s="129"/>
      <c r="EY103" s="129"/>
      <c r="EZ103" s="129"/>
      <c r="FA103" s="129"/>
      <c r="FB103" s="129"/>
      <c r="FC103" s="129"/>
      <c r="FD103" s="129"/>
      <c r="FE103" s="129"/>
      <c r="FF103" s="129"/>
      <c r="FG103" s="129"/>
      <c r="FH103" s="129"/>
      <c r="FI103" s="129"/>
      <c r="FJ103" s="129"/>
      <c r="FK103" s="129"/>
      <c r="FL103" s="129"/>
      <c r="FM103" s="129"/>
      <c r="FN103" s="129"/>
      <c r="FO103" s="129"/>
      <c r="FP103" s="129"/>
      <c r="FQ103" s="129"/>
      <c r="FR103" s="129"/>
      <c r="FS103" s="129"/>
      <c r="FT103" s="129"/>
      <c r="FU103" s="129"/>
      <c r="FV103" s="129"/>
      <c r="FW103" s="129"/>
      <c r="FX103" s="129"/>
      <c r="FY103" s="129"/>
      <c r="FZ103" s="129"/>
      <c r="GA103" s="129"/>
      <c r="GB103" s="129"/>
      <c r="GC103" s="129"/>
      <c r="GD103" s="129"/>
      <c r="GE103" s="129"/>
      <c r="GF103" s="129"/>
      <c r="GG103" s="129"/>
      <c r="GH103" s="129"/>
      <c r="GI103" s="129"/>
      <c r="GJ103" s="129"/>
      <c r="GK103" s="129"/>
      <c r="GL103" s="129"/>
      <c r="GM103" s="129"/>
      <c r="GN103" s="129"/>
      <c r="GO103" s="129"/>
      <c r="GP103" s="129"/>
      <c r="GQ103" s="129"/>
      <c r="GR103" s="129"/>
      <c r="GS103" s="129"/>
      <c r="GT103" s="129"/>
      <c r="GU103" s="129"/>
      <c r="GV103" s="129"/>
      <c r="GW103" s="129"/>
      <c r="GX103" s="129"/>
      <c r="GY103" s="129"/>
      <c r="GZ103" s="129"/>
      <c r="HA103" s="129"/>
      <c r="HB103" s="129"/>
      <c r="HC103" s="129"/>
      <c r="HD103" s="129"/>
      <c r="HE103" s="129"/>
      <c r="HF103" s="129"/>
      <c r="HG103" s="129"/>
      <c r="HH103" s="129"/>
      <c r="HI103" s="129"/>
      <c r="HJ103" s="129"/>
      <c r="HK103" s="129"/>
      <c r="HL103" s="129"/>
      <c r="HM103" s="129"/>
      <c r="HN103" s="129"/>
      <c r="HO103" s="129"/>
      <c r="HP103" s="129"/>
      <c r="HQ103" s="129"/>
      <c r="HR103" s="129"/>
      <c r="HS103" s="129"/>
      <c r="HT103" s="129"/>
      <c r="HU103" s="129"/>
      <c r="HV103" s="129"/>
      <c r="HW103" s="129"/>
      <c r="HX103" s="129"/>
      <c r="HY103" s="129"/>
      <c r="HZ103" s="129"/>
      <c r="IA103" s="129"/>
      <c r="IB103" s="129"/>
      <c r="IC103" s="129"/>
      <c r="ID103" s="129"/>
      <c r="IE103" s="129"/>
      <c r="IF103" s="129"/>
      <c r="IG103" s="129"/>
      <c r="IH103" s="129"/>
      <c r="II103" s="129"/>
      <c r="IJ103" s="129"/>
      <c r="IK103" s="129"/>
      <c r="IL103" s="129"/>
      <c r="IM103" s="129"/>
      <c r="IN103" s="129"/>
      <c r="IO103" s="129"/>
      <c r="IP103" s="129"/>
      <c r="IQ103" s="129"/>
      <c r="IR103" s="129"/>
      <c r="IS103" s="129"/>
      <c r="IT103" s="129"/>
      <c r="IU103" s="129"/>
      <c r="IV103" s="129"/>
      <c r="IW103" s="129"/>
      <c r="IX103" s="129"/>
    </row>
    <row r="104" spans="1:258" s="70" customFormat="1" ht="15" customHeight="1">
      <c r="A104" s="88">
        <v>96</v>
      </c>
      <c r="B104" s="110"/>
      <c r="C104" s="185" t="s">
        <v>263</v>
      </c>
      <c r="D104" s="185" t="s">
        <v>264</v>
      </c>
      <c r="E104" s="113"/>
      <c r="F104" s="115" t="e">
        <f>VLOOKUP(D104,#REF!,3,0)</f>
        <v>#REF!</v>
      </c>
      <c r="G104" s="178">
        <v>2.4456221999999999</v>
      </c>
      <c r="H104" s="116"/>
      <c r="I104" s="129"/>
      <c r="J104" s="180" t="e">
        <f t="shared" si="3"/>
        <v>#REF!</v>
      </c>
      <c r="K104" s="129"/>
      <c r="L104" s="129"/>
      <c r="M104" s="115"/>
      <c r="N104" s="115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  <c r="CA104" s="129"/>
      <c r="CB104" s="129"/>
      <c r="CC104" s="129"/>
      <c r="CD104" s="129"/>
      <c r="CE104" s="129"/>
      <c r="CF104" s="129"/>
      <c r="CG104" s="129"/>
      <c r="CH104" s="129"/>
      <c r="CI104" s="129"/>
      <c r="CJ104" s="129"/>
      <c r="CK104" s="129"/>
      <c r="CL104" s="129"/>
      <c r="CM104" s="129"/>
      <c r="CN104" s="129"/>
      <c r="CO104" s="129"/>
      <c r="CP104" s="129"/>
      <c r="CQ104" s="129"/>
      <c r="CR104" s="129"/>
      <c r="CS104" s="129"/>
      <c r="CT104" s="129"/>
      <c r="CU104" s="129"/>
      <c r="CV104" s="129"/>
      <c r="CW104" s="129"/>
      <c r="CX104" s="129"/>
      <c r="CY104" s="129"/>
      <c r="CZ104" s="129"/>
      <c r="DA104" s="129"/>
      <c r="DB104" s="129"/>
      <c r="DC104" s="129"/>
      <c r="DD104" s="129"/>
      <c r="DE104" s="129"/>
      <c r="DF104" s="129"/>
      <c r="DG104" s="129"/>
      <c r="DH104" s="129"/>
      <c r="DI104" s="129"/>
      <c r="DJ104" s="129"/>
      <c r="DK104" s="129"/>
      <c r="DL104" s="129"/>
      <c r="DM104" s="129"/>
      <c r="DN104" s="129"/>
      <c r="DO104" s="129"/>
      <c r="DP104" s="129"/>
      <c r="DQ104" s="129"/>
      <c r="DR104" s="129"/>
      <c r="DS104" s="129"/>
      <c r="DT104" s="129"/>
      <c r="DU104" s="129"/>
      <c r="DV104" s="129"/>
      <c r="DW104" s="129"/>
      <c r="DX104" s="129"/>
      <c r="DY104" s="129"/>
      <c r="DZ104" s="129"/>
      <c r="EA104" s="129"/>
      <c r="EB104" s="129"/>
      <c r="EC104" s="129"/>
      <c r="ED104" s="129"/>
      <c r="EE104" s="129"/>
      <c r="EF104" s="129"/>
      <c r="EG104" s="129"/>
      <c r="EH104" s="129"/>
      <c r="EI104" s="129"/>
      <c r="EJ104" s="129"/>
      <c r="EK104" s="129"/>
      <c r="EL104" s="129"/>
      <c r="EM104" s="129"/>
      <c r="EN104" s="129"/>
      <c r="EO104" s="129"/>
      <c r="EP104" s="129"/>
      <c r="EQ104" s="129"/>
      <c r="ER104" s="129"/>
      <c r="ES104" s="129"/>
      <c r="ET104" s="129"/>
      <c r="EU104" s="129"/>
      <c r="EV104" s="129"/>
      <c r="EW104" s="129"/>
      <c r="EX104" s="129"/>
      <c r="EY104" s="129"/>
      <c r="EZ104" s="129"/>
      <c r="FA104" s="129"/>
      <c r="FB104" s="129"/>
      <c r="FC104" s="129"/>
      <c r="FD104" s="129"/>
      <c r="FE104" s="129"/>
      <c r="FF104" s="129"/>
      <c r="FG104" s="129"/>
      <c r="FH104" s="129"/>
      <c r="FI104" s="129"/>
      <c r="FJ104" s="129"/>
      <c r="FK104" s="129"/>
      <c r="FL104" s="129"/>
      <c r="FM104" s="129"/>
      <c r="FN104" s="129"/>
      <c r="FO104" s="129"/>
      <c r="FP104" s="129"/>
      <c r="FQ104" s="129"/>
      <c r="FR104" s="129"/>
      <c r="FS104" s="129"/>
      <c r="FT104" s="129"/>
      <c r="FU104" s="129"/>
      <c r="FV104" s="129"/>
      <c r="FW104" s="129"/>
      <c r="FX104" s="129"/>
      <c r="FY104" s="129"/>
      <c r="FZ104" s="129"/>
      <c r="GA104" s="129"/>
      <c r="GB104" s="129"/>
      <c r="GC104" s="129"/>
      <c r="GD104" s="129"/>
      <c r="GE104" s="129"/>
      <c r="GF104" s="129"/>
      <c r="GG104" s="129"/>
      <c r="GH104" s="129"/>
      <c r="GI104" s="129"/>
      <c r="GJ104" s="129"/>
      <c r="GK104" s="129"/>
      <c r="GL104" s="129"/>
      <c r="GM104" s="129"/>
      <c r="GN104" s="129"/>
      <c r="GO104" s="129"/>
      <c r="GP104" s="129"/>
      <c r="GQ104" s="129"/>
      <c r="GR104" s="129"/>
      <c r="GS104" s="129"/>
      <c r="GT104" s="129"/>
      <c r="GU104" s="129"/>
      <c r="GV104" s="129"/>
      <c r="GW104" s="129"/>
      <c r="GX104" s="129"/>
      <c r="GY104" s="129"/>
      <c r="GZ104" s="129"/>
      <c r="HA104" s="129"/>
      <c r="HB104" s="129"/>
      <c r="HC104" s="129"/>
      <c r="HD104" s="129"/>
      <c r="HE104" s="129"/>
      <c r="HF104" s="129"/>
      <c r="HG104" s="129"/>
      <c r="HH104" s="129"/>
      <c r="HI104" s="129"/>
      <c r="HJ104" s="129"/>
      <c r="HK104" s="129"/>
      <c r="HL104" s="129"/>
      <c r="HM104" s="129"/>
      <c r="HN104" s="129"/>
      <c r="HO104" s="129"/>
      <c r="HP104" s="129"/>
      <c r="HQ104" s="129"/>
      <c r="HR104" s="129"/>
      <c r="HS104" s="129"/>
      <c r="HT104" s="129"/>
      <c r="HU104" s="129"/>
      <c r="HV104" s="129"/>
      <c r="HW104" s="129"/>
      <c r="HX104" s="129"/>
      <c r="HY104" s="129"/>
      <c r="HZ104" s="129"/>
      <c r="IA104" s="129"/>
      <c r="IB104" s="129"/>
      <c r="IC104" s="129"/>
      <c r="ID104" s="129"/>
      <c r="IE104" s="129"/>
      <c r="IF104" s="129"/>
      <c r="IG104" s="129"/>
      <c r="IH104" s="129"/>
      <c r="II104" s="129"/>
      <c r="IJ104" s="129"/>
      <c r="IK104" s="129"/>
      <c r="IL104" s="129"/>
      <c r="IM104" s="129"/>
      <c r="IN104" s="129"/>
      <c r="IO104" s="129"/>
      <c r="IP104" s="129"/>
      <c r="IQ104" s="129"/>
      <c r="IR104" s="129"/>
      <c r="IS104" s="129"/>
      <c r="IT104" s="129"/>
      <c r="IU104" s="129"/>
      <c r="IV104" s="129"/>
      <c r="IW104" s="129"/>
      <c r="IX104" s="129"/>
    </row>
    <row r="105" spans="1:258" s="70" customFormat="1" ht="15" customHeight="1">
      <c r="A105" s="88">
        <v>97</v>
      </c>
      <c r="B105" s="110"/>
      <c r="C105" s="185" t="s">
        <v>265</v>
      </c>
      <c r="D105" s="185" t="s">
        <v>266</v>
      </c>
      <c r="E105" s="113"/>
      <c r="F105" s="115" t="e">
        <f>VLOOKUP(D105,#REF!,3,0)</f>
        <v>#REF!</v>
      </c>
      <c r="G105" s="178">
        <v>2.0730452000000001</v>
      </c>
      <c r="H105" s="116"/>
      <c r="I105" s="129"/>
      <c r="J105" s="180" t="e">
        <f t="shared" si="3"/>
        <v>#REF!</v>
      </c>
      <c r="K105" s="129"/>
      <c r="L105" s="129"/>
      <c r="M105" s="115"/>
      <c r="N105" s="115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129"/>
      <c r="BQ105" s="129"/>
      <c r="BR105" s="129"/>
      <c r="BS105" s="129"/>
      <c r="BT105" s="129"/>
      <c r="BU105" s="129"/>
      <c r="BV105" s="129"/>
      <c r="BW105" s="129"/>
      <c r="BX105" s="129"/>
      <c r="BY105" s="129"/>
      <c r="BZ105" s="129"/>
      <c r="CA105" s="129"/>
      <c r="CB105" s="129"/>
      <c r="CC105" s="129"/>
      <c r="CD105" s="129"/>
      <c r="CE105" s="129"/>
      <c r="CF105" s="129"/>
      <c r="CG105" s="129"/>
      <c r="CH105" s="129"/>
      <c r="CI105" s="129"/>
      <c r="CJ105" s="129"/>
      <c r="CK105" s="129"/>
      <c r="CL105" s="129"/>
      <c r="CM105" s="129"/>
      <c r="CN105" s="129"/>
      <c r="CO105" s="129"/>
      <c r="CP105" s="129"/>
      <c r="CQ105" s="129"/>
      <c r="CR105" s="129"/>
      <c r="CS105" s="129"/>
      <c r="CT105" s="129"/>
      <c r="CU105" s="129"/>
      <c r="CV105" s="129"/>
      <c r="CW105" s="129"/>
      <c r="CX105" s="129"/>
      <c r="CY105" s="129"/>
      <c r="CZ105" s="129"/>
      <c r="DA105" s="129"/>
      <c r="DB105" s="129"/>
      <c r="DC105" s="129"/>
      <c r="DD105" s="129"/>
      <c r="DE105" s="129"/>
      <c r="DF105" s="129"/>
      <c r="DG105" s="129"/>
      <c r="DH105" s="129"/>
      <c r="DI105" s="129"/>
      <c r="DJ105" s="129"/>
      <c r="DK105" s="129"/>
      <c r="DL105" s="129"/>
      <c r="DM105" s="129"/>
      <c r="DN105" s="129"/>
      <c r="DO105" s="129"/>
      <c r="DP105" s="129"/>
      <c r="DQ105" s="129"/>
      <c r="DR105" s="129"/>
      <c r="DS105" s="129"/>
      <c r="DT105" s="129"/>
      <c r="DU105" s="129"/>
      <c r="DV105" s="129"/>
      <c r="DW105" s="129"/>
      <c r="DX105" s="129"/>
      <c r="DY105" s="129"/>
      <c r="DZ105" s="129"/>
      <c r="EA105" s="129"/>
      <c r="EB105" s="129"/>
      <c r="EC105" s="129"/>
      <c r="ED105" s="129"/>
      <c r="EE105" s="129"/>
      <c r="EF105" s="129"/>
      <c r="EG105" s="129"/>
      <c r="EH105" s="129"/>
      <c r="EI105" s="129"/>
      <c r="EJ105" s="129"/>
      <c r="EK105" s="129"/>
      <c r="EL105" s="129"/>
      <c r="EM105" s="129"/>
      <c r="EN105" s="129"/>
      <c r="EO105" s="129"/>
      <c r="EP105" s="129"/>
      <c r="EQ105" s="129"/>
      <c r="ER105" s="129"/>
      <c r="ES105" s="129"/>
      <c r="ET105" s="129"/>
      <c r="EU105" s="129"/>
      <c r="EV105" s="129"/>
      <c r="EW105" s="129"/>
      <c r="EX105" s="129"/>
      <c r="EY105" s="129"/>
      <c r="EZ105" s="129"/>
      <c r="FA105" s="129"/>
      <c r="FB105" s="129"/>
      <c r="FC105" s="129"/>
      <c r="FD105" s="129"/>
      <c r="FE105" s="129"/>
      <c r="FF105" s="129"/>
      <c r="FG105" s="129"/>
      <c r="FH105" s="129"/>
      <c r="FI105" s="129"/>
      <c r="FJ105" s="129"/>
      <c r="FK105" s="129"/>
      <c r="FL105" s="129"/>
      <c r="FM105" s="129"/>
      <c r="FN105" s="129"/>
      <c r="FO105" s="129"/>
      <c r="FP105" s="129"/>
      <c r="FQ105" s="129"/>
      <c r="FR105" s="129"/>
      <c r="FS105" s="129"/>
      <c r="FT105" s="129"/>
      <c r="FU105" s="129"/>
      <c r="FV105" s="129"/>
      <c r="FW105" s="129"/>
      <c r="FX105" s="129"/>
      <c r="FY105" s="129"/>
      <c r="FZ105" s="129"/>
      <c r="GA105" s="129"/>
      <c r="GB105" s="129"/>
      <c r="GC105" s="129"/>
      <c r="GD105" s="129"/>
      <c r="GE105" s="129"/>
      <c r="GF105" s="129"/>
      <c r="GG105" s="129"/>
      <c r="GH105" s="129"/>
      <c r="GI105" s="129"/>
      <c r="GJ105" s="129"/>
      <c r="GK105" s="129"/>
      <c r="GL105" s="129"/>
      <c r="GM105" s="129"/>
      <c r="GN105" s="129"/>
      <c r="GO105" s="129"/>
      <c r="GP105" s="129"/>
      <c r="GQ105" s="129"/>
      <c r="GR105" s="129"/>
      <c r="GS105" s="129"/>
      <c r="GT105" s="129"/>
      <c r="GU105" s="129"/>
      <c r="GV105" s="129"/>
      <c r="GW105" s="129"/>
      <c r="GX105" s="129"/>
      <c r="GY105" s="129"/>
      <c r="GZ105" s="129"/>
      <c r="HA105" s="129"/>
      <c r="HB105" s="129"/>
      <c r="HC105" s="129"/>
      <c r="HD105" s="129"/>
      <c r="HE105" s="129"/>
      <c r="HF105" s="129"/>
      <c r="HG105" s="129"/>
      <c r="HH105" s="129"/>
      <c r="HI105" s="129"/>
      <c r="HJ105" s="129"/>
      <c r="HK105" s="129"/>
      <c r="HL105" s="129"/>
      <c r="HM105" s="129"/>
      <c r="HN105" s="129"/>
      <c r="HO105" s="129"/>
      <c r="HP105" s="129"/>
      <c r="HQ105" s="129"/>
      <c r="HR105" s="129"/>
      <c r="HS105" s="129"/>
      <c r="HT105" s="129"/>
      <c r="HU105" s="129"/>
      <c r="HV105" s="129"/>
      <c r="HW105" s="129"/>
      <c r="HX105" s="129"/>
      <c r="HY105" s="129"/>
      <c r="HZ105" s="129"/>
      <c r="IA105" s="129"/>
      <c r="IB105" s="129"/>
      <c r="IC105" s="129"/>
      <c r="ID105" s="129"/>
      <c r="IE105" s="129"/>
      <c r="IF105" s="129"/>
      <c r="IG105" s="129"/>
      <c r="IH105" s="129"/>
      <c r="II105" s="129"/>
      <c r="IJ105" s="129"/>
      <c r="IK105" s="129"/>
      <c r="IL105" s="129"/>
      <c r="IM105" s="129"/>
      <c r="IN105" s="129"/>
      <c r="IO105" s="129"/>
      <c r="IP105" s="129"/>
      <c r="IQ105" s="129"/>
      <c r="IR105" s="129"/>
      <c r="IS105" s="129"/>
      <c r="IT105" s="129"/>
      <c r="IU105" s="129"/>
      <c r="IV105" s="129"/>
      <c r="IW105" s="129"/>
      <c r="IX105" s="129"/>
    </row>
    <row r="106" spans="1:258" s="70" customFormat="1" ht="15" customHeight="1">
      <c r="A106" s="88">
        <v>98</v>
      </c>
      <c r="B106" s="110"/>
      <c r="C106" s="185" t="s">
        <v>267</v>
      </c>
      <c r="D106" s="185" t="s">
        <v>268</v>
      </c>
      <c r="E106" s="113"/>
      <c r="F106" s="115" t="e">
        <f>VLOOKUP(D106,#REF!,3,0)</f>
        <v>#REF!</v>
      </c>
      <c r="G106" s="178">
        <v>2.0730452000000001</v>
      </c>
      <c r="H106" s="116"/>
      <c r="I106" s="129"/>
      <c r="J106" s="180" t="e">
        <f t="shared" si="3"/>
        <v>#REF!</v>
      </c>
      <c r="K106" s="129"/>
      <c r="L106" s="129"/>
      <c r="M106" s="115"/>
      <c r="N106" s="115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  <c r="CB106" s="129"/>
      <c r="CC106" s="129"/>
      <c r="CD106" s="129"/>
      <c r="CE106" s="129"/>
      <c r="CF106" s="129"/>
      <c r="CG106" s="129"/>
      <c r="CH106" s="129"/>
      <c r="CI106" s="129"/>
      <c r="CJ106" s="129"/>
      <c r="CK106" s="129"/>
      <c r="CL106" s="129"/>
      <c r="CM106" s="129"/>
      <c r="CN106" s="129"/>
      <c r="CO106" s="129"/>
      <c r="CP106" s="129"/>
      <c r="CQ106" s="129"/>
      <c r="CR106" s="129"/>
      <c r="CS106" s="129"/>
      <c r="CT106" s="129"/>
      <c r="CU106" s="129"/>
      <c r="CV106" s="129"/>
      <c r="CW106" s="129"/>
      <c r="CX106" s="129"/>
      <c r="CY106" s="129"/>
      <c r="CZ106" s="129"/>
      <c r="DA106" s="129"/>
      <c r="DB106" s="129"/>
      <c r="DC106" s="129"/>
      <c r="DD106" s="129"/>
      <c r="DE106" s="129"/>
      <c r="DF106" s="129"/>
      <c r="DG106" s="129"/>
      <c r="DH106" s="129"/>
      <c r="DI106" s="129"/>
      <c r="DJ106" s="129"/>
      <c r="DK106" s="129"/>
      <c r="DL106" s="129"/>
      <c r="DM106" s="129"/>
      <c r="DN106" s="129"/>
      <c r="DO106" s="129"/>
      <c r="DP106" s="129"/>
      <c r="DQ106" s="129"/>
      <c r="DR106" s="129"/>
      <c r="DS106" s="129"/>
      <c r="DT106" s="129"/>
      <c r="DU106" s="129"/>
      <c r="DV106" s="129"/>
      <c r="DW106" s="129"/>
      <c r="DX106" s="129"/>
      <c r="DY106" s="129"/>
      <c r="DZ106" s="129"/>
      <c r="EA106" s="129"/>
      <c r="EB106" s="129"/>
      <c r="EC106" s="129"/>
      <c r="ED106" s="129"/>
      <c r="EE106" s="129"/>
      <c r="EF106" s="129"/>
      <c r="EG106" s="129"/>
      <c r="EH106" s="129"/>
      <c r="EI106" s="129"/>
      <c r="EJ106" s="129"/>
      <c r="EK106" s="129"/>
      <c r="EL106" s="129"/>
      <c r="EM106" s="129"/>
      <c r="EN106" s="129"/>
      <c r="EO106" s="129"/>
      <c r="EP106" s="129"/>
      <c r="EQ106" s="129"/>
      <c r="ER106" s="129"/>
      <c r="ES106" s="129"/>
      <c r="ET106" s="129"/>
      <c r="EU106" s="129"/>
      <c r="EV106" s="129"/>
      <c r="EW106" s="129"/>
      <c r="EX106" s="129"/>
      <c r="EY106" s="129"/>
      <c r="EZ106" s="129"/>
      <c r="FA106" s="129"/>
      <c r="FB106" s="129"/>
      <c r="FC106" s="129"/>
      <c r="FD106" s="129"/>
      <c r="FE106" s="129"/>
      <c r="FF106" s="129"/>
      <c r="FG106" s="129"/>
      <c r="FH106" s="129"/>
      <c r="FI106" s="129"/>
      <c r="FJ106" s="129"/>
      <c r="FK106" s="129"/>
      <c r="FL106" s="129"/>
      <c r="FM106" s="129"/>
      <c r="FN106" s="129"/>
      <c r="FO106" s="129"/>
      <c r="FP106" s="129"/>
      <c r="FQ106" s="129"/>
      <c r="FR106" s="129"/>
      <c r="FS106" s="129"/>
      <c r="FT106" s="129"/>
      <c r="FU106" s="129"/>
      <c r="FV106" s="129"/>
      <c r="FW106" s="129"/>
      <c r="FX106" s="129"/>
      <c r="FY106" s="129"/>
      <c r="FZ106" s="129"/>
      <c r="GA106" s="129"/>
      <c r="GB106" s="129"/>
      <c r="GC106" s="129"/>
      <c r="GD106" s="129"/>
      <c r="GE106" s="129"/>
      <c r="GF106" s="129"/>
      <c r="GG106" s="129"/>
      <c r="GH106" s="129"/>
      <c r="GI106" s="129"/>
      <c r="GJ106" s="129"/>
      <c r="GK106" s="129"/>
      <c r="GL106" s="129"/>
      <c r="GM106" s="129"/>
      <c r="GN106" s="129"/>
      <c r="GO106" s="129"/>
      <c r="GP106" s="129"/>
      <c r="GQ106" s="129"/>
      <c r="GR106" s="129"/>
      <c r="GS106" s="129"/>
      <c r="GT106" s="129"/>
      <c r="GU106" s="129"/>
      <c r="GV106" s="129"/>
      <c r="GW106" s="129"/>
      <c r="GX106" s="129"/>
      <c r="GY106" s="129"/>
      <c r="GZ106" s="129"/>
      <c r="HA106" s="129"/>
      <c r="HB106" s="129"/>
      <c r="HC106" s="129"/>
      <c r="HD106" s="129"/>
      <c r="HE106" s="129"/>
      <c r="HF106" s="129"/>
      <c r="HG106" s="129"/>
      <c r="HH106" s="129"/>
      <c r="HI106" s="129"/>
      <c r="HJ106" s="129"/>
      <c r="HK106" s="129"/>
      <c r="HL106" s="129"/>
      <c r="HM106" s="129"/>
      <c r="HN106" s="129"/>
      <c r="HO106" s="129"/>
      <c r="HP106" s="129"/>
      <c r="HQ106" s="129"/>
      <c r="HR106" s="129"/>
      <c r="HS106" s="129"/>
      <c r="HT106" s="129"/>
      <c r="HU106" s="129"/>
      <c r="HV106" s="129"/>
      <c r="HW106" s="129"/>
      <c r="HX106" s="129"/>
      <c r="HY106" s="129"/>
      <c r="HZ106" s="129"/>
      <c r="IA106" s="129"/>
      <c r="IB106" s="129"/>
      <c r="IC106" s="129"/>
      <c r="ID106" s="129"/>
      <c r="IE106" s="129"/>
      <c r="IF106" s="129"/>
      <c r="IG106" s="129"/>
      <c r="IH106" s="129"/>
      <c r="II106" s="129"/>
      <c r="IJ106" s="129"/>
      <c r="IK106" s="129"/>
      <c r="IL106" s="129"/>
      <c r="IM106" s="129"/>
      <c r="IN106" s="129"/>
      <c r="IO106" s="129"/>
      <c r="IP106" s="129"/>
      <c r="IQ106" s="129"/>
      <c r="IR106" s="129"/>
      <c r="IS106" s="129"/>
      <c r="IT106" s="129"/>
      <c r="IU106" s="129"/>
      <c r="IV106" s="129"/>
      <c r="IW106" s="129"/>
      <c r="IX106" s="129"/>
    </row>
    <row r="107" spans="1:258" s="70" customFormat="1" ht="15" customHeight="1">
      <c r="A107" s="88">
        <v>99</v>
      </c>
      <c r="B107" s="110"/>
      <c r="C107" s="186" t="s">
        <v>269</v>
      </c>
      <c r="D107" s="187" t="s">
        <v>270</v>
      </c>
      <c r="E107" s="113"/>
      <c r="F107" s="115" t="e">
        <f>VLOOKUP(D107,#REF!,3,0)</f>
        <v>#REF!</v>
      </c>
      <c r="G107" s="178">
        <v>3.4254774000000001</v>
      </c>
      <c r="H107" s="116"/>
      <c r="I107" s="129"/>
      <c r="J107" s="180" t="e">
        <f t="shared" si="3"/>
        <v>#REF!</v>
      </c>
      <c r="K107" s="129"/>
      <c r="L107" s="129"/>
      <c r="M107" s="115"/>
      <c r="N107" s="115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BP107" s="129"/>
      <c r="BQ107" s="129"/>
      <c r="BR107" s="129"/>
      <c r="BS107" s="129"/>
      <c r="BT107" s="129"/>
      <c r="BU107" s="129"/>
      <c r="BV107" s="129"/>
      <c r="BW107" s="129"/>
      <c r="BX107" s="129"/>
      <c r="BY107" s="129"/>
      <c r="BZ107" s="129"/>
      <c r="CA107" s="129"/>
      <c r="CB107" s="129"/>
      <c r="CC107" s="129"/>
      <c r="CD107" s="129"/>
      <c r="CE107" s="129"/>
      <c r="CF107" s="129"/>
      <c r="CG107" s="129"/>
      <c r="CH107" s="129"/>
      <c r="CI107" s="129"/>
      <c r="CJ107" s="129"/>
      <c r="CK107" s="129"/>
      <c r="CL107" s="129"/>
      <c r="CM107" s="129"/>
      <c r="CN107" s="129"/>
      <c r="CO107" s="129"/>
      <c r="CP107" s="129"/>
      <c r="CQ107" s="129"/>
      <c r="CR107" s="129"/>
      <c r="CS107" s="129"/>
      <c r="CT107" s="129"/>
      <c r="CU107" s="129"/>
      <c r="CV107" s="129"/>
      <c r="CW107" s="129"/>
      <c r="CX107" s="129"/>
      <c r="CY107" s="129"/>
      <c r="CZ107" s="129"/>
      <c r="DA107" s="129"/>
      <c r="DB107" s="129"/>
      <c r="DC107" s="129"/>
      <c r="DD107" s="129"/>
      <c r="DE107" s="129"/>
      <c r="DF107" s="129"/>
      <c r="DG107" s="129"/>
      <c r="DH107" s="129"/>
      <c r="DI107" s="129"/>
      <c r="DJ107" s="129"/>
      <c r="DK107" s="129"/>
      <c r="DL107" s="129"/>
      <c r="DM107" s="129"/>
      <c r="DN107" s="129"/>
      <c r="DO107" s="129"/>
      <c r="DP107" s="129"/>
      <c r="DQ107" s="129"/>
      <c r="DR107" s="129"/>
      <c r="DS107" s="129"/>
      <c r="DT107" s="129"/>
      <c r="DU107" s="129"/>
      <c r="DV107" s="129"/>
      <c r="DW107" s="129"/>
      <c r="DX107" s="129"/>
      <c r="DY107" s="129"/>
      <c r="DZ107" s="129"/>
      <c r="EA107" s="129"/>
      <c r="EB107" s="129"/>
      <c r="EC107" s="129"/>
      <c r="ED107" s="129"/>
      <c r="EE107" s="129"/>
      <c r="EF107" s="129"/>
      <c r="EG107" s="129"/>
      <c r="EH107" s="129"/>
      <c r="EI107" s="129"/>
      <c r="EJ107" s="129"/>
      <c r="EK107" s="129"/>
      <c r="EL107" s="129"/>
      <c r="EM107" s="129"/>
      <c r="EN107" s="129"/>
      <c r="EO107" s="129"/>
      <c r="EP107" s="129"/>
      <c r="EQ107" s="129"/>
      <c r="ER107" s="129"/>
      <c r="ES107" s="129"/>
      <c r="ET107" s="129"/>
      <c r="EU107" s="129"/>
      <c r="EV107" s="129"/>
      <c r="EW107" s="129"/>
      <c r="EX107" s="129"/>
      <c r="EY107" s="129"/>
      <c r="EZ107" s="129"/>
      <c r="FA107" s="129"/>
      <c r="FB107" s="129"/>
      <c r="FC107" s="129"/>
      <c r="FD107" s="129"/>
      <c r="FE107" s="129"/>
      <c r="FF107" s="129"/>
      <c r="FG107" s="129"/>
      <c r="FH107" s="129"/>
      <c r="FI107" s="129"/>
      <c r="FJ107" s="129"/>
      <c r="FK107" s="129"/>
      <c r="FL107" s="129"/>
      <c r="FM107" s="129"/>
      <c r="FN107" s="129"/>
      <c r="FO107" s="129"/>
      <c r="FP107" s="129"/>
      <c r="FQ107" s="129"/>
      <c r="FR107" s="129"/>
      <c r="FS107" s="129"/>
      <c r="FT107" s="129"/>
      <c r="FU107" s="129"/>
      <c r="FV107" s="129"/>
      <c r="FW107" s="129"/>
      <c r="FX107" s="129"/>
      <c r="FY107" s="129"/>
      <c r="FZ107" s="129"/>
      <c r="GA107" s="129"/>
      <c r="GB107" s="129"/>
      <c r="GC107" s="129"/>
      <c r="GD107" s="129"/>
      <c r="GE107" s="129"/>
      <c r="GF107" s="129"/>
      <c r="GG107" s="129"/>
      <c r="GH107" s="129"/>
      <c r="GI107" s="129"/>
      <c r="GJ107" s="129"/>
      <c r="GK107" s="129"/>
      <c r="GL107" s="129"/>
      <c r="GM107" s="129"/>
      <c r="GN107" s="129"/>
      <c r="GO107" s="129"/>
      <c r="GP107" s="129"/>
      <c r="GQ107" s="129"/>
      <c r="GR107" s="129"/>
      <c r="GS107" s="129"/>
      <c r="GT107" s="129"/>
      <c r="GU107" s="129"/>
      <c r="GV107" s="129"/>
      <c r="GW107" s="129"/>
      <c r="GX107" s="129"/>
      <c r="GY107" s="129"/>
      <c r="GZ107" s="129"/>
      <c r="HA107" s="129"/>
      <c r="HB107" s="129"/>
      <c r="HC107" s="129"/>
      <c r="HD107" s="129"/>
      <c r="HE107" s="129"/>
      <c r="HF107" s="129"/>
      <c r="HG107" s="129"/>
      <c r="HH107" s="129"/>
      <c r="HI107" s="129"/>
      <c r="HJ107" s="129"/>
      <c r="HK107" s="129"/>
      <c r="HL107" s="129"/>
      <c r="HM107" s="129"/>
      <c r="HN107" s="129"/>
      <c r="HO107" s="129"/>
      <c r="HP107" s="129"/>
      <c r="HQ107" s="129"/>
      <c r="HR107" s="129"/>
      <c r="HS107" s="129"/>
      <c r="HT107" s="129"/>
      <c r="HU107" s="129"/>
      <c r="HV107" s="129"/>
      <c r="HW107" s="129"/>
      <c r="HX107" s="129"/>
      <c r="HY107" s="129"/>
      <c r="HZ107" s="129"/>
      <c r="IA107" s="129"/>
      <c r="IB107" s="129"/>
      <c r="IC107" s="129"/>
      <c r="ID107" s="129"/>
      <c r="IE107" s="129"/>
      <c r="IF107" s="129"/>
      <c r="IG107" s="129"/>
      <c r="IH107" s="129"/>
      <c r="II107" s="129"/>
      <c r="IJ107" s="129"/>
      <c r="IK107" s="129"/>
      <c r="IL107" s="129"/>
      <c r="IM107" s="129"/>
      <c r="IN107" s="129"/>
      <c r="IO107" s="129"/>
      <c r="IP107" s="129"/>
      <c r="IQ107" s="129"/>
      <c r="IR107" s="129"/>
      <c r="IS107" s="129"/>
      <c r="IT107" s="129"/>
      <c r="IU107" s="129"/>
      <c r="IV107" s="129"/>
      <c r="IW107" s="129"/>
      <c r="IX107" s="129"/>
    </row>
    <row r="108" spans="1:258" s="70" customFormat="1" ht="15" customHeight="1">
      <c r="A108" s="88">
        <v>100</v>
      </c>
      <c r="B108" s="110"/>
      <c r="C108" s="186" t="s">
        <v>271</v>
      </c>
      <c r="D108" s="187" t="s">
        <v>272</v>
      </c>
      <c r="E108" s="113"/>
      <c r="F108" s="115" t="e">
        <f>VLOOKUP(D108,#REF!,3,0)</f>
        <v>#REF!</v>
      </c>
      <c r="G108" s="178">
        <v>2.8628192000000001</v>
      </c>
      <c r="H108" s="116"/>
      <c r="I108" s="129"/>
      <c r="J108" s="180" t="e">
        <f t="shared" si="3"/>
        <v>#REF!</v>
      </c>
      <c r="K108" s="129"/>
      <c r="L108" s="129"/>
      <c r="M108" s="115"/>
      <c r="N108" s="115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29"/>
      <c r="BN108" s="129"/>
      <c r="BO108" s="129"/>
      <c r="BP108" s="129"/>
      <c r="BQ108" s="129"/>
      <c r="BR108" s="129"/>
      <c r="BS108" s="129"/>
      <c r="BT108" s="129"/>
      <c r="BU108" s="129"/>
      <c r="BV108" s="129"/>
      <c r="BW108" s="129"/>
      <c r="BX108" s="129"/>
      <c r="BY108" s="129"/>
      <c r="BZ108" s="129"/>
      <c r="CA108" s="129"/>
      <c r="CB108" s="129"/>
      <c r="CC108" s="129"/>
      <c r="CD108" s="129"/>
      <c r="CE108" s="129"/>
      <c r="CF108" s="129"/>
      <c r="CG108" s="129"/>
      <c r="CH108" s="129"/>
      <c r="CI108" s="129"/>
      <c r="CJ108" s="129"/>
      <c r="CK108" s="129"/>
      <c r="CL108" s="129"/>
      <c r="CM108" s="129"/>
      <c r="CN108" s="129"/>
      <c r="CO108" s="129"/>
      <c r="CP108" s="129"/>
      <c r="CQ108" s="129"/>
      <c r="CR108" s="129"/>
      <c r="CS108" s="129"/>
      <c r="CT108" s="129"/>
      <c r="CU108" s="129"/>
      <c r="CV108" s="129"/>
      <c r="CW108" s="129"/>
      <c r="CX108" s="129"/>
      <c r="CY108" s="129"/>
      <c r="CZ108" s="129"/>
      <c r="DA108" s="129"/>
      <c r="DB108" s="129"/>
      <c r="DC108" s="129"/>
      <c r="DD108" s="129"/>
      <c r="DE108" s="129"/>
      <c r="DF108" s="129"/>
      <c r="DG108" s="129"/>
      <c r="DH108" s="129"/>
      <c r="DI108" s="129"/>
      <c r="DJ108" s="129"/>
      <c r="DK108" s="129"/>
      <c r="DL108" s="129"/>
      <c r="DM108" s="129"/>
      <c r="DN108" s="129"/>
      <c r="DO108" s="129"/>
      <c r="DP108" s="129"/>
      <c r="DQ108" s="129"/>
      <c r="DR108" s="129"/>
      <c r="DS108" s="129"/>
      <c r="DT108" s="129"/>
      <c r="DU108" s="129"/>
      <c r="DV108" s="129"/>
      <c r="DW108" s="129"/>
      <c r="DX108" s="129"/>
      <c r="DY108" s="129"/>
      <c r="DZ108" s="129"/>
      <c r="EA108" s="129"/>
      <c r="EB108" s="129"/>
      <c r="EC108" s="129"/>
      <c r="ED108" s="129"/>
      <c r="EE108" s="129"/>
      <c r="EF108" s="129"/>
      <c r="EG108" s="129"/>
      <c r="EH108" s="129"/>
      <c r="EI108" s="129"/>
      <c r="EJ108" s="129"/>
      <c r="EK108" s="129"/>
      <c r="EL108" s="129"/>
      <c r="EM108" s="129"/>
      <c r="EN108" s="129"/>
      <c r="EO108" s="129"/>
      <c r="EP108" s="129"/>
      <c r="EQ108" s="129"/>
      <c r="ER108" s="129"/>
      <c r="ES108" s="129"/>
      <c r="ET108" s="129"/>
      <c r="EU108" s="129"/>
      <c r="EV108" s="129"/>
      <c r="EW108" s="129"/>
      <c r="EX108" s="129"/>
      <c r="EY108" s="129"/>
      <c r="EZ108" s="129"/>
      <c r="FA108" s="129"/>
      <c r="FB108" s="129"/>
      <c r="FC108" s="129"/>
      <c r="FD108" s="129"/>
      <c r="FE108" s="129"/>
      <c r="FF108" s="129"/>
      <c r="FG108" s="129"/>
      <c r="FH108" s="129"/>
      <c r="FI108" s="129"/>
      <c r="FJ108" s="129"/>
      <c r="FK108" s="129"/>
      <c r="FL108" s="129"/>
      <c r="FM108" s="129"/>
      <c r="FN108" s="129"/>
      <c r="FO108" s="129"/>
      <c r="FP108" s="129"/>
      <c r="FQ108" s="129"/>
      <c r="FR108" s="129"/>
      <c r="FS108" s="129"/>
      <c r="FT108" s="129"/>
      <c r="FU108" s="129"/>
      <c r="FV108" s="129"/>
      <c r="FW108" s="129"/>
      <c r="FX108" s="129"/>
      <c r="FY108" s="129"/>
      <c r="FZ108" s="129"/>
      <c r="GA108" s="129"/>
      <c r="GB108" s="129"/>
      <c r="GC108" s="129"/>
      <c r="GD108" s="129"/>
      <c r="GE108" s="129"/>
      <c r="GF108" s="129"/>
      <c r="GG108" s="129"/>
      <c r="GH108" s="129"/>
      <c r="GI108" s="129"/>
      <c r="GJ108" s="129"/>
      <c r="GK108" s="129"/>
      <c r="GL108" s="129"/>
      <c r="GM108" s="129"/>
      <c r="GN108" s="129"/>
      <c r="GO108" s="129"/>
      <c r="GP108" s="129"/>
      <c r="GQ108" s="129"/>
      <c r="GR108" s="129"/>
      <c r="GS108" s="129"/>
      <c r="GT108" s="129"/>
      <c r="GU108" s="129"/>
      <c r="GV108" s="129"/>
      <c r="GW108" s="129"/>
      <c r="GX108" s="129"/>
      <c r="GY108" s="129"/>
      <c r="GZ108" s="129"/>
      <c r="HA108" s="129"/>
      <c r="HB108" s="129"/>
      <c r="HC108" s="129"/>
      <c r="HD108" s="129"/>
      <c r="HE108" s="129"/>
      <c r="HF108" s="129"/>
      <c r="HG108" s="129"/>
      <c r="HH108" s="129"/>
      <c r="HI108" s="129"/>
      <c r="HJ108" s="129"/>
      <c r="HK108" s="129"/>
      <c r="HL108" s="129"/>
      <c r="HM108" s="129"/>
      <c r="HN108" s="129"/>
      <c r="HO108" s="129"/>
      <c r="HP108" s="129"/>
      <c r="HQ108" s="129"/>
      <c r="HR108" s="129"/>
      <c r="HS108" s="129"/>
      <c r="HT108" s="129"/>
      <c r="HU108" s="129"/>
      <c r="HV108" s="129"/>
      <c r="HW108" s="129"/>
      <c r="HX108" s="129"/>
      <c r="HY108" s="129"/>
      <c r="HZ108" s="129"/>
      <c r="IA108" s="129"/>
      <c r="IB108" s="129"/>
      <c r="IC108" s="129"/>
      <c r="ID108" s="129"/>
      <c r="IE108" s="129"/>
      <c r="IF108" s="129"/>
      <c r="IG108" s="129"/>
      <c r="IH108" s="129"/>
      <c r="II108" s="129"/>
      <c r="IJ108" s="129"/>
      <c r="IK108" s="129"/>
      <c r="IL108" s="129"/>
      <c r="IM108" s="129"/>
      <c r="IN108" s="129"/>
      <c r="IO108" s="129"/>
      <c r="IP108" s="129"/>
      <c r="IQ108" s="129"/>
      <c r="IR108" s="129"/>
      <c r="IS108" s="129"/>
      <c r="IT108" s="129"/>
      <c r="IU108" s="129"/>
      <c r="IV108" s="129"/>
      <c r="IW108" s="129"/>
      <c r="IX108" s="129"/>
    </row>
    <row r="109" spans="1:258" s="70" customFormat="1" ht="15" customHeight="1">
      <c r="A109" s="88">
        <v>101</v>
      </c>
      <c r="B109" s="110"/>
      <c r="C109" s="186" t="s">
        <v>273</v>
      </c>
      <c r="D109" s="187" t="s">
        <v>274</v>
      </c>
      <c r="E109" s="113"/>
      <c r="F109" s="115" t="e">
        <f>VLOOKUP(D109,#REF!,3,0)</f>
        <v>#REF!</v>
      </c>
      <c r="G109" s="178">
        <v>2.9220522500000001</v>
      </c>
      <c r="H109" s="116"/>
      <c r="I109" s="129"/>
      <c r="J109" s="180" t="e">
        <f t="shared" si="3"/>
        <v>#REF!</v>
      </c>
      <c r="K109" s="129"/>
      <c r="L109" s="129"/>
      <c r="M109" s="115"/>
      <c r="N109" s="115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29"/>
      <c r="BN109" s="129"/>
      <c r="BO109" s="129"/>
      <c r="BP109" s="129"/>
      <c r="BQ109" s="129"/>
      <c r="BR109" s="129"/>
      <c r="BS109" s="129"/>
      <c r="BT109" s="129"/>
      <c r="BU109" s="129"/>
      <c r="BV109" s="129"/>
      <c r="BW109" s="129"/>
      <c r="BX109" s="129"/>
      <c r="BY109" s="129"/>
      <c r="BZ109" s="129"/>
      <c r="CA109" s="129"/>
      <c r="CB109" s="129"/>
      <c r="CC109" s="129"/>
      <c r="CD109" s="129"/>
      <c r="CE109" s="129"/>
      <c r="CF109" s="129"/>
      <c r="CG109" s="129"/>
      <c r="CH109" s="129"/>
      <c r="CI109" s="129"/>
      <c r="CJ109" s="129"/>
      <c r="CK109" s="129"/>
      <c r="CL109" s="129"/>
      <c r="CM109" s="129"/>
      <c r="CN109" s="129"/>
      <c r="CO109" s="129"/>
      <c r="CP109" s="129"/>
      <c r="CQ109" s="129"/>
      <c r="CR109" s="129"/>
      <c r="CS109" s="129"/>
      <c r="CT109" s="129"/>
      <c r="CU109" s="129"/>
      <c r="CV109" s="129"/>
      <c r="CW109" s="129"/>
      <c r="CX109" s="129"/>
      <c r="CY109" s="129"/>
      <c r="CZ109" s="129"/>
      <c r="DA109" s="129"/>
      <c r="DB109" s="129"/>
      <c r="DC109" s="129"/>
      <c r="DD109" s="129"/>
      <c r="DE109" s="129"/>
      <c r="DF109" s="129"/>
      <c r="DG109" s="129"/>
      <c r="DH109" s="129"/>
      <c r="DI109" s="129"/>
      <c r="DJ109" s="129"/>
      <c r="DK109" s="129"/>
      <c r="DL109" s="129"/>
      <c r="DM109" s="129"/>
      <c r="DN109" s="129"/>
      <c r="DO109" s="129"/>
      <c r="DP109" s="129"/>
      <c r="DQ109" s="129"/>
      <c r="DR109" s="129"/>
      <c r="DS109" s="129"/>
      <c r="DT109" s="129"/>
      <c r="DU109" s="129"/>
      <c r="DV109" s="129"/>
      <c r="DW109" s="129"/>
      <c r="DX109" s="129"/>
      <c r="DY109" s="129"/>
      <c r="DZ109" s="129"/>
      <c r="EA109" s="129"/>
      <c r="EB109" s="129"/>
      <c r="EC109" s="129"/>
      <c r="ED109" s="129"/>
      <c r="EE109" s="129"/>
      <c r="EF109" s="129"/>
      <c r="EG109" s="129"/>
      <c r="EH109" s="129"/>
      <c r="EI109" s="129"/>
      <c r="EJ109" s="129"/>
      <c r="EK109" s="129"/>
      <c r="EL109" s="129"/>
      <c r="EM109" s="129"/>
      <c r="EN109" s="129"/>
      <c r="EO109" s="129"/>
      <c r="EP109" s="129"/>
      <c r="EQ109" s="129"/>
      <c r="ER109" s="129"/>
      <c r="ES109" s="129"/>
      <c r="ET109" s="129"/>
      <c r="EU109" s="129"/>
      <c r="EV109" s="129"/>
      <c r="EW109" s="129"/>
      <c r="EX109" s="129"/>
      <c r="EY109" s="129"/>
      <c r="EZ109" s="129"/>
      <c r="FA109" s="129"/>
      <c r="FB109" s="129"/>
      <c r="FC109" s="129"/>
      <c r="FD109" s="129"/>
      <c r="FE109" s="129"/>
      <c r="FF109" s="129"/>
      <c r="FG109" s="129"/>
      <c r="FH109" s="129"/>
      <c r="FI109" s="129"/>
      <c r="FJ109" s="129"/>
      <c r="FK109" s="129"/>
      <c r="FL109" s="129"/>
      <c r="FM109" s="129"/>
      <c r="FN109" s="129"/>
      <c r="FO109" s="129"/>
      <c r="FP109" s="129"/>
      <c r="FQ109" s="129"/>
      <c r="FR109" s="129"/>
      <c r="FS109" s="129"/>
      <c r="FT109" s="129"/>
      <c r="FU109" s="129"/>
      <c r="FV109" s="129"/>
      <c r="FW109" s="129"/>
      <c r="FX109" s="129"/>
      <c r="FY109" s="129"/>
      <c r="FZ109" s="129"/>
      <c r="GA109" s="129"/>
      <c r="GB109" s="129"/>
      <c r="GC109" s="129"/>
      <c r="GD109" s="129"/>
      <c r="GE109" s="129"/>
      <c r="GF109" s="129"/>
      <c r="GG109" s="129"/>
      <c r="GH109" s="129"/>
      <c r="GI109" s="129"/>
      <c r="GJ109" s="129"/>
      <c r="GK109" s="129"/>
      <c r="GL109" s="129"/>
      <c r="GM109" s="129"/>
      <c r="GN109" s="129"/>
      <c r="GO109" s="129"/>
      <c r="GP109" s="129"/>
      <c r="GQ109" s="129"/>
      <c r="GR109" s="129"/>
      <c r="GS109" s="129"/>
      <c r="GT109" s="129"/>
      <c r="GU109" s="129"/>
      <c r="GV109" s="129"/>
      <c r="GW109" s="129"/>
      <c r="GX109" s="129"/>
      <c r="GY109" s="129"/>
      <c r="GZ109" s="129"/>
      <c r="HA109" s="129"/>
      <c r="HB109" s="129"/>
      <c r="HC109" s="129"/>
      <c r="HD109" s="129"/>
      <c r="HE109" s="129"/>
      <c r="HF109" s="129"/>
      <c r="HG109" s="129"/>
      <c r="HH109" s="129"/>
      <c r="HI109" s="129"/>
      <c r="HJ109" s="129"/>
      <c r="HK109" s="129"/>
      <c r="HL109" s="129"/>
      <c r="HM109" s="129"/>
      <c r="HN109" s="129"/>
      <c r="HO109" s="129"/>
      <c r="HP109" s="129"/>
      <c r="HQ109" s="129"/>
      <c r="HR109" s="129"/>
      <c r="HS109" s="129"/>
      <c r="HT109" s="129"/>
      <c r="HU109" s="129"/>
      <c r="HV109" s="129"/>
      <c r="HW109" s="129"/>
      <c r="HX109" s="129"/>
      <c r="HY109" s="129"/>
      <c r="HZ109" s="129"/>
      <c r="IA109" s="129"/>
      <c r="IB109" s="129"/>
      <c r="IC109" s="129"/>
      <c r="ID109" s="129"/>
      <c r="IE109" s="129"/>
      <c r="IF109" s="129"/>
      <c r="IG109" s="129"/>
      <c r="IH109" s="129"/>
      <c r="II109" s="129"/>
      <c r="IJ109" s="129"/>
      <c r="IK109" s="129"/>
      <c r="IL109" s="129"/>
      <c r="IM109" s="129"/>
      <c r="IN109" s="129"/>
      <c r="IO109" s="129"/>
      <c r="IP109" s="129"/>
      <c r="IQ109" s="129"/>
      <c r="IR109" s="129"/>
      <c r="IS109" s="129"/>
      <c r="IT109" s="129"/>
      <c r="IU109" s="129"/>
      <c r="IV109" s="129"/>
      <c r="IW109" s="129"/>
      <c r="IX109" s="129"/>
    </row>
    <row r="110" spans="1:258" s="70" customFormat="1" ht="15" customHeight="1">
      <c r="A110" s="88">
        <v>102</v>
      </c>
      <c r="B110" s="110"/>
      <c r="C110" s="186" t="s">
        <v>275</v>
      </c>
      <c r="D110" s="187" t="s">
        <v>276</v>
      </c>
      <c r="E110" s="113"/>
      <c r="F110" s="115" t="e">
        <f>VLOOKUP(D110,#REF!,3,0)</f>
        <v>#REF!</v>
      </c>
      <c r="G110" s="178">
        <v>0.26649295000000001</v>
      </c>
      <c r="H110" s="116"/>
      <c r="I110" s="129"/>
      <c r="J110" s="180" t="e">
        <f t="shared" si="3"/>
        <v>#REF!</v>
      </c>
      <c r="K110" s="129"/>
      <c r="L110" s="129"/>
      <c r="M110" s="114"/>
      <c r="N110" s="115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29"/>
      <c r="BR110" s="129"/>
      <c r="BS110" s="129"/>
      <c r="BT110" s="129"/>
      <c r="BU110" s="129"/>
      <c r="BV110" s="129"/>
      <c r="BW110" s="129"/>
      <c r="BX110" s="129"/>
      <c r="BY110" s="129"/>
      <c r="BZ110" s="129"/>
      <c r="CA110" s="129"/>
      <c r="CB110" s="129"/>
      <c r="CC110" s="129"/>
      <c r="CD110" s="129"/>
      <c r="CE110" s="129"/>
      <c r="CF110" s="129"/>
      <c r="CG110" s="129"/>
      <c r="CH110" s="129"/>
      <c r="CI110" s="129"/>
      <c r="CJ110" s="129"/>
      <c r="CK110" s="129"/>
      <c r="CL110" s="129"/>
      <c r="CM110" s="129"/>
      <c r="CN110" s="129"/>
      <c r="CO110" s="129"/>
      <c r="CP110" s="129"/>
      <c r="CQ110" s="129"/>
      <c r="CR110" s="129"/>
      <c r="CS110" s="129"/>
      <c r="CT110" s="129"/>
      <c r="CU110" s="129"/>
      <c r="CV110" s="129"/>
      <c r="CW110" s="129"/>
      <c r="CX110" s="129"/>
      <c r="CY110" s="129"/>
      <c r="CZ110" s="129"/>
      <c r="DA110" s="129"/>
      <c r="DB110" s="129"/>
      <c r="DC110" s="129"/>
      <c r="DD110" s="129"/>
      <c r="DE110" s="129"/>
      <c r="DF110" s="129"/>
      <c r="DG110" s="129"/>
      <c r="DH110" s="129"/>
      <c r="DI110" s="129"/>
      <c r="DJ110" s="129"/>
      <c r="DK110" s="129"/>
      <c r="DL110" s="129"/>
      <c r="DM110" s="129"/>
      <c r="DN110" s="129"/>
      <c r="DO110" s="129"/>
      <c r="DP110" s="129"/>
      <c r="DQ110" s="129"/>
      <c r="DR110" s="129"/>
      <c r="DS110" s="129"/>
      <c r="DT110" s="129"/>
      <c r="DU110" s="129"/>
      <c r="DV110" s="129"/>
      <c r="DW110" s="129"/>
      <c r="DX110" s="129"/>
      <c r="DY110" s="129"/>
      <c r="DZ110" s="129"/>
      <c r="EA110" s="129"/>
      <c r="EB110" s="129"/>
      <c r="EC110" s="129"/>
      <c r="ED110" s="129"/>
      <c r="EE110" s="129"/>
      <c r="EF110" s="129"/>
      <c r="EG110" s="129"/>
      <c r="EH110" s="129"/>
      <c r="EI110" s="129"/>
      <c r="EJ110" s="129"/>
      <c r="EK110" s="129"/>
      <c r="EL110" s="129"/>
      <c r="EM110" s="129"/>
      <c r="EN110" s="129"/>
      <c r="EO110" s="129"/>
      <c r="EP110" s="129"/>
      <c r="EQ110" s="129"/>
      <c r="ER110" s="129"/>
      <c r="ES110" s="129"/>
      <c r="ET110" s="129"/>
      <c r="EU110" s="129"/>
      <c r="EV110" s="129"/>
      <c r="EW110" s="129"/>
      <c r="EX110" s="129"/>
      <c r="EY110" s="129"/>
      <c r="EZ110" s="129"/>
      <c r="FA110" s="129"/>
      <c r="FB110" s="129"/>
      <c r="FC110" s="129"/>
      <c r="FD110" s="129"/>
      <c r="FE110" s="129"/>
      <c r="FF110" s="129"/>
      <c r="FG110" s="129"/>
      <c r="FH110" s="129"/>
      <c r="FI110" s="129"/>
      <c r="FJ110" s="129"/>
      <c r="FK110" s="129"/>
      <c r="FL110" s="129"/>
      <c r="FM110" s="129"/>
      <c r="FN110" s="129"/>
      <c r="FO110" s="129"/>
      <c r="FP110" s="129"/>
      <c r="FQ110" s="129"/>
      <c r="FR110" s="129"/>
      <c r="FS110" s="129"/>
      <c r="FT110" s="129"/>
      <c r="FU110" s="129"/>
      <c r="FV110" s="129"/>
      <c r="FW110" s="129"/>
      <c r="FX110" s="129"/>
      <c r="FY110" s="129"/>
      <c r="FZ110" s="129"/>
      <c r="GA110" s="129"/>
      <c r="GB110" s="129"/>
      <c r="GC110" s="129"/>
      <c r="GD110" s="129"/>
      <c r="GE110" s="129"/>
      <c r="GF110" s="129"/>
      <c r="GG110" s="129"/>
      <c r="GH110" s="129"/>
      <c r="GI110" s="129"/>
      <c r="GJ110" s="129"/>
      <c r="GK110" s="129"/>
      <c r="GL110" s="129"/>
      <c r="GM110" s="129"/>
      <c r="GN110" s="129"/>
      <c r="GO110" s="129"/>
      <c r="GP110" s="129"/>
      <c r="GQ110" s="129"/>
      <c r="GR110" s="129"/>
      <c r="GS110" s="129"/>
      <c r="GT110" s="129"/>
      <c r="GU110" s="129"/>
      <c r="GV110" s="129"/>
      <c r="GW110" s="129"/>
      <c r="GX110" s="129"/>
      <c r="GY110" s="129"/>
      <c r="GZ110" s="129"/>
      <c r="HA110" s="129"/>
      <c r="HB110" s="129"/>
      <c r="HC110" s="129"/>
      <c r="HD110" s="129"/>
      <c r="HE110" s="129"/>
      <c r="HF110" s="129"/>
      <c r="HG110" s="129"/>
      <c r="HH110" s="129"/>
      <c r="HI110" s="129"/>
      <c r="HJ110" s="129"/>
      <c r="HK110" s="129"/>
      <c r="HL110" s="129"/>
      <c r="HM110" s="129"/>
      <c r="HN110" s="129"/>
      <c r="HO110" s="129"/>
      <c r="HP110" s="129"/>
      <c r="HQ110" s="129"/>
      <c r="HR110" s="129"/>
      <c r="HS110" s="129"/>
      <c r="HT110" s="129"/>
      <c r="HU110" s="129"/>
      <c r="HV110" s="129"/>
      <c r="HW110" s="129"/>
      <c r="HX110" s="129"/>
      <c r="HY110" s="129"/>
      <c r="HZ110" s="129"/>
      <c r="IA110" s="129"/>
      <c r="IB110" s="129"/>
      <c r="IC110" s="129"/>
      <c r="ID110" s="129"/>
      <c r="IE110" s="129"/>
      <c r="IF110" s="129"/>
      <c r="IG110" s="129"/>
      <c r="IH110" s="129"/>
      <c r="II110" s="129"/>
      <c r="IJ110" s="129"/>
      <c r="IK110" s="129"/>
      <c r="IL110" s="129"/>
      <c r="IM110" s="129"/>
      <c r="IN110" s="129"/>
      <c r="IO110" s="129"/>
      <c r="IP110" s="129"/>
      <c r="IQ110" s="129"/>
      <c r="IR110" s="129"/>
      <c r="IS110" s="129"/>
      <c r="IT110" s="129"/>
      <c r="IU110" s="129"/>
      <c r="IV110" s="129"/>
      <c r="IW110" s="129"/>
      <c r="IX110" s="129"/>
    </row>
    <row r="111" spans="1:258" s="70" customFormat="1" ht="15" customHeight="1">
      <c r="A111" s="88">
        <v>103</v>
      </c>
      <c r="B111" s="110"/>
      <c r="C111" s="186" t="s">
        <v>277</v>
      </c>
      <c r="D111" s="187" t="s">
        <v>278</v>
      </c>
      <c r="E111" s="113"/>
      <c r="F111" s="115" t="e">
        <f>VLOOKUP(D111,#REF!,3,0)</f>
        <v>#REF!</v>
      </c>
      <c r="G111" s="178">
        <v>2.53698165</v>
      </c>
      <c r="H111" s="116"/>
      <c r="I111" s="129"/>
      <c r="J111" s="180" t="e">
        <f t="shared" si="3"/>
        <v>#REF!</v>
      </c>
      <c r="K111" s="129"/>
      <c r="L111" s="129"/>
      <c r="M111" s="114"/>
      <c r="N111" s="115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29"/>
      <c r="BN111" s="129"/>
      <c r="BO111" s="129"/>
      <c r="BP111" s="129"/>
      <c r="BQ111" s="129"/>
      <c r="BR111" s="129"/>
      <c r="BS111" s="129"/>
      <c r="BT111" s="129"/>
      <c r="BU111" s="129"/>
      <c r="BV111" s="129"/>
      <c r="BW111" s="129"/>
      <c r="BX111" s="129"/>
      <c r="BY111" s="129"/>
      <c r="BZ111" s="129"/>
      <c r="CA111" s="129"/>
      <c r="CB111" s="129"/>
      <c r="CC111" s="129"/>
      <c r="CD111" s="129"/>
      <c r="CE111" s="129"/>
      <c r="CF111" s="129"/>
      <c r="CG111" s="129"/>
      <c r="CH111" s="129"/>
      <c r="CI111" s="129"/>
      <c r="CJ111" s="129"/>
      <c r="CK111" s="129"/>
      <c r="CL111" s="129"/>
      <c r="CM111" s="129"/>
      <c r="CN111" s="129"/>
      <c r="CO111" s="129"/>
      <c r="CP111" s="129"/>
      <c r="CQ111" s="129"/>
      <c r="CR111" s="129"/>
      <c r="CS111" s="129"/>
      <c r="CT111" s="129"/>
      <c r="CU111" s="129"/>
      <c r="CV111" s="129"/>
      <c r="CW111" s="129"/>
      <c r="CX111" s="129"/>
      <c r="CY111" s="129"/>
      <c r="CZ111" s="129"/>
      <c r="DA111" s="129"/>
      <c r="DB111" s="129"/>
      <c r="DC111" s="129"/>
      <c r="DD111" s="129"/>
      <c r="DE111" s="129"/>
      <c r="DF111" s="129"/>
      <c r="DG111" s="129"/>
      <c r="DH111" s="129"/>
      <c r="DI111" s="129"/>
      <c r="DJ111" s="129"/>
      <c r="DK111" s="129"/>
      <c r="DL111" s="129"/>
      <c r="DM111" s="129"/>
      <c r="DN111" s="129"/>
      <c r="DO111" s="129"/>
      <c r="DP111" s="129"/>
      <c r="DQ111" s="129"/>
      <c r="DR111" s="129"/>
      <c r="DS111" s="129"/>
      <c r="DT111" s="129"/>
      <c r="DU111" s="129"/>
      <c r="DV111" s="129"/>
      <c r="DW111" s="129"/>
      <c r="DX111" s="129"/>
      <c r="DY111" s="129"/>
      <c r="DZ111" s="129"/>
      <c r="EA111" s="129"/>
      <c r="EB111" s="129"/>
      <c r="EC111" s="129"/>
      <c r="ED111" s="129"/>
      <c r="EE111" s="129"/>
      <c r="EF111" s="129"/>
      <c r="EG111" s="129"/>
      <c r="EH111" s="129"/>
      <c r="EI111" s="129"/>
      <c r="EJ111" s="129"/>
      <c r="EK111" s="129"/>
      <c r="EL111" s="129"/>
      <c r="EM111" s="129"/>
      <c r="EN111" s="129"/>
      <c r="EO111" s="129"/>
      <c r="EP111" s="129"/>
      <c r="EQ111" s="129"/>
      <c r="ER111" s="129"/>
      <c r="ES111" s="129"/>
      <c r="ET111" s="129"/>
      <c r="EU111" s="129"/>
      <c r="EV111" s="129"/>
      <c r="EW111" s="129"/>
      <c r="EX111" s="129"/>
      <c r="EY111" s="129"/>
      <c r="EZ111" s="129"/>
      <c r="FA111" s="129"/>
      <c r="FB111" s="129"/>
      <c r="FC111" s="129"/>
      <c r="FD111" s="129"/>
      <c r="FE111" s="129"/>
      <c r="FF111" s="129"/>
      <c r="FG111" s="129"/>
      <c r="FH111" s="129"/>
      <c r="FI111" s="129"/>
      <c r="FJ111" s="129"/>
      <c r="FK111" s="129"/>
      <c r="FL111" s="129"/>
      <c r="FM111" s="129"/>
      <c r="FN111" s="129"/>
      <c r="FO111" s="129"/>
      <c r="FP111" s="129"/>
      <c r="FQ111" s="129"/>
      <c r="FR111" s="129"/>
      <c r="FS111" s="129"/>
      <c r="FT111" s="129"/>
      <c r="FU111" s="129"/>
      <c r="FV111" s="129"/>
      <c r="FW111" s="129"/>
      <c r="FX111" s="129"/>
      <c r="FY111" s="129"/>
      <c r="FZ111" s="129"/>
      <c r="GA111" s="129"/>
      <c r="GB111" s="129"/>
      <c r="GC111" s="129"/>
      <c r="GD111" s="129"/>
      <c r="GE111" s="129"/>
      <c r="GF111" s="129"/>
      <c r="GG111" s="129"/>
      <c r="GH111" s="129"/>
      <c r="GI111" s="129"/>
      <c r="GJ111" s="129"/>
      <c r="GK111" s="129"/>
      <c r="GL111" s="129"/>
      <c r="GM111" s="129"/>
      <c r="GN111" s="129"/>
      <c r="GO111" s="129"/>
      <c r="GP111" s="129"/>
      <c r="GQ111" s="129"/>
      <c r="GR111" s="129"/>
      <c r="GS111" s="129"/>
      <c r="GT111" s="129"/>
      <c r="GU111" s="129"/>
      <c r="GV111" s="129"/>
      <c r="GW111" s="129"/>
      <c r="GX111" s="129"/>
      <c r="GY111" s="129"/>
      <c r="GZ111" s="129"/>
      <c r="HA111" s="129"/>
      <c r="HB111" s="129"/>
      <c r="HC111" s="129"/>
      <c r="HD111" s="129"/>
      <c r="HE111" s="129"/>
      <c r="HF111" s="129"/>
      <c r="HG111" s="129"/>
      <c r="HH111" s="129"/>
      <c r="HI111" s="129"/>
      <c r="HJ111" s="129"/>
      <c r="HK111" s="129"/>
      <c r="HL111" s="129"/>
      <c r="HM111" s="129"/>
      <c r="HN111" s="129"/>
      <c r="HO111" s="129"/>
      <c r="HP111" s="129"/>
      <c r="HQ111" s="129"/>
      <c r="HR111" s="129"/>
      <c r="HS111" s="129"/>
      <c r="HT111" s="129"/>
      <c r="HU111" s="129"/>
      <c r="HV111" s="129"/>
      <c r="HW111" s="129"/>
      <c r="HX111" s="129"/>
      <c r="HY111" s="129"/>
      <c r="HZ111" s="129"/>
      <c r="IA111" s="129"/>
      <c r="IB111" s="129"/>
      <c r="IC111" s="129"/>
      <c r="ID111" s="129"/>
      <c r="IE111" s="129"/>
      <c r="IF111" s="129"/>
      <c r="IG111" s="129"/>
      <c r="IH111" s="129"/>
      <c r="II111" s="129"/>
      <c r="IJ111" s="129"/>
      <c r="IK111" s="129"/>
      <c r="IL111" s="129"/>
      <c r="IM111" s="129"/>
      <c r="IN111" s="129"/>
      <c r="IO111" s="129"/>
      <c r="IP111" s="129"/>
      <c r="IQ111" s="129"/>
      <c r="IR111" s="129"/>
      <c r="IS111" s="129"/>
      <c r="IT111" s="129"/>
      <c r="IU111" s="129"/>
      <c r="IV111" s="129"/>
      <c r="IW111" s="129"/>
      <c r="IX111" s="129"/>
    </row>
    <row r="112" spans="1:258" s="70" customFormat="1" ht="15" customHeight="1">
      <c r="A112" s="88">
        <v>104</v>
      </c>
      <c r="B112" s="110"/>
      <c r="C112" s="186" t="s">
        <v>279</v>
      </c>
      <c r="D112" s="187" t="s">
        <v>280</v>
      </c>
      <c r="E112" s="113"/>
      <c r="F112" s="115" t="e">
        <f>VLOOKUP(D112,#REF!,3,0)</f>
        <v>#REF!</v>
      </c>
      <c r="G112" s="178">
        <v>2.53698165</v>
      </c>
      <c r="H112" s="116"/>
      <c r="I112" s="129"/>
      <c r="J112" s="180" t="e">
        <f t="shared" si="3"/>
        <v>#REF!</v>
      </c>
      <c r="K112" s="129"/>
      <c r="L112" s="129"/>
      <c r="M112" s="114"/>
      <c r="N112" s="115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29"/>
      <c r="BN112" s="129"/>
      <c r="BO112" s="129"/>
      <c r="BP112" s="129"/>
      <c r="BQ112" s="129"/>
      <c r="BR112" s="129"/>
      <c r="BS112" s="129"/>
      <c r="BT112" s="129"/>
      <c r="BU112" s="129"/>
      <c r="BV112" s="129"/>
      <c r="BW112" s="129"/>
      <c r="BX112" s="129"/>
      <c r="BY112" s="129"/>
      <c r="BZ112" s="129"/>
      <c r="CA112" s="129"/>
      <c r="CB112" s="129"/>
      <c r="CC112" s="129"/>
      <c r="CD112" s="129"/>
      <c r="CE112" s="129"/>
      <c r="CF112" s="129"/>
      <c r="CG112" s="129"/>
      <c r="CH112" s="129"/>
      <c r="CI112" s="129"/>
      <c r="CJ112" s="129"/>
      <c r="CK112" s="129"/>
      <c r="CL112" s="129"/>
      <c r="CM112" s="129"/>
      <c r="CN112" s="129"/>
      <c r="CO112" s="129"/>
      <c r="CP112" s="129"/>
      <c r="CQ112" s="129"/>
      <c r="CR112" s="129"/>
      <c r="CS112" s="129"/>
      <c r="CT112" s="129"/>
      <c r="CU112" s="129"/>
      <c r="CV112" s="129"/>
      <c r="CW112" s="129"/>
      <c r="CX112" s="129"/>
      <c r="CY112" s="129"/>
      <c r="CZ112" s="129"/>
      <c r="DA112" s="129"/>
      <c r="DB112" s="129"/>
      <c r="DC112" s="129"/>
      <c r="DD112" s="129"/>
      <c r="DE112" s="129"/>
      <c r="DF112" s="129"/>
      <c r="DG112" s="129"/>
      <c r="DH112" s="129"/>
      <c r="DI112" s="129"/>
      <c r="DJ112" s="129"/>
      <c r="DK112" s="129"/>
      <c r="DL112" s="129"/>
      <c r="DM112" s="129"/>
      <c r="DN112" s="129"/>
      <c r="DO112" s="129"/>
      <c r="DP112" s="129"/>
      <c r="DQ112" s="129"/>
      <c r="DR112" s="129"/>
      <c r="DS112" s="129"/>
      <c r="DT112" s="129"/>
      <c r="DU112" s="129"/>
      <c r="DV112" s="129"/>
      <c r="DW112" s="129"/>
      <c r="DX112" s="129"/>
      <c r="DY112" s="129"/>
      <c r="DZ112" s="129"/>
      <c r="EA112" s="129"/>
      <c r="EB112" s="129"/>
      <c r="EC112" s="129"/>
      <c r="ED112" s="129"/>
      <c r="EE112" s="129"/>
      <c r="EF112" s="129"/>
      <c r="EG112" s="129"/>
      <c r="EH112" s="129"/>
      <c r="EI112" s="129"/>
      <c r="EJ112" s="129"/>
      <c r="EK112" s="129"/>
      <c r="EL112" s="129"/>
      <c r="EM112" s="129"/>
      <c r="EN112" s="129"/>
      <c r="EO112" s="129"/>
      <c r="EP112" s="129"/>
      <c r="EQ112" s="129"/>
      <c r="ER112" s="129"/>
      <c r="ES112" s="129"/>
      <c r="ET112" s="129"/>
      <c r="EU112" s="129"/>
      <c r="EV112" s="129"/>
      <c r="EW112" s="129"/>
      <c r="EX112" s="129"/>
      <c r="EY112" s="129"/>
      <c r="EZ112" s="129"/>
      <c r="FA112" s="129"/>
      <c r="FB112" s="129"/>
      <c r="FC112" s="129"/>
      <c r="FD112" s="129"/>
      <c r="FE112" s="129"/>
      <c r="FF112" s="129"/>
      <c r="FG112" s="129"/>
      <c r="FH112" s="129"/>
      <c r="FI112" s="129"/>
      <c r="FJ112" s="129"/>
      <c r="FK112" s="129"/>
      <c r="FL112" s="129"/>
      <c r="FM112" s="129"/>
      <c r="FN112" s="129"/>
      <c r="FO112" s="129"/>
      <c r="FP112" s="129"/>
      <c r="FQ112" s="129"/>
      <c r="FR112" s="129"/>
      <c r="FS112" s="129"/>
      <c r="FT112" s="129"/>
      <c r="FU112" s="129"/>
      <c r="FV112" s="129"/>
      <c r="FW112" s="129"/>
      <c r="FX112" s="129"/>
      <c r="FY112" s="129"/>
      <c r="FZ112" s="129"/>
      <c r="GA112" s="129"/>
      <c r="GB112" s="129"/>
      <c r="GC112" s="129"/>
      <c r="GD112" s="129"/>
      <c r="GE112" s="129"/>
      <c r="GF112" s="129"/>
      <c r="GG112" s="129"/>
      <c r="GH112" s="129"/>
      <c r="GI112" s="129"/>
      <c r="GJ112" s="129"/>
      <c r="GK112" s="129"/>
      <c r="GL112" s="129"/>
      <c r="GM112" s="129"/>
      <c r="GN112" s="129"/>
      <c r="GO112" s="129"/>
      <c r="GP112" s="129"/>
      <c r="GQ112" s="129"/>
      <c r="GR112" s="129"/>
      <c r="GS112" s="129"/>
      <c r="GT112" s="129"/>
      <c r="GU112" s="129"/>
      <c r="GV112" s="129"/>
      <c r="GW112" s="129"/>
      <c r="GX112" s="129"/>
      <c r="GY112" s="129"/>
      <c r="GZ112" s="129"/>
      <c r="HA112" s="129"/>
      <c r="HB112" s="129"/>
      <c r="HC112" s="129"/>
      <c r="HD112" s="129"/>
      <c r="HE112" s="129"/>
      <c r="HF112" s="129"/>
      <c r="HG112" s="129"/>
      <c r="HH112" s="129"/>
      <c r="HI112" s="129"/>
      <c r="HJ112" s="129"/>
      <c r="HK112" s="129"/>
      <c r="HL112" s="129"/>
      <c r="HM112" s="129"/>
      <c r="HN112" s="129"/>
      <c r="HO112" s="129"/>
      <c r="HP112" s="129"/>
      <c r="HQ112" s="129"/>
      <c r="HR112" s="129"/>
      <c r="HS112" s="129"/>
      <c r="HT112" s="129"/>
      <c r="HU112" s="129"/>
      <c r="HV112" s="129"/>
      <c r="HW112" s="129"/>
      <c r="HX112" s="129"/>
      <c r="HY112" s="129"/>
      <c r="HZ112" s="129"/>
      <c r="IA112" s="129"/>
      <c r="IB112" s="129"/>
      <c r="IC112" s="129"/>
      <c r="ID112" s="129"/>
      <c r="IE112" s="129"/>
      <c r="IF112" s="129"/>
      <c r="IG112" s="129"/>
      <c r="IH112" s="129"/>
      <c r="II112" s="129"/>
      <c r="IJ112" s="129"/>
      <c r="IK112" s="129"/>
      <c r="IL112" s="129"/>
      <c r="IM112" s="129"/>
      <c r="IN112" s="129"/>
      <c r="IO112" s="129"/>
      <c r="IP112" s="129"/>
      <c r="IQ112" s="129"/>
      <c r="IR112" s="129"/>
      <c r="IS112" s="129"/>
      <c r="IT112" s="129"/>
      <c r="IU112" s="129"/>
      <c r="IV112" s="129"/>
      <c r="IW112" s="129"/>
      <c r="IX112" s="129"/>
    </row>
    <row r="113" spans="1:258" s="70" customFormat="1" ht="15" customHeight="1">
      <c r="A113" s="88">
        <v>105</v>
      </c>
      <c r="B113" s="110"/>
      <c r="C113" s="186" t="s">
        <v>281</v>
      </c>
      <c r="D113" s="187" t="s">
        <v>282</v>
      </c>
      <c r="E113" s="113"/>
      <c r="F113" s="115" t="e">
        <f>VLOOKUP(D113,#REF!,3,0)</f>
        <v>#REF!</v>
      </c>
      <c r="G113" s="178">
        <v>2.53698165</v>
      </c>
      <c r="H113" s="116"/>
      <c r="I113" s="129"/>
      <c r="J113" s="180" t="e">
        <f t="shared" si="3"/>
        <v>#REF!</v>
      </c>
      <c r="K113" s="129"/>
      <c r="L113" s="129"/>
      <c r="M113" s="114"/>
      <c r="N113" s="115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29"/>
      <c r="BN113" s="129"/>
      <c r="BO113" s="129"/>
      <c r="BP113" s="129"/>
      <c r="BQ113" s="129"/>
      <c r="BR113" s="129"/>
      <c r="BS113" s="129"/>
      <c r="BT113" s="129"/>
      <c r="BU113" s="129"/>
      <c r="BV113" s="129"/>
      <c r="BW113" s="129"/>
      <c r="BX113" s="129"/>
      <c r="BY113" s="129"/>
      <c r="BZ113" s="129"/>
      <c r="CA113" s="129"/>
      <c r="CB113" s="129"/>
      <c r="CC113" s="129"/>
      <c r="CD113" s="129"/>
      <c r="CE113" s="129"/>
      <c r="CF113" s="129"/>
      <c r="CG113" s="129"/>
      <c r="CH113" s="129"/>
      <c r="CI113" s="129"/>
      <c r="CJ113" s="129"/>
      <c r="CK113" s="129"/>
      <c r="CL113" s="129"/>
      <c r="CM113" s="129"/>
      <c r="CN113" s="129"/>
      <c r="CO113" s="129"/>
      <c r="CP113" s="129"/>
      <c r="CQ113" s="129"/>
      <c r="CR113" s="129"/>
      <c r="CS113" s="129"/>
      <c r="CT113" s="129"/>
      <c r="CU113" s="129"/>
      <c r="CV113" s="129"/>
      <c r="CW113" s="129"/>
      <c r="CX113" s="129"/>
      <c r="CY113" s="129"/>
      <c r="CZ113" s="129"/>
      <c r="DA113" s="129"/>
      <c r="DB113" s="129"/>
      <c r="DC113" s="129"/>
      <c r="DD113" s="129"/>
      <c r="DE113" s="129"/>
      <c r="DF113" s="129"/>
      <c r="DG113" s="129"/>
      <c r="DH113" s="129"/>
      <c r="DI113" s="129"/>
      <c r="DJ113" s="129"/>
      <c r="DK113" s="129"/>
      <c r="DL113" s="129"/>
      <c r="DM113" s="129"/>
      <c r="DN113" s="129"/>
      <c r="DO113" s="129"/>
      <c r="DP113" s="129"/>
      <c r="DQ113" s="129"/>
      <c r="DR113" s="129"/>
      <c r="DS113" s="129"/>
      <c r="DT113" s="129"/>
      <c r="DU113" s="129"/>
      <c r="DV113" s="129"/>
      <c r="DW113" s="129"/>
      <c r="DX113" s="129"/>
      <c r="DY113" s="129"/>
      <c r="DZ113" s="129"/>
      <c r="EA113" s="129"/>
      <c r="EB113" s="129"/>
      <c r="EC113" s="129"/>
      <c r="ED113" s="129"/>
      <c r="EE113" s="129"/>
      <c r="EF113" s="129"/>
      <c r="EG113" s="129"/>
      <c r="EH113" s="129"/>
      <c r="EI113" s="129"/>
      <c r="EJ113" s="129"/>
      <c r="EK113" s="129"/>
      <c r="EL113" s="129"/>
      <c r="EM113" s="129"/>
      <c r="EN113" s="129"/>
      <c r="EO113" s="129"/>
      <c r="EP113" s="129"/>
      <c r="EQ113" s="129"/>
      <c r="ER113" s="129"/>
      <c r="ES113" s="129"/>
      <c r="ET113" s="129"/>
      <c r="EU113" s="129"/>
      <c r="EV113" s="129"/>
      <c r="EW113" s="129"/>
      <c r="EX113" s="129"/>
      <c r="EY113" s="129"/>
      <c r="EZ113" s="129"/>
      <c r="FA113" s="129"/>
      <c r="FB113" s="129"/>
      <c r="FC113" s="129"/>
      <c r="FD113" s="129"/>
      <c r="FE113" s="129"/>
      <c r="FF113" s="129"/>
      <c r="FG113" s="129"/>
      <c r="FH113" s="129"/>
      <c r="FI113" s="129"/>
      <c r="FJ113" s="129"/>
      <c r="FK113" s="129"/>
      <c r="FL113" s="129"/>
      <c r="FM113" s="129"/>
      <c r="FN113" s="129"/>
      <c r="FO113" s="129"/>
      <c r="FP113" s="129"/>
      <c r="FQ113" s="129"/>
      <c r="FR113" s="129"/>
      <c r="FS113" s="129"/>
      <c r="FT113" s="129"/>
      <c r="FU113" s="129"/>
      <c r="FV113" s="129"/>
      <c r="FW113" s="129"/>
      <c r="FX113" s="129"/>
      <c r="FY113" s="129"/>
      <c r="FZ113" s="129"/>
      <c r="GA113" s="129"/>
      <c r="GB113" s="129"/>
      <c r="GC113" s="129"/>
      <c r="GD113" s="129"/>
      <c r="GE113" s="129"/>
      <c r="GF113" s="129"/>
      <c r="GG113" s="129"/>
      <c r="GH113" s="129"/>
      <c r="GI113" s="129"/>
      <c r="GJ113" s="129"/>
      <c r="GK113" s="129"/>
      <c r="GL113" s="129"/>
      <c r="GM113" s="129"/>
      <c r="GN113" s="129"/>
      <c r="GO113" s="129"/>
      <c r="GP113" s="129"/>
      <c r="GQ113" s="129"/>
      <c r="GR113" s="129"/>
      <c r="GS113" s="129"/>
      <c r="GT113" s="129"/>
      <c r="GU113" s="129"/>
      <c r="GV113" s="129"/>
      <c r="GW113" s="129"/>
      <c r="GX113" s="129"/>
      <c r="GY113" s="129"/>
      <c r="GZ113" s="129"/>
      <c r="HA113" s="129"/>
      <c r="HB113" s="129"/>
      <c r="HC113" s="129"/>
      <c r="HD113" s="129"/>
      <c r="HE113" s="129"/>
      <c r="HF113" s="129"/>
      <c r="HG113" s="129"/>
      <c r="HH113" s="129"/>
      <c r="HI113" s="129"/>
      <c r="HJ113" s="129"/>
      <c r="HK113" s="129"/>
      <c r="HL113" s="129"/>
      <c r="HM113" s="129"/>
      <c r="HN113" s="129"/>
      <c r="HO113" s="129"/>
      <c r="HP113" s="129"/>
      <c r="HQ113" s="129"/>
      <c r="HR113" s="129"/>
      <c r="HS113" s="129"/>
      <c r="HT113" s="129"/>
      <c r="HU113" s="129"/>
      <c r="HV113" s="129"/>
      <c r="HW113" s="129"/>
      <c r="HX113" s="129"/>
      <c r="HY113" s="129"/>
      <c r="HZ113" s="129"/>
      <c r="IA113" s="129"/>
      <c r="IB113" s="129"/>
      <c r="IC113" s="129"/>
      <c r="ID113" s="129"/>
      <c r="IE113" s="129"/>
      <c r="IF113" s="129"/>
      <c r="IG113" s="129"/>
      <c r="IH113" s="129"/>
      <c r="II113" s="129"/>
      <c r="IJ113" s="129"/>
      <c r="IK113" s="129"/>
      <c r="IL113" s="129"/>
      <c r="IM113" s="129"/>
      <c r="IN113" s="129"/>
      <c r="IO113" s="129"/>
      <c r="IP113" s="129"/>
      <c r="IQ113" s="129"/>
      <c r="IR113" s="129"/>
      <c r="IS113" s="129"/>
      <c r="IT113" s="129"/>
      <c r="IU113" s="129"/>
      <c r="IV113" s="129"/>
      <c r="IW113" s="129"/>
      <c r="IX113" s="129"/>
    </row>
    <row r="114" spans="1:258" s="70" customFormat="1" ht="15" customHeight="1">
      <c r="A114" s="88">
        <v>106</v>
      </c>
      <c r="B114" s="110"/>
      <c r="C114" s="186" t="s">
        <v>283</v>
      </c>
      <c r="D114" s="187" t="s">
        <v>284</v>
      </c>
      <c r="E114" s="113"/>
      <c r="F114" s="115" t="e">
        <f>VLOOKUP(D114,#REF!,3,0)</f>
        <v>#REF!</v>
      </c>
      <c r="G114" s="178">
        <v>2.53698165</v>
      </c>
      <c r="H114" s="116"/>
      <c r="I114" s="129"/>
      <c r="J114" s="180" t="e">
        <f t="shared" si="3"/>
        <v>#REF!</v>
      </c>
      <c r="K114" s="129"/>
      <c r="L114" s="129"/>
      <c r="M114" s="114"/>
      <c r="N114" s="115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  <c r="BR114" s="129"/>
      <c r="BS114" s="129"/>
      <c r="BT114" s="129"/>
      <c r="BU114" s="129"/>
      <c r="BV114" s="129"/>
      <c r="BW114" s="129"/>
      <c r="BX114" s="129"/>
      <c r="BY114" s="129"/>
      <c r="BZ114" s="129"/>
      <c r="CA114" s="129"/>
      <c r="CB114" s="129"/>
      <c r="CC114" s="129"/>
      <c r="CD114" s="129"/>
      <c r="CE114" s="129"/>
      <c r="CF114" s="129"/>
      <c r="CG114" s="129"/>
      <c r="CH114" s="129"/>
      <c r="CI114" s="129"/>
      <c r="CJ114" s="129"/>
      <c r="CK114" s="129"/>
      <c r="CL114" s="129"/>
      <c r="CM114" s="129"/>
      <c r="CN114" s="129"/>
      <c r="CO114" s="129"/>
      <c r="CP114" s="129"/>
      <c r="CQ114" s="129"/>
      <c r="CR114" s="129"/>
      <c r="CS114" s="129"/>
      <c r="CT114" s="129"/>
      <c r="CU114" s="129"/>
      <c r="CV114" s="129"/>
      <c r="CW114" s="129"/>
      <c r="CX114" s="129"/>
      <c r="CY114" s="129"/>
      <c r="CZ114" s="129"/>
      <c r="DA114" s="129"/>
      <c r="DB114" s="129"/>
      <c r="DC114" s="129"/>
      <c r="DD114" s="129"/>
      <c r="DE114" s="129"/>
      <c r="DF114" s="129"/>
      <c r="DG114" s="129"/>
      <c r="DH114" s="129"/>
      <c r="DI114" s="129"/>
      <c r="DJ114" s="129"/>
      <c r="DK114" s="129"/>
      <c r="DL114" s="129"/>
      <c r="DM114" s="129"/>
      <c r="DN114" s="129"/>
      <c r="DO114" s="129"/>
      <c r="DP114" s="129"/>
      <c r="DQ114" s="129"/>
      <c r="DR114" s="129"/>
      <c r="DS114" s="129"/>
      <c r="DT114" s="129"/>
      <c r="DU114" s="129"/>
      <c r="DV114" s="129"/>
      <c r="DW114" s="129"/>
      <c r="DX114" s="129"/>
      <c r="DY114" s="129"/>
      <c r="DZ114" s="129"/>
      <c r="EA114" s="129"/>
      <c r="EB114" s="129"/>
      <c r="EC114" s="129"/>
      <c r="ED114" s="129"/>
      <c r="EE114" s="129"/>
      <c r="EF114" s="129"/>
      <c r="EG114" s="129"/>
      <c r="EH114" s="129"/>
      <c r="EI114" s="129"/>
      <c r="EJ114" s="129"/>
      <c r="EK114" s="129"/>
      <c r="EL114" s="129"/>
      <c r="EM114" s="129"/>
      <c r="EN114" s="129"/>
      <c r="EO114" s="129"/>
      <c r="EP114" s="129"/>
      <c r="EQ114" s="129"/>
      <c r="ER114" s="129"/>
      <c r="ES114" s="129"/>
      <c r="ET114" s="129"/>
      <c r="EU114" s="129"/>
      <c r="EV114" s="129"/>
      <c r="EW114" s="129"/>
      <c r="EX114" s="129"/>
      <c r="EY114" s="129"/>
      <c r="EZ114" s="129"/>
      <c r="FA114" s="129"/>
      <c r="FB114" s="129"/>
      <c r="FC114" s="129"/>
      <c r="FD114" s="129"/>
      <c r="FE114" s="129"/>
      <c r="FF114" s="129"/>
      <c r="FG114" s="129"/>
      <c r="FH114" s="129"/>
      <c r="FI114" s="129"/>
      <c r="FJ114" s="129"/>
      <c r="FK114" s="129"/>
      <c r="FL114" s="129"/>
      <c r="FM114" s="129"/>
      <c r="FN114" s="129"/>
      <c r="FO114" s="129"/>
      <c r="FP114" s="129"/>
      <c r="FQ114" s="129"/>
      <c r="FR114" s="129"/>
      <c r="FS114" s="129"/>
      <c r="FT114" s="129"/>
      <c r="FU114" s="129"/>
      <c r="FV114" s="129"/>
      <c r="FW114" s="129"/>
      <c r="FX114" s="129"/>
      <c r="FY114" s="129"/>
      <c r="FZ114" s="129"/>
      <c r="GA114" s="129"/>
      <c r="GB114" s="129"/>
      <c r="GC114" s="129"/>
      <c r="GD114" s="129"/>
      <c r="GE114" s="129"/>
      <c r="GF114" s="129"/>
      <c r="GG114" s="129"/>
      <c r="GH114" s="129"/>
      <c r="GI114" s="129"/>
      <c r="GJ114" s="129"/>
      <c r="GK114" s="129"/>
      <c r="GL114" s="129"/>
      <c r="GM114" s="129"/>
      <c r="GN114" s="129"/>
      <c r="GO114" s="129"/>
      <c r="GP114" s="129"/>
      <c r="GQ114" s="129"/>
      <c r="GR114" s="129"/>
      <c r="GS114" s="129"/>
      <c r="GT114" s="129"/>
      <c r="GU114" s="129"/>
      <c r="GV114" s="129"/>
      <c r="GW114" s="129"/>
      <c r="GX114" s="129"/>
      <c r="GY114" s="129"/>
      <c r="GZ114" s="129"/>
      <c r="HA114" s="129"/>
      <c r="HB114" s="129"/>
      <c r="HC114" s="129"/>
      <c r="HD114" s="129"/>
      <c r="HE114" s="129"/>
      <c r="HF114" s="129"/>
      <c r="HG114" s="129"/>
      <c r="HH114" s="129"/>
      <c r="HI114" s="129"/>
      <c r="HJ114" s="129"/>
      <c r="HK114" s="129"/>
      <c r="HL114" s="129"/>
      <c r="HM114" s="129"/>
      <c r="HN114" s="129"/>
      <c r="HO114" s="129"/>
      <c r="HP114" s="129"/>
      <c r="HQ114" s="129"/>
      <c r="HR114" s="129"/>
      <c r="HS114" s="129"/>
      <c r="HT114" s="129"/>
      <c r="HU114" s="129"/>
      <c r="HV114" s="129"/>
      <c r="HW114" s="129"/>
      <c r="HX114" s="129"/>
      <c r="HY114" s="129"/>
      <c r="HZ114" s="129"/>
      <c r="IA114" s="129"/>
      <c r="IB114" s="129"/>
      <c r="IC114" s="129"/>
      <c r="ID114" s="129"/>
      <c r="IE114" s="129"/>
      <c r="IF114" s="129"/>
      <c r="IG114" s="129"/>
      <c r="IH114" s="129"/>
      <c r="II114" s="129"/>
      <c r="IJ114" s="129"/>
      <c r="IK114" s="129"/>
      <c r="IL114" s="129"/>
      <c r="IM114" s="129"/>
      <c r="IN114" s="129"/>
      <c r="IO114" s="129"/>
      <c r="IP114" s="129"/>
      <c r="IQ114" s="129"/>
      <c r="IR114" s="129"/>
      <c r="IS114" s="129"/>
      <c r="IT114" s="129"/>
      <c r="IU114" s="129"/>
      <c r="IV114" s="129"/>
      <c r="IW114" s="129"/>
      <c r="IX114" s="129"/>
    </row>
    <row r="115" spans="1:258" s="70" customFormat="1" ht="15" customHeight="1">
      <c r="A115" s="88">
        <v>107</v>
      </c>
      <c r="B115" s="110"/>
      <c r="C115" s="186" t="s">
        <v>285</v>
      </c>
      <c r="D115" s="187" t="s">
        <v>286</v>
      </c>
      <c r="E115" s="113"/>
      <c r="F115" s="115" t="e">
        <f>VLOOKUP(D115,#REF!,3,0)</f>
        <v>#REF!</v>
      </c>
      <c r="G115" s="178">
        <v>4.0572965999999999</v>
      </c>
      <c r="H115" s="116"/>
      <c r="I115" s="129"/>
      <c r="J115" s="180" t="e">
        <f t="shared" si="3"/>
        <v>#REF!</v>
      </c>
      <c r="K115" s="129"/>
      <c r="L115" s="129"/>
      <c r="M115" s="114"/>
      <c r="N115" s="115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29"/>
      <c r="BN115" s="129"/>
      <c r="BO115" s="129"/>
      <c r="BP115" s="129"/>
      <c r="BQ115" s="129"/>
      <c r="BR115" s="129"/>
      <c r="BS115" s="129"/>
      <c r="BT115" s="129"/>
      <c r="BU115" s="129"/>
      <c r="BV115" s="129"/>
      <c r="BW115" s="129"/>
      <c r="BX115" s="129"/>
      <c r="BY115" s="129"/>
      <c r="BZ115" s="129"/>
      <c r="CA115" s="129"/>
      <c r="CB115" s="129"/>
      <c r="CC115" s="129"/>
      <c r="CD115" s="129"/>
      <c r="CE115" s="129"/>
      <c r="CF115" s="129"/>
      <c r="CG115" s="129"/>
      <c r="CH115" s="129"/>
      <c r="CI115" s="129"/>
      <c r="CJ115" s="129"/>
      <c r="CK115" s="129"/>
      <c r="CL115" s="129"/>
      <c r="CM115" s="129"/>
      <c r="CN115" s="129"/>
      <c r="CO115" s="129"/>
      <c r="CP115" s="129"/>
      <c r="CQ115" s="129"/>
      <c r="CR115" s="129"/>
      <c r="CS115" s="129"/>
      <c r="CT115" s="129"/>
      <c r="CU115" s="129"/>
      <c r="CV115" s="129"/>
      <c r="CW115" s="129"/>
      <c r="CX115" s="129"/>
      <c r="CY115" s="129"/>
      <c r="CZ115" s="129"/>
      <c r="DA115" s="129"/>
      <c r="DB115" s="129"/>
      <c r="DC115" s="129"/>
      <c r="DD115" s="129"/>
      <c r="DE115" s="129"/>
      <c r="DF115" s="129"/>
      <c r="DG115" s="129"/>
      <c r="DH115" s="129"/>
      <c r="DI115" s="129"/>
      <c r="DJ115" s="129"/>
      <c r="DK115" s="129"/>
      <c r="DL115" s="129"/>
      <c r="DM115" s="129"/>
      <c r="DN115" s="129"/>
      <c r="DO115" s="129"/>
      <c r="DP115" s="129"/>
      <c r="DQ115" s="129"/>
      <c r="DR115" s="129"/>
      <c r="DS115" s="129"/>
      <c r="DT115" s="129"/>
      <c r="DU115" s="129"/>
      <c r="DV115" s="129"/>
      <c r="DW115" s="129"/>
      <c r="DX115" s="129"/>
      <c r="DY115" s="129"/>
      <c r="DZ115" s="129"/>
      <c r="EA115" s="129"/>
      <c r="EB115" s="129"/>
      <c r="EC115" s="129"/>
      <c r="ED115" s="129"/>
      <c r="EE115" s="129"/>
      <c r="EF115" s="129"/>
      <c r="EG115" s="129"/>
      <c r="EH115" s="129"/>
      <c r="EI115" s="129"/>
      <c r="EJ115" s="129"/>
      <c r="EK115" s="129"/>
      <c r="EL115" s="129"/>
      <c r="EM115" s="129"/>
      <c r="EN115" s="129"/>
      <c r="EO115" s="129"/>
      <c r="EP115" s="129"/>
      <c r="EQ115" s="129"/>
      <c r="ER115" s="129"/>
      <c r="ES115" s="129"/>
      <c r="ET115" s="129"/>
      <c r="EU115" s="129"/>
      <c r="EV115" s="129"/>
      <c r="EW115" s="129"/>
      <c r="EX115" s="129"/>
      <c r="EY115" s="129"/>
      <c r="EZ115" s="129"/>
      <c r="FA115" s="129"/>
      <c r="FB115" s="129"/>
      <c r="FC115" s="129"/>
      <c r="FD115" s="129"/>
      <c r="FE115" s="129"/>
      <c r="FF115" s="129"/>
      <c r="FG115" s="129"/>
      <c r="FH115" s="129"/>
      <c r="FI115" s="129"/>
      <c r="FJ115" s="129"/>
      <c r="FK115" s="129"/>
      <c r="FL115" s="129"/>
      <c r="FM115" s="129"/>
      <c r="FN115" s="129"/>
      <c r="FO115" s="129"/>
      <c r="FP115" s="129"/>
      <c r="FQ115" s="129"/>
      <c r="FR115" s="129"/>
      <c r="FS115" s="129"/>
      <c r="FT115" s="129"/>
      <c r="FU115" s="129"/>
      <c r="FV115" s="129"/>
      <c r="FW115" s="129"/>
      <c r="FX115" s="129"/>
      <c r="FY115" s="129"/>
      <c r="FZ115" s="129"/>
      <c r="GA115" s="129"/>
      <c r="GB115" s="129"/>
      <c r="GC115" s="129"/>
      <c r="GD115" s="129"/>
      <c r="GE115" s="129"/>
      <c r="GF115" s="129"/>
      <c r="GG115" s="129"/>
      <c r="GH115" s="129"/>
      <c r="GI115" s="129"/>
      <c r="GJ115" s="129"/>
      <c r="GK115" s="129"/>
      <c r="GL115" s="129"/>
      <c r="GM115" s="129"/>
      <c r="GN115" s="129"/>
      <c r="GO115" s="129"/>
      <c r="GP115" s="129"/>
      <c r="GQ115" s="129"/>
      <c r="GR115" s="129"/>
      <c r="GS115" s="129"/>
      <c r="GT115" s="129"/>
      <c r="GU115" s="129"/>
      <c r="GV115" s="129"/>
      <c r="GW115" s="129"/>
      <c r="GX115" s="129"/>
      <c r="GY115" s="129"/>
      <c r="GZ115" s="129"/>
      <c r="HA115" s="129"/>
      <c r="HB115" s="129"/>
      <c r="HC115" s="129"/>
      <c r="HD115" s="129"/>
      <c r="HE115" s="129"/>
      <c r="HF115" s="129"/>
      <c r="HG115" s="129"/>
      <c r="HH115" s="129"/>
      <c r="HI115" s="129"/>
      <c r="HJ115" s="129"/>
      <c r="HK115" s="129"/>
      <c r="HL115" s="129"/>
      <c r="HM115" s="129"/>
      <c r="HN115" s="129"/>
      <c r="HO115" s="129"/>
      <c r="HP115" s="129"/>
      <c r="HQ115" s="129"/>
      <c r="HR115" s="129"/>
      <c r="HS115" s="129"/>
      <c r="HT115" s="129"/>
      <c r="HU115" s="129"/>
      <c r="HV115" s="129"/>
      <c r="HW115" s="129"/>
      <c r="HX115" s="129"/>
      <c r="HY115" s="129"/>
      <c r="HZ115" s="129"/>
      <c r="IA115" s="129"/>
      <c r="IB115" s="129"/>
      <c r="IC115" s="129"/>
      <c r="ID115" s="129"/>
      <c r="IE115" s="129"/>
      <c r="IF115" s="129"/>
      <c r="IG115" s="129"/>
      <c r="IH115" s="129"/>
      <c r="II115" s="129"/>
      <c r="IJ115" s="129"/>
      <c r="IK115" s="129"/>
      <c r="IL115" s="129"/>
      <c r="IM115" s="129"/>
      <c r="IN115" s="129"/>
      <c r="IO115" s="129"/>
      <c r="IP115" s="129"/>
      <c r="IQ115" s="129"/>
      <c r="IR115" s="129"/>
      <c r="IS115" s="129"/>
      <c r="IT115" s="129"/>
      <c r="IU115" s="129"/>
      <c r="IV115" s="129"/>
      <c r="IW115" s="129"/>
      <c r="IX115" s="129"/>
    </row>
    <row r="116" spans="1:258" s="70" customFormat="1" ht="15" customHeight="1">
      <c r="A116" s="88">
        <v>108</v>
      </c>
      <c r="B116" s="110"/>
      <c r="C116" s="185" t="s">
        <v>287</v>
      </c>
      <c r="D116" s="185" t="s">
        <v>288</v>
      </c>
      <c r="E116" s="113"/>
      <c r="F116" s="115" t="e">
        <f>VLOOKUP(D116,#REF!,3,0)</f>
        <v>#REF!</v>
      </c>
      <c r="G116" s="178">
        <v>4.057315</v>
      </c>
      <c r="H116" s="116"/>
      <c r="I116" s="129"/>
      <c r="J116" s="180" t="e">
        <f t="shared" si="3"/>
        <v>#REF!</v>
      </c>
      <c r="K116" s="129"/>
      <c r="L116" s="129"/>
      <c r="M116" s="114"/>
      <c r="N116" s="115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29"/>
      <c r="BN116" s="129"/>
      <c r="BO116" s="129"/>
      <c r="BP116" s="129"/>
      <c r="BQ116" s="129"/>
      <c r="BR116" s="129"/>
      <c r="BS116" s="129"/>
      <c r="BT116" s="129"/>
      <c r="BU116" s="129"/>
      <c r="BV116" s="129"/>
      <c r="BW116" s="129"/>
      <c r="BX116" s="129"/>
      <c r="BY116" s="129"/>
      <c r="BZ116" s="129"/>
      <c r="CA116" s="129"/>
      <c r="CB116" s="129"/>
      <c r="CC116" s="129"/>
      <c r="CD116" s="129"/>
      <c r="CE116" s="129"/>
      <c r="CF116" s="129"/>
      <c r="CG116" s="129"/>
      <c r="CH116" s="129"/>
      <c r="CI116" s="129"/>
      <c r="CJ116" s="129"/>
      <c r="CK116" s="129"/>
      <c r="CL116" s="129"/>
      <c r="CM116" s="129"/>
      <c r="CN116" s="129"/>
      <c r="CO116" s="129"/>
      <c r="CP116" s="129"/>
      <c r="CQ116" s="129"/>
      <c r="CR116" s="129"/>
      <c r="CS116" s="129"/>
      <c r="CT116" s="129"/>
      <c r="CU116" s="129"/>
      <c r="CV116" s="129"/>
      <c r="CW116" s="129"/>
      <c r="CX116" s="129"/>
      <c r="CY116" s="129"/>
      <c r="CZ116" s="129"/>
      <c r="DA116" s="129"/>
      <c r="DB116" s="129"/>
      <c r="DC116" s="129"/>
      <c r="DD116" s="129"/>
      <c r="DE116" s="129"/>
      <c r="DF116" s="129"/>
      <c r="DG116" s="129"/>
      <c r="DH116" s="129"/>
      <c r="DI116" s="129"/>
      <c r="DJ116" s="129"/>
      <c r="DK116" s="129"/>
      <c r="DL116" s="129"/>
      <c r="DM116" s="129"/>
      <c r="DN116" s="129"/>
      <c r="DO116" s="129"/>
      <c r="DP116" s="129"/>
      <c r="DQ116" s="129"/>
      <c r="DR116" s="129"/>
      <c r="DS116" s="129"/>
      <c r="DT116" s="129"/>
      <c r="DU116" s="129"/>
      <c r="DV116" s="129"/>
      <c r="DW116" s="129"/>
      <c r="DX116" s="129"/>
      <c r="DY116" s="129"/>
      <c r="DZ116" s="129"/>
      <c r="EA116" s="129"/>
      <c r="EB116" s="129"/>
      <c r="EC116" s="129"/>
      <c r="ED116" s="129"/>
      <c r="EE116" s="129"/>
      <c r="EF116" s="129"/>
      <c r="EG116" s="129"/>
      <c r="EH116" s="129"/>
      <c r="EI116" s="129"/>
      <c r="EJ116" s="129"/>
      <c r="EK116" s="129"/>
      <c r="EL116" s="129"/>
      <c r="EM116" s="129"/>
      <c r="EN116" s="129"/>
      <c r="EO116" s="129"/>
      <c r="EP116" s="129"/>
      <c r="EQ116" s="129"/>
      <c r="ER116" s="129"/>
      <c r="ES116" s="129"/>
      <c r="ET116" s="129"/>
      <c r="EU116" s="129"/>
      <c r="EV116" s="129"/>
      <c r="EW116" s="129"/>
      <c r="EX116" s="129"/>
      <c r="EY116" s="129"/>
      <c r="EZ116" s="129"/>
      <c r="FA116" s="129"/>
      <c r="FB116" s="129"/>
      <c r="FC116" s="129"/>
      <c r="FD116" s="129"/>
      <c r="FE116" s="129"/>
      <c r="FF116" s="129"/>
      <c r="FG116" s="129"/>
      <c r="FH116" s="129"/>
      <c r="FI116" s="129"/>
      <c r="FJ116" s="129"/>
      <c r="FK116" s="129"/>
      <c r="FL116" s="129"/>
      <c r="FM116" s="129"/>
      <c r="FN116" s="129"/>
      <c r="FO116" s="129"/>
      <c r="FP116" s="129"/>
      <c r="FQ116" s="129"/>
      <c r="FR116" s="129"/>
      <c r="FS116" s="129"/>
      <c r="FT116" s="129"/>
      <c r="FU116" s="129"/>
      <c r="FV116" s="129"/>
      <c r="FW116" s="129"/>
      <c r="FX116" s="129"/>
      <c r="FY116" s="129"/>
      <c r="FZ116" s="129"/>
      <c r="GA116" s="129"/>
      <c r="GB116" s="129"/>
      <c r="GC116" s="129"/>
      <c r="GD116" s="129"/>
      <c r="GE116" s="129"/>
      <c r="GF116" s="129"/>
      <c r="GG116" s="129"/>
      <c r="GH116" s="129"/>
      <c r="GI116" s="129"/>
      <c r="GJ116" s="129"/>
      <c r="GK116" s="129"/>
      <c r="GL116" s="129"/>
      <c r="GM116" s="129"/>
      <c r="GN116" s="129"/>
      <c r="GO116" s="129"/>
      <c r="GP116" s="129"/>
      <c r="GQ116" s="129"/>
      <c r="GR116" s="129"/>
      <c r="GS116" s="129"/>
      <c r="GT116" s="129"/>
      <c r="GU116" s="129"/>
      <c r="GV116" s="129"/>
      <c r="GW116" s="129"/>
      <c r="GX116" s="129"/>
      <c r="GY116" s="129"/>
      <c r="GZ116" s="129"/>
      <c r="HA116" s="129"/>
      <c r="HB116" s="129"/>
      <c r="HC116" s="129"/>
      <c r="HD116" s="129"/>
      <c r="HE116" s="129"/>
      <c r="HF116" s="129"/>
      <c r="HG116" s="129"/>
      <c r="HH116" s="129"/>
      <c r="HI116" s="129"/>
      <c r="HJ116" s="129"/>
      <c r="HK116" s="129"/>
      <c r="HL116" s="129"/>
      <c r="HM116" s="129"/>
      <c r="HN116" s="129"/>
      <c r="HO116" s="129"/>
      <c r="HP116" s="129"/>
      <c r="HQ116" s="129"/>
      <c r="HR116" s="129"/>
      <c r="HS116" s="129"/>
      <c r="HT116" s="129"/>
      <c r="HU116" s="129"/>
      <c r="HV116" s="129"/>
      <c r="HW116" s="129"/>
      <c r="HX116" s="129"/>
      <c r="HY116" s="129"/>
      <c r="HZ116" s="129"/>
      <c r="IA116" s="129"/>
      <c r="IB116" s="129"/>
      <c r="IC116" s="129"/>
      <c r="ID116" s="129"/>
      <c r="IE116" s="129"/>
      <c r="IF116" s="129"/>
      <c r="IG116" s="129"/>
      <c r="IH116" s="129"/>
      <c r="II116" s="129"/>
      <c r="IJ116" s="129"/>
      <c r="IK116" s="129"/>
      <c r="IL116" s="129"/>
      <c r="IM116" s="129"/>
      <c r="IN116" s="129"/>
      <c r="IO116" s="129"/>
      <c r="IP116" s="129"/>
      <c r="IQ116" s="129"/>
      <c r="IR116" s="129"/>
      <c r="IS116" s="129"/>
      <c r="IT116" s="129"/>
      <c r="IU116" s="129"/>
      <c r="IV116" s="129"/>
      <c r="IW116" s="129"/>
      <c r="IX116" s="129"/>
    </row>
    <row r="117" spans="1:258" s="68" customFormat="1" ht="15" customHeight="1">
      <c r="A117" s="88">
        <v>109</v>
      </c>
      <c r="B117" s="89"/>
      <c r="C117" s="107" t="s">
        <v>289</v>
      </c>
      <c r="D117" s="108" t="s">
        <v>290</v>
      </c>
      <c r="E117" s="90"/>
      <c r="F117" s="85" t="e">
        <f>VLOOKUP(D117,#REF!,3,0)</f>
        <v>#REF!</v>
      </c>
      <c r="G117" s="86">
        <v>0.35684500000000002</v>
      </c>
      <c r="H117" s="92"/>
      <c r="I117" s="120"/>
      <c r="J117" s="180" t="e">
        <f t="shared" si="3"/>
        <v>#REF!</v>
      </c>
      <c r="K117" s="120"/>
      <c r="L117" s="120"/>
      <c r="M117" s="128"/>
      <c r="N117" s="85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120"/>
      <c r="AX117" s="120"/>
      <c r="AY117" s="120"/>
      <c r="AZ117" s="120"/>
      <c r="BA117" s="120"/>
      <c r="BB117" s="120"/>
      <c r="BC117" s="120"/>
      <c r="BD117" s="120"/>
      <c r="BE117" s="120"/>
      <c r="BF117" s="120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20"/>
      <c r="BS117" s="120"/>
      <c r="BT117" s="120"/>
      <c r="BU117" s="120"/>
      <c r="BV117" s="120"/>
      <c r="BW117" s="120"/>
      <c r="BX117" s="120"/>
      <c r="BY117" s="120"/>
      <c r="BZ117" s="120"/>
      <c r="CA117" s="120"/>
      <c r="CB117" s="120"/>
      <c r="CC117" s="120"/>
      <c r="CD117" s="120"/>
      <c r="CE117" s="120"/>
      <c r="CF117" s="120"/>
      <c r="CG117" s="120"/>
      <c r="CH117" s="120"/>
      <c r="CI117" s="120"/>
      <c r="CJ117" s="120"/>
      <c r="CK117" s="120"/>
      <c r="CL117" s="120"/>
      <c r="CM117" s="120"/>
      <c r="CN117" s="120"/>
      <c r="CO117" s="120"/>
      <c r="CP117" s="120"/>
      <c r="CQ117" s="120"/>
      <c r="CR117" s="120"/>
      <c r="CS117" s="120"/>
      <c r="CT117" s="120"/>
      <c r="CU117" s="120"/>
      <c r="CV117" s="120"/>
      <c r="CW117" s="120"/>
      <c r="CX117" s="120"/>
      <c r="CY117" s="120"/>
      <c r="CZ117" s="120"/>
      <c r="DA117" s="120"/>
      <c r="DB117" s="120"/>
      <c r="DC117" s="120"/>
      <c r="DD117" s="120"/>
      <c r="DE117" s="120"/>
      <c r="DF117" s="120"/>
      <c r="DG117" s="120"/>
      <c r="DH117" s="120"/>
      <c r="DI117" s="120"/>
      <c r="DJ117" s="120"/>
      <c r="DK117" s="120"/>
      <c r="DL117" s="120"/>
      <c r="DM117" s="120"/>
      <c r="DN117" s="120"/>
      <c r="DO117" s="120"/>
      <c r="DP117" s="120"/>
      <c r="DQ117" s="120"/>
      <c r="DR117" s="120"/>
      <c r="DS117" s="120"/>
      <c r="DT117" s="120"/>
      <c r="DU117" s="120"/>
      <c r="DV117" s="120"/>
      <c r="DW117" s="120"/>
      <c r="DX117" s="120"/>
      <c r="DY117" s="120"/>
      <c r="DZ117" s="120"/>
      <c r="EA117" s="120"/>
      <c r="EB117" s="120"/>
      <c r="EC117" s="120"/>
      <c r="ED117" s="120"/>
      <c r="EE117" s="120"/>
      <c r="EF117" s="120"/>
      <c r="EG117" s="120"/>
      <c r="EH117" s="120"/>
      <c r="EI117" s="120"/>
      <c r="EJ117" s="120"/>
      <c r="EK117" s="120"/>
      <c r="EL117" s="120"/>
      <c r="EM117" s="120"/>
      <c r="EN117" s="120"/>
      <c r="EO117" s="120"/>
      <c r="EP117" s="120"/>
      <c r="EQ117" s="120"/>
      <c r="ER117" s="120"/>
      <c r="ES117" s="120"/>
      <c r="ET117" s="120"/>
      <c r="EU117" s="120"/>
      <c r="EV117" s="120"/>
      <c r="EW117" s="120"/>
      <c r="EX117" s="120"/>
      <c r="EY117" s="120"/>
      <c r="EZ117" s="120"/>
      <c r="FA117" s="120"/>
      <c r="FB117" s="120"/>
      <c r="FC117" s="120"/>
      <c r="FD117" s="120"/>
      <c r="FE117" s="120"/>
      <c r="FF117" s="120"/>
      <c r="FG117" s="120"/>
      <c r="FH117" s="120"/>
      <c r="FI117" s="120"/>
      <c r="FJ117" s="120"/>
      <c r="FK117" s="120"/>
      <c r="FL117" s="120"/>
      <c r="FM117" s="120"/>
      <c r="FN117" s="120"/>
      <c r="FO117" s="120"/>
      <c r="FP117" s="120"/>
      <c r="FQ117" s="120"/>
      <c r="FR117" s="120"/>
      <c r="FS117" s="120"/>
      <c r="FT117" s="120"/>
      <c r="FU117" s="120"/>
      <c r="FV117" s="120"/>
      <c r="FW117" s="120"/>
      <c r="FX117" s="120"/>
      <c r="FY117" s="120"/>
      <c r="FZ117" s="120"/>
      <c r="GA117" s="120"/>
      <c r="GB117" s="120"/>
      <c r="GC117" s="120"/>
      <c r="GD117" s="120"/>
      <c r="GE117" s="120"/>
      <c r="GF117" s="120"/>
      <c r="GG117" s="120"/>
      <c r="GH117" s="120"/>
      <c r="GI117" s="120"/>
      <c r="GJ117" s="120"/>
      <c r="GK117" s="120"/>
      <c r="GL117" s="120"/>
      <c r="GM117" s="120"/>
      <c r="GN117" s="120"/>
      <c r="GO117" s="120"/>
      <c r="GP117" s="120"/>
      <c r="GQ117" s="120"/>
      <c r="GR117" s="120"/>
      <c r="GS117" s="120"/>
      <c r="GT117" s="120"/>
      <c r="GU117" s="120"/>
      <c r="GV117" s="120"/>
      <c r="GW117" s="120"/>
      <c r="GX117" s="120"/>
      <c r="GY117" s="120"/>
      <c r="GZ117" s="120"/>
      <c r="HA117" s="120"/>
      <c r="HB117" s="120"/>
      <c r="HC117" s="120"/>
      <c r="HD117" s="120"/>
      <c r="HE117" s="120"/>
      <c r="HF117" s="120"/>
      <c r="HG117" s="120"/>
      <c r="HH117" s="120"/>
      <c r="HI117" s="120"/>
      <c r="HJ117" s="120"/>
      <c r="HK117" s="120"/>
      <c r="HL117" s="120"/>
      <c r="HM117" s="120"/>
      <c r="HN117" s="120"/>
      <c r="HO117" s="120"/>
      <c r="HP117" s="120"/>
      <c r="HQ117" s="120"/>
      <c r="HR117" s="120"/>
      <c r="HS117" s="120"/>
      <c r="HT117" s="120"/>
      <c r="HU117" s="120"/>
      <c r="HV117" s="120"/>
      <c r="HW117" s="120"/>
      <c r="HX117" s="120"/>
      <c r="HY117" s="120"/>
      <c r="HZ117" s="120"/>
      <c r="IA117" s="120"/>
      <c r="IB117" s="120"/>
      <c r="IC117" s="120"/>
      <c r="ID117" s="120"/>
      <c r="IE117" s="120"/>
      <c r="IF117" s="120"/>
      <c r="IG117" s="120"/>
      <c r="IH117" s="120"/>
      <c r="II117" s="120"/>
      <c r="IJ117" s="120"/>
      <c r="IK117" s="120"/>
      <c r="IL117" s="120"/>
      <c r="IM117" s="120"/>
      <c r="IN117" s="120"/>
      <c r="IO117" s="120"/>
      <c r="IP117" s="120"/>
      <c r="IQ117" s="120"/>
      <c r="IR117" s="120"/>
      <c r="IS117" s="120"/>
      <c r="IT117" s="120"/>
      <c r="IU117" s="120"/>
      <c r="IV117" s="120"/>
      <c r="IW117" s="120"/>
      <c r="IX117" s="120"/>
    </row>
    <row r="118" spans="1:258" s="68" customFormat="1" ht="15" customHeight="1">
      <c r="A118" s="88">
        <v>110</v>
      </c>
      <c r="B118" s="89"/>
      <c r="C118" s="107" t="s">
        <v>291</v>
      </c>
      <c r="D118" s="108" t="s">
        <v>292</v>
      </c>
      <c r="E118" s="90"/>
      <c r="F118" s="85" t="e">
        <f>VLOOKUP(D118,#REF!,3,0)</f>
        <v>#REF!</v>
      </c>
      <c r="G118" s="86">
        <v>0.71242499999999997</v>
      </c>
      <c r="H118" s="92"/>
      <c r="I118" s="120"/>
      <c r="J118" s="180" t="e">
        <f t="shared" si="3"/>
        <v>#REF!</v>
      </c>
      <c r="K118" s="120"/>
      <c r="L118" s="120"/>
      <c r="M118" s="128"/>
      <c r="N118" s="85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20"/>
      <c r="BS118" s="120"/>
      <c r="BT118" s="120"/>
      <c r="BU118" s="120"/>
      <c r="BV118" s="120"/>
      <c r="BW118" s="120"/>
      <c r="BX118" s="120"/>
      <c r="BY118" s="120"/>
      <c r="BZ118" s="120"/>
      <c r="CA118" s="120"/>
      <c r="CB118" s="120"/>
      <c r="CC118" s="120"/>
      <c r="CD118" s="120"/>
      <c r="CE118" s="120"/>
      <c r="CF118" s="120"/>
      <c r="CG118" s="120"/>
      <c r="CH118" s="120"/>
      <c r="CI118" s="120"/>
      <c r="CJ118" s="120"/>
      <c r="CK118" s="120"/>
      <c r="CL118" s="120"/>
      <c r="CM118" s="120"/>
      <c r="CN118" s="120"/>
      <c r="CO118" s="120"/>
      <c r="CP118" s="120"/>
      <c r="CQ118" s="120"/>
      <c r="CR118" s="120"/>
      <c r="CS118" s="120"/>
      <c r="CT118" s="120"/>
      <c r="CU118" s="120"/>
      <c r="CV118" s="120"/>
      <c r="CW118" s="120"/>
      <c r="CX118" s="120"/>
      <c r="CY118" s="120"/>
      <c r="CZ118" s="120"/>
      <c r="DA118" s="120"/>
      <c r="DB118" s="120"/>
      <c r="DC118" s="120"/>
      <c r="DD118" s="120"/>
      <c r="DE118" s="120"/>
      <c r="DF118" s="120"/>
      <c r="DG118" s="120"/>
      <c r="DH118" s="120"/>
      <c r="DI118" s="120"/>
      <c r="DJ118" s="120"/>
      <c r="DK118" s="120"/>
      <c r="DL118" s="120"/>
      <c r="DM118" s="120"/>
      <c r="DN118" s="120"/>
      <c r="DO118" s="120"/>
      <c r="DP118" s="120"/>
      <c r="DQ118" s="120"/>
      <c r="DR118" s="120"/>
      <c r="DS118" s="120"/>
      <c r="DT118" s="120"/>
      <c r="DU118" s="120"/>
      <c r="DV118" s="120"/>
      <c r="DW118" s="120"/>
      <c r="DX118" s="120"/>
      <c r="DY118" s="120"/>
      <c r="DZ118" s="120"/>
      <c r="EA118" s="120"/>
      <c r="EB118" s="120"/>
      <c r="EC118" s="120"/>
      <c r="ED118" s="120"/>
      <c r="EE118" s="120"/>
      <c r="EF118" s="120"/>
      <c r="EG118" s="120"/>
      <c r="EH118" s="120"/>
      <c r="EI118" s="120"/>
      <c r="EJ118" s="120"/>
      <c r="EK118" s="120"/>
      <c r="EL118" s="120"/>
      <c r="EM118" s="120"/>
      <c r="EN118" s="120"/>
      <c r="EO118" s="120"/>
      <c r="EP118" s="120"/>
      <c r="EQ118" s="120"/>
      <c r="ER118" s="120"/>
      <c r="ES118" s="120"/>
      <c r="ET118" s="120"/>
      <c r="EU118" s="120"/>
      <c r="EV118" s="120"/>
      <c r="EW118" s="120"/>
      <c r="EX118" s="120"/>
      <c r="EY118" s="120"/>
      <c r="EZ118" s="120"/>
      <c r="FA118" s="120"/>
      <c r="FB118" s="120"/>
      <c r="FC118" s="120"/>
      <c r="FD118" s="120"/>
      <c r="FE118" s="120"/>
      <c r="FF118" s="120"/>
      <c r="FG118" s="120"/>
      <c r="FH118" s="120"/>
      <c r="FI118" s="120"/>
      <c r="FJ118" s="120"/>
      <c r="FK118" s="120"/>
      <c r="FL118" s="120"/>
      <c r="FM118" s="120"/>
      <c r="FN118" s="120"/>
      <c r="FO118" s="120"/>
      <c r="FP118" s="120"/>
      <c r="FQ118" s="120"/>
      <c r="FR118" s="120"/>
      <c r="FS118" s="120"/>
      <c r="FT118" s="120"/>
      <c r="FU118" s="120"/>
      <c r="FV118" s="120"/>
      <c r="FW118" s="120"/>
      <c r="FX118" s="120"/>
      <c r="FY118" s="120"/>
      <c r="FZ118" s="120"/>
      <c r="GA118" s="120"/>
      <c r="GB118" s="120"/>
      <c r="GC118" s="120"/>
      <c r="GD118" s="120"/>
      <c r="GE118" s="120"/>
      <c r="GF118" s="120"/>
      <c r="GG118" s="120"/>
      <c r="GH118" s="120"/>
      <c r="GI118" s="120"/>
      <c r="GJ118" s="120"/>
      <c r="GK118" s="120"/>
      <c r="GL118" s="120"/>
      <c r="GM118" s="120"/>
      <c r="GN118" s="120"/>
      <c r="GO118" s="120"/>
      <c r="GP118" s="120"/>
      <c r="GQ118" s="120"/>
      <c r="GR118" s="120"/>
      <c r="GS118" s="120"/>
      <c r="GT118" s="120"/>
      <c r="GU118" s="120"/>
      <c r="GV118" s="120"/>
      <c r="GW118" s="120"/>
      <c r="GX118" s="120"/>
      <c r="GY118" s="120"/>
      <c r="GZ118" s="120"/>
      <c r="HA118" s="120"/>
      <c r="HB118" s="120"/>
      <c r="HC118" s="120"/>
      <c r="HD118" s="120"/>
      <c r="HE118" s="120"/>
      <c r="HF118" s="120"/>
      <c r="HG118" s="120"/>
      <c r="HH118" s="120"/>
      <c r="HI118" s="120"/>
      <c r="HJ118" s="120"/>
      <c r="HK118" s="120"/>
      <c r="HL118" s="120"/>
      <c r="HM118" s="120"/>
      <c r="HN118" s="120"/>
      <c r="HO118" s="120"/>
      <c r="HP118" s="120"/>
      <c r="HQ118" s="120"/>
      <c r="HR118" s="120"/>
      <c r="HS118" s="120"/>
      <c r="HT118" s="120"/>
      <c r="HU118" s="120"/>
      <c r="HV118" s="120"/>
      <c r="HW118" s="120"/>
      <c r="HX118" s="120"/>
      <c r="HY118" s="120"/>
      <c r="HZ118" s="120"/>
      <c r="IA118" s="120"/>
      <c r="IB118" s="120"/>
      <c r="IC118" s="120"/>
      <c r="ID118" s="120"/>
      <c r="IE118" s="120"/>
      <c r="IF118" s="120"/>
      <c r="IG118" s="120"/>
      <c r="IH118" s="120"/>
      <c r="II118" s="120"/>
      <c r="IJ118" s="120"/>
      <c r="IK118" s="120"/>
      <c r="IL118" s="120"/>
      <c r="IM118" s="120"/>
      <c r="IN118" s="120"/>
      <c r="IO118" s="120"/>
      <c r="IP118" s="120"/>
      <c r="IQ118" s="120"/>
      <c r="IR118" s="120"/>
      <c r="IS118" s="120"/>
      <c r="IT118" s="120"/>
      <c r="IU118" s="120"/>
      <c r="IV118" s="120"/>
      <c r="IW118" s="120"/>
      <c r="IX118" s="120"/>
    </row>
    <row r="119" spans="1:258" s="68" customFormat="1" ht="15" customHeight="1">
      <c r="A119" s="88">
        <v>111</v>
      </c>
      <c r="B119" s="89"/>
      <c r="C119" s="107" t="s">
        <v>293</v>
      </c>
      <c r="D119" s="108" t="s">
        <v>294</v>
      </c>
      <c r="E119" s="90"/>
      <c r="F119" s="85" t="e">
        <f>VLOOKUP(D119,#REF!,3,0)</f>
        <v>#REF!</v>
      </c>
      <c r="G119" s="86">
        <v>1.227395</v>
      </c>
      <c r="H119" s="92"/>
      <c r="I119" s="120"/>
      <c r="J119" s="180" t="e">
        <f t="shared" si="3"/>
        <v>#REF!</v>
      </c>
      <c r="K119" s="120"/>
      <c r="L119" s="120"/>
      <c r="M119" s="128"/>
      <c r="N119" s="85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20"/>
      <c r="BS119" s="120"/>
      <c r="BT119" s="120"/>
      <c r="BU119" s="120"/>
      <c r="BV119" s="120"/>
      <c r="BW119" s="120"/>
      <c r="BX119" s="120"/>
      <c r="BY119" s="120"/>
      <c r="BZ119" s="120"/>
      <c r="CA119" s="120"/>
      <c r="CB119" s="120"/>
      <c r="CC119" s="120"/>
      <c r="CD119" s="120"/>
      <c r="CE119" s="120"/>
      <c r="CF119" s="120"/>
      <c r="CG119" s="120"/>
      <c r="CH119" s="120"/>
      <c r="CI119" s="120"/>
      <c r="CJ119" s="120"/>
      <c r="CK119" s="120"/>
      <c r="CL119" s="120"/>
      <c r="CM119" s="120"/>
      <c r="CN119" s="120"/>
      <c r="CO119" s="120"/>
      <c r="CP119" s="120"/>
      <c r="CQ119" s="120"/>
      <c r="CR119" s="120"/>
      <c r="CS119" s="120"/>
      <c r="CT119" s="120"/>
      <c r="CU119" s="120"/>
      <c r="CV119" s="120"/>
      <c r="CW119" s="120"/>
      <c r="CX119" s="120"/>
      <c r="CY119" s="120"/>
      <c r="CZ119" s="120"/>
      <c r="DA119" s="120"/>
      <c r="DB119" s="120"/>
      <c r="DC119" s="120"/>
      <c r="DD119" s="120"/>
      <c r="DE119" s="120"/>
      <c r="DF119" s="120"/>
      <c r="DG119" s="120"/>
      <c r="DH119" s="120"/>
      <c r="DI119" s="120"/>
      <c r="DJ119" s="120"/>
      <c r="DK119" s="120"/>
      <c r="DL119" s="120"/>
      <c r="DM119" s="120"/>
      <c r="DN119" s="120"/>
      <c r="DO119" s="120"/>
      <c r="DP119" s="120"/>
      <c r="DQ119" s="120"/>
      <c r="DR119" s="120"/>
      <c r="DS119" s="120"/>
      <c r="DT119" s="120"/>
      <c r="DU119" s="120"/>
      <c r="DV119" s="120"/>
      <c r="DW119" s="120"/>
      <c r="DX119" s="120"/>
      <c r="DY119" s="120"/>
      <c r="DZ119" s="120"/>
      <c r="EA119" s="120"/>
      <c r="EB119" s="120"/>
      <c r="EC119" s="120"/>
      <c r="ED119" s="120"/>
      <c r="EE119" s="120"/>
      <c r="EF119" s="120"/>
      <c r="EG119" s="120"/>
      <c r="EH119" s="120"/>
      <c r="EI119" s="120"/>
      <c r="EJ119" s="120"/>
      <c r="EK119" s="120"/>
      <c r="EL119" s="120"/>
      <c r="EM119" s="120"/>
      <c r="EN119" s="120"/>
      <c r="EO119" s="120"/>
      <c r="EP119" s="120"/>
      <c r="EQ119" s="120"/>
      <c r="ER119" s="120"/>
      <c r="ES119" s="120"/>
      <c r="ET119" s="120"/>
      <c r="EU119" s="120"/>
      <c r="EV119" s="120"/>
      <c r="EW119" s="120"/>
      <c r="EX119" s="120"/>
      <c r="EY119" s="120"/>
      <c r="EZ119" s="120"/>
      <c r="FA119" s="120"/>
      <c r="FB119" s="120"/>
      <c r="FC119" s="120"/>
      <c r="FD119" s="120"/>
      <c r="FE119" s="120"/>
      <c r="FF119" s="120"/>
      <c r="FG119" s="120"/>
      <c r="FH119" s="120"/>
      <c r="FI119" s="120"/>
      <c r="FJ119" s="120"/>
      <c r="FK119" s="120"/>
      <c r="FL119" s="120"/>
      <c r="FM119" s="120"/>
      <c r="FN119" s="120"/>
      <c r="FO119" s="120"/>
      <c r="FP119" s="120"/>
      <c r="FQ119" s="120"/>
      <c r="FR119" s="120"/>
      <c r="FS119" s="120"/>
      <c r="FT119" s="120"/>
      <c r="FU119" s="120"/>
      <c r="FV119" s="120"/>
      <c r="FW119" s="120"/>
      <c r="FX119" s="120"/>
      <c r="FY119" s="120"/>
      <c r="FZ119" s="120"/>
      <c r="GA119" s="120"/>
      <c r="GB119" s="120"/>
      <c r="GC119" s="120"/>
      <c r="GD119" s="120"/>
      <c r="GE119" s="120"/>
      <c r="GF119" s="120"/>
      <c r="GG119" s="120"/>
      <c r="GH119" s="120"/>
      <c r="GI119" s="120"/>
      <c r="GJ119" s="120"/>
      <c r="GK119" s="120"/>
      <c r="GL119" s="120"/>
      <c r="GM119" s="120"/>
      <c r="GN119" s="120"/>
      <c r="GO119" s="120"/>
      <c r="GP119" s="120"/>
      <c r="GQ119" s="120"/>
      <c r="GR119" s="120"/>
      <c r="GS119" s="120"/>
      <c r="GT119" s="120"/>
      <c r="GU119" s="120"/>
      <c r="GV119" s="120"/>
      <c r="GW119" s="120"/>
      <c r="GX119" s="120"/>
      <c r="GY119" s="120"/>
      <c r="GZ119" s="120"/>
      <c r="HA119" s="120"/>
      <c r="HB119" s="120"/>
      <c r="HC119" s="120"/>
      <c r="HD119" s="120"/>
      <c r="HE119" s="120"/>
      <c r="HF119" s="120"/>
      <c r="HG119" s="120"/>
      <c r="HH119" s="120"/>
      <c r="HI119" s="120"/>
      <c r="HJ119" s="120"/>
      <c r="HK119" s="120"/>
      <c r="HL119" s="120"/>
      <c r="HM119" s="120"/>
      <c r="HN119" s="120"/>
      <c r="HO119" s="120"/>
      <c r="HP119" s="120"/>
      <c r="HQ119" s="120"/>
      <c r="HR119" s="120"/>
      <c r="HS119" s="120"/>
      <c r="HT119" s="120"/>
      <c r="HU119" s="120"/>
      <c r="HV119" s="120"/>
      <c r="HW119" s="120"/>
      <c r="HX119" s="120"/>
      <c r="HY119" s="120"/>
      <c r="HZ119" s="120"/>
      <c r="IA119" s="120"/>
      <c r="IB119" s="120"/>
      <c r="IC119" s="120"/>
      <c r="ID119" s="120"/>
      <c r="IE119" s="120"/>
      <c r="IF119" s="120"/>
      <c r="IG119" s="120"/>
      <c r="IH119" s="120"/>
      <c r="II119" s="120"/>
      <c r="IJ119" s="120"/>
      <c r="IK119" s="120"/>
      <c r="IL119" s="120"/>
      <c r="IM119" s="120"/>
      <c r="IN119" s="120"/>
      <c r="IO119" s="120"/>
      <c r="IP119" s="120"/>
      <c r="IQ119" s="120"/>
      <c r="IR119" s="120"/>
      <c r="IS119" s="120"/>
      <c r="IT119" s="120"/>
      <c r="IU119" s="120"/>
      <c r="IV119" s="120"/>
      <c r="IW119" s="120"/>
      <c r="IX119" s="120"/>
    </row>
    <row r="120" spans="1:258" s="68" customFormat="1" ht="15" customHeight="1">
      <c r="A120" s="88">
        <v>112</v>
      </c>
      <c r="B120" s="89"/>
      <c r="C120" s="107" t="s">
        <v>295</v>
      </c>
      <c r="D120" s="108" t="s">
        <v>296</v>
      </c>
      <c r="E120" s="90"/>
      <c r="F120" s="85" t="e">
        <f>VLOOKUP(D120,#REF!,3,0)</f>
        <v>#REF!</v>
      </c>
      <c r="G120" s="86">
        <v>8.4346750000000004</v>
      </c>
      <c r="H120" s="92"/>
      <c r="I120" s="120"/>
      <c r="J120" s="180" t="e">
        <f t="shared" si="3"/>
        <v>#REF!</v>
      </c>
      <c r="K120" s="120"/>
      <c r="L120" s="120"/>
      <c r="M120" s="128"/>
      <c r="N120" s="85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20"/>
      <c r="BS120" s="120"/>
      <c r="BT120" s="120"/>
      <c r="BU120" s="120"/>
      <c r="BV120" s="120"/>
      <c r="BW120" s="120"/>
      <c r="BX120" s="120"/>
      <c r="BY120" s="120"/>
      <c r="BZ120" s="120"/>
      <c r="CA120" s="120"/>
      <c r="CB120" s="120"/>
      <c r="CC120" s="120"/>
      <c r="CD120" s="120"/>
      <c r="CE120" s="120"/>
      <c r="CF120" s="120"/>
      <c r="CG120" s="120"/>
      <c r="CH120" s="120"/>
      <c r="CI120" s="120"/>
      <c r="CJ120" s="120"/>
      <c r="CK120" s="120"/>
      <c r="CL120" s="120"/>
      <c r="CM120" s="120"/>
      <c r="CN120" s="120"/>
      <c r="CO120" s="120"/>
      <c r="CP120" s="120"/>
      <c r="CQ120" s="120"/>
      <c r="CR120" s="120"/>
      <c r="CS120" s="120"/>
      <c r="CT120" s="120"/>
      <c r="CU120" s="120"/>
      <c r="CV120" s="120"/>
      <c r="CW120" s="120"/>
      <c r="CX120" s="120"/>
      <c r="CY120" s="120"/>
      <c r="CZ120" s="120"/>
      <c r="DA120" s="120"/>
      <c r="DB120" s="120"/>
      <c r="DC120" s="120"/>
      <c r="DD120" s="120"/>
      <c r="DE120" s="120"/>
      <c r="DF120" s="120"/>
      <c r="DG120" s="120"/>
      <c r="DH120" s="120"/>
      <c r="DI120" s="120"/>
      <c r="DJ120" s="120"/>
      <c r="DK120" s="120"/>
      <c r="DL120" s="120"/>
      <c r="DM120" s="120"/>
      <c r="DN120" s="120"/>
      <c r="DO120" s="120"/>
      <c r="DP120" s="120"/>
      <c r="DQ120" s="120"/>
      <c r="DR120" s="120"/>
      <c r="DS120" s="120"/>
      <c r="DT120" s="120"/>
      <c r="DU120" s="120"/>
      <c r="DV120" s="120"/>
      <c r="DW120" s="120"/>
      <c r="DX120" s="120"/>
      <c r="DY120" s="120"/>
      <c r="DZ120" s="120"/>
      <c r="EA120" s="120"/>
      <c r="EB120" s="120"/>
      <c r="EC120" s="120"/>
      <c r="ED120" s="120"/>
      <c r="EE120" s="120"/>
      <c r="EF120" s="120"/>
      <c r="EG120" s="120"/>
      <c r="EH120" s="120"/>
      <c r="EI120" s="120"/>
      <c r="EJ120" s="120"/>
      <c r="EK120" s="120"/>
      <c r="EL120" s="120"/>
      <c r="EM120" s="120"/>
      <c r="EN120" s="120"/>
      <c r="EO120" s="120"/>
      <c r="EP120" s="120"/>
      <c r="EQ120" s="120"/>
      <c r="ER120" s="120"/>
      <c r="ES120" s="120"/>
      <c r="ET120" s="120"/>
      <c r="EU120" s="120"/>
      <c r="EV120" s="120"/>
      <c r="EW120" s="120"/>
      <c r="EX120" s="120"/>
      <c r="EY120" s="120"/>
      <c r="EZ120" s="120"/>
      <c r="FA120" s="120"/>
      <c r="FB120" s="120"/>
      <c r="FC120" s="120"/>
      <c r="FD120" s="120"/>
      <c r="FE120" s="120"/>
      <c r="FF120" s="120"/>
      <c r="FG120" s="120"/>
      <c r="FH120" s="120"/>
      <c r="FI120" s="120"/>
      <c r="FJ120" s="120"/>
      <c r="FK120" s="120"/>
      <c r="FL120" s="120"/>
      <c r="FM120" s="120"/>
      <c r="FN120" s="120"/>
      <c r="FO120" s="120"/>
      <c r="FP120" s="120"/>
      <c r="FQ120" s="120"/>
      <c r="FR120" s="120"/>
      <c r="FS120" s="120"/>
      <c r="FT120" s="120"/>
      <c r="FU120" s="120"/>
      <c r="FV120" s="120"/>
      <c r="FW120" s="120"/>
      <c r="FX120" s="120"/>
      <c r="FY120" s="120"/>
      <c r="FZ120" s="120"/>
      <c r="GA120" s="120"/>
      <c r="GB120" s="120"/>
      <c r="GC120" s="120"/>
      <c r="GD120" s="120"/>
      <c r="GE120" s="120"/>
      <c r="GF120" s="120"/>
      <c r="GG120" s="120"/>
      <c r="GH120" s="120"/>
      <c r="GI120" s="120"/>
      <c r="GJ120" s="120"/>
      <c r="GK120" s="120"/>
      <c r="GL120" s="120"/>
      <c r="GM120" s="120"/>
      <c r="GN120" s="120"/>
      <c r="GO120" s="120"/>
      <c r="GP120" s="120"/>
      <c r="GQ120" s="120"/>
      <c r="GR120" s="120"/>
      <c r="GS120" s="120"/>
      <c r="GT120" s="120"/>
      <c r="GU120" s="120"/>
      <c r="GV120" s="120"/>
      <c r="GW120" s="120"/>
      <c r="GX120" s="120"/>
      <c r="GY120" s="120"/>
      <c r="GZ120" s="120"/>
      <c r="HA120" s="120"/>
      <c r="HB120" s="120"/>
      <c r="HC120" s="120"/>
      <c r="HD120" s="120"/>
      <c r="HE120" s="120"/>
      <c r="HF120" s="120"/>
      <c r="HG120" s="120"/>
      <c r="HH120" s="120"/>
      <c r="HI120" s="120"/>
      <c r="HJ120" s="120"/>
      <c r="HK120" s="120"/>
      <c r="HL120" s="120"/>
      <c r="HM120" s="120"/>
      <c r="HN120" s="120"/>
      <c r="HO120" s="120"/>
      <c r="HP120" s="120"/>
      <c r="HQ120" s="120"/>
      <c r="HR120" s="120"/>
      <c r="HS120" s="120"/>
      <c r="HT120" s="120"/>
      <c r="HU120" s="120"/>
      <c r="HV120" s="120"/>
      <c r="HW120" s="120"/>
      <c r="HX120" s="120"/>
      <c r="HY120" s="120"/>
      <c r="HZ120" s="120"/>
      <c r="IA120" s="120"/>
      <c r="IB120" s="120"/>
      <c r="IC120" s="120"/>
      <c r="ID120" s="120"/>
      <c r="IE120" s="120"/>
      <c r="IF120" s="120"/>
      <c r="IG120" s="120"/>
      <c r="IH120" s="120"/>
      <c r="II120" s="120"/>
      <c r="IJ120" s="120"/>
      <c r="IK120" s="120"/>
      <c r="IL120" s="120"/>
      <c r="IM120" s="120"/>
      <c r="IN120" s="120"/>
      <c r="IO120" s="120"/>
      <c r="IP120" s="120"/>
      <c r="IQ120" s="120"/>
      <c r="IR120" s="120"/>
      <c r="IS120" s="120"/>
      <c r="IT120" s="120"/>
      <c r="IU120" s="120"/>
      <c r="IV120" s="120"/>
      <c r="IW120" s="120"/>
      <c r="IX120" s="120"/>
    </row>
    <row r="121" spans="1:258" s="68" customFormat="1" ht="15" customHeight="1">
      <c r="A121" s="88">
        <v>113</v>
      </c>
      <c r="B121" s="89"/>
      <c r="C121" s="107" t="s">
        <v>297</v>
      </c>
      <c r="D121" s="108" t="s">
        <v>298</v>
      </c>
      <c r="E121" s="90"/>
      <c r="F121" s="85" t="e">
        <f>VLOOKUP(D121,#REF!,3,0)</f>
        <v>#REF!</v>
      </c>
      <c r="G121" s="86">
        <v>3.9181650000000001</v>
      </c>
      <c r="H121" s="92"/>
      <c r="I121" s="120"/>
      <c r="J121" s="180" t="e">
        <f t="shared" si="3"/>
        <v>#REF!</v>
      </c>
      <c r="K121" s="120"/>
      <c r="L121" s="120"/>
      <c r="M121" s="128"/>
      <c r="N121" s="85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20"/>
      <c r="BS121" s="120"/>
      <c r="BT121" s="120"/>
      <c r="BU121" s="120"/>
      <c r="BV121" s="120"/>
      <c r="BW121" s="120"/>
      <c r="BX121" s="120"/>
      <c r="BY121" s="120"/>
      <c r="BZ121" s="120"/>
      <c r="CA121" s="120"/>
      <c r="CB121" s="120"/>
      <c r="CC121" s="120"/>
      <c r="CD121" s="120"/>
      <c r="CE121" s="120"/>
      <c r="CF121" s="120"/>
      <c r="CG121" s="120"/>
      <c r="CH121" s="120"/>
      <c r="CI121" s="120"/>
      <c r="CJ121" s="120"/>
      <c r="CK121" s="120"/>
      <c r="CL121" s="120"/>
      <c r="CM121" s="120"/>
      <c r="CN121" s="120"/>
      <c r="CO121" s="120"/>
      <c r="CP121" s="120"/>
      <c r="CQ121" s="120"/>
      <c r="CR121" s="120"/>
      <c r="CS121" s="120"/>
      <c r="CT121" s="120"/>
      <c r="CU121" s="120"/>
      <c r="CV121" s="120"/>
      <c r="CW121" s="120"/>
      <c r="CX121" s="120"/>
      <c r="CY121" s="120"/>
      <c r="CZ121" s="120"/>
      <c r="DA121" s="120"/>
      <c r="DB121" s="120"/>
      <c r="DC121" s="120"/>
      <c r="DD121" s="120"/>
      <c r="DE121" s="120"/>
      <c r="DF121" s="120"/>
      <c r="DG121" s="120"/>
      <c r="DH121" s="120"/>
      <c r="DI121" s="120"/>
      <c r="DJ121" s="120"/>
      <c r="DK121" s="120"/>
      <c r="DL121" s="120"/>
      <c r="DM121" s="120"/>
      <c r="DN121" s="120"/>
      <c r="DO121" s="120"/>
      <c r="DP121" s="120"/>
      <c r="DQ121" s="120"/>
      <c r="DR121" s="120"/>
      <c r="DS121" s="120"/>
      <c r="DT121" s="120"/>
      <c r="DU121" s="120"/>
      <c r="DV121" s="120"/>
      <c r="DW121" s="120"/>
      <c r="DX121" s="120"/>
      <c r="DY121" s="120"/>
      <c r="DZ121" s="120"/>
      <c r="EA121" s="120"/>
      <c r="EB121" s="120"/>
      <c r="EC121" s="120"/>
      <c r="ED121" s="120"/>
      <c r="EE121" s="120"/>
      <c r="EF121" s="120"/>
      <c r="EG121" s="120"/>
      <c r="EH121" s="120"/>
      <c r="EI121" s="120"/>
      <c r="EJ121" s="120"/>
      <c r="EK121" s="120"/>
      <c r="EL121" s="120"/>
      <c r="EM121" s="120"/>
      <c r="EN121" s="120"/>
      <c r="EO121" s="120"/>
      <c r="EP121" s="120"/>
      <c r="EQ121" s="120"/>
      <c r="ER121" s="120"/>
      <c r="ES121" s="120"/>
      <c r="ET121" s="120"/>
      <c r="EU121" s="120"/>
      <c r="EV121" s="120"/>
      <c r="EW121" s="120"/>
      <c r="EX121" s="120"/>
      <c r="EY121" s="120"/>
      <c r="EZ121" s="120"/>
      <c r="FA121" s="120"/>
      <c r="FB121" s="120"/>
      <c r="FC121" s="120"/>
      <c r="FD121" s="120"/>
      <c r="FE121" s="120"/>
      <c r="FF121" s="120"/>
      <c r="FG121" s="120"/>
      <c r="FH121" s="120"/>
      <c r="FI121" s="120"/>
      <c r="FJ121" s="120"/>
      <c r="FK121" s="120"/>
      <c r="FL121" s="120"/>
      <c r="FM121" s="120"/>
      <c r="FN121" s="120"/>
      <c r="FO121" s="120"/>
      <c r="FP121" s="120"/>
      <c r="FQ121" s="120"/>
      <c r="FR121" s="120"/>
      <c r="FS121" s="120"/>
      <c r="FT121" s="120"/>
      <c r="FU121" s="120"/>
      <c r="FV121" s="120"/>
      <c r="FW121" s="120"/>
      <c r="FX121" s="120"/>
      <c r="FY121" s="120"/>
      <c r="FZ121" s="120"/>
      <c r="GA121" s="120"/>
      <c r="GB121" s="120"/>
      <c r="GC121" s="120"/>
      <c r="GD121" s="120"/>
      <c r="GE121" s="120"/>
      <c r="GF121" s="120"/>
      <c r="GG121" s="120"/>
      <c r="GH121" s="120"/>
      <c r="GI121" s="120"/>
      <c r="GJ121" s="120"/>
      <c r="GK121" s="120"/>
      <c r="GL121" s="120"/>
      <c r="GM121" s="120"/>
      <c r="GN121" s="120"/>
      <c r="GO121" s="120"/>
      <c r="GP121" s="120"/>
      <c r="GQ121" s="120"/>
      <c r="GR121" s="120"/>
      <c r="GS121" s="120"/>
      <c r="GT121" s="120"/>
      <c r="GU121" s="120"/>
      <c r="GV121" s="120"/>
      <c r="GW121" s="120"/>
      <c r="GX121" s="120"/>
      <c r="GY121" s="120"/>
      <c r="GZ121" s="120"/>
      <c r="HA121" s="120"/>
      <c r="HB121" s="120"/>
      <c r="HC121" s="120"/>
      <c r="HD121" s="120"/>
      <c r="HE121" s="120"/>
      <c r="HF121" s="120"/>
      <c r="HG121" s="120"/>
      <c r="HH121" s="120"/>
      <c r="HI121" s="120"/>
      <c r="HJ121" s="120"/>
      <c r="HK121" s="120"/>
      <c r="HL121" s="120"/>
      <c r="HM121" s="120"/>
      <c r="HN121" s="120"/>
      <c r="HO121" s="120"/>
      <c r="HP121" s="120"/>
      <c r="HQ121" s="120"/>
      <c r="HR121" s="120"/>
      <c r="HS121" s="120"/>
      <c r="HT121" s="120"/>
      <c r="HU121" s="120"/>
      <c r="HV121" s="120"/>
      <c r="HW121" s="120"/>
      <c r="HX121" s="120"/>
      <c r="HY121" s="120"/>
      <c r="HZ121" s="120"/>
      <c r="IA121" s="120"/>
      <c r="IB121" s="120"/>
      <c r="IC121" s="120"/>
      <c r="ID121" s="120"/>
      <c r="IE121" s="120"/>
      <c r="IF121" s="120"/>
      <c r="IG121" s="120"/>
      <c r="IH121" s="120"/>
      <c r="II121" s="120"/>
      <c r="IJ121" s="120"/>
      <c r="IK121" s="120"/>
      <c r="IL121" s="120"/>
      <c r="IM121" s="120"/>
      <c r="IN121" s="120"/>
      <c r="IO121" s="120"/>
      <c r="IP121" s="120"/>
      <c r="IQ121" s="120"/>
      <c r="IR121" s="120"/>
      <c r="IS121" s="120"/>
      <c r="IT121" s="120"/>
      <c r="IU121" s="120"/>
      <c r="IV121" s="120"/>
      <c r="IW121" s="120"/>
      <c r="IX121" s="120"/>
    </row>
    <row r="122" spans="1:258" s="68" customFormat="1" ht="15" customHeight="1">
      <c r="A122" s="88">
        <v>114</v>
      </c>
      <c r="B122" s="89"/>
      <c r="C122" s="107" t="s">
        <v>299</v>
      </c>
      <c r="D122" s="108" t="s">
        <v>300</v>
      </c>
      <c r="E122" s="90"/>
      <c r="F122" s="85" t="e">
        <f>VLOOKUP(D122,#REF!,3,0)</f>
        <v>#REF!</v>
      </c>
      <c r="G122" s="86">
        <v>8.1308450000000008</v>
      </c>
      <c r="H122" s="92"/>
      <c r="I122" s="120"/>
      <c r="J122" s="180" t="e">
        <f t="shared" si="3"/>
        <v>#REF!</v>
      </c>
      <c r="K122" s="120"/>
      <c r="L122" s="120"/>
      <c r="M122" s="128"/>
      <c r="N122" s="85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  <c r="AY122" s="120"/>
      <c r="AZ122" s="120"/>
      <c r="BA122" s="120"/>
      <c r="BB122" s="120"/>
      <c r="BC122" s="120"/>
      <c r="BD122" s="120"/>
      <c r="BE122" s="120"/>
      <c r="BF122" s="120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20"/>
      <c r="BS122" s="120"/>
      <c r="BT122" s="120"/>
      <c r="BU122" s="120"/>
      <c r="BV122" s="120"/>
      <c r="BW122" s="120"/>
      <c r="BX122" s="120"/>
      <c r="BY122" s="120"/>
      <c r="BZ122" s="120"/>
      <c r="CA122" s="120"/>
      <c r="CB122" s="120"/>
      <c r="CC122" s="120"/>
      <c r="CD122" s="120"/>
      <c r="CE122" s="120"/>
      <c r="CF122" s="120"/>
      <c r="CG122" s="120"/>
      <c r="CH122" s="120"/>
      <c r="CI122" s="120"/>
      <c r="CJ122" s="120"/>
      <c r="CK122" s="120"/>
      <c r="CL122" s="120"/>
      <c r="CM122" s="120"/>
      <c r="CN122" s="120"/>
      <c r="CO122" s="120"/>
      <c r="CP122" s="120"/>
      <c r="CQ122" s="120"/>
      <c r="CR122" s="120"/>
      <c r="CS122" s="120"/>
      <c r="CT122" s="120"/>
      <c r="CU122" s="120"/>
      <c r="CV122" s="120"/>
      <c r="CW122" s="120"/>
      <c r="CX122" s="120"/>
      <c r="CY122" s="120"/>
      <c r="CZ122" s="120"/>
      <c r="DA122" s="120"/>
      <c r="DB122" s="120"/>
      <c r="DC122" s="120"/>
      <c r="DD122" s="120"/>
      <c r="DE122" s="120"/>
      <c r="DF122" s="120"/>
      <c r="DG122" s="120"/>
      <c r="DH122" s="120"/>
      <c r="DI122" s="120"/>
      <c r="DJ122" s="120"/>
      <c r="DK122" s="120"/>
      <c r="DL122" s="120"/>
      <c r="DM122" s="120"/>
      <c r="DN122" s="120"/>
      <c r="DO122" s="120"/>
      <c r="DP122" s="120"/>
      <c r="DQ122" s="120"/>
      <c r="DR122" s="120"/>
      <c r="DS122" s="120"/>
      <c r="DT122" s="120"/>
      <c r="DU122" s="120"/>
      <c r="DV122" s="120"/>
      <c r="DW122" s="120"/>
      <c r="DX122" s="120"/>
      <c r="DY122" s="120"/>
      <c r="DZ122" s="120"/>
      <c r="EA122" s="120"/>
      <c r="EB122" s="120"/>
      <c r="EC122" s="120"/>
      <c r="ED122" s="120"/>
      <c r="EE122" s="120"/>
      <c r="EF122" s="120"/>
      <c r="EG122" s="120"/>
      <c r="EH122" s="120"/>
      <c r="EI122" s="120"/>
      <c r="EJ122" s="120"/>
      <c r="EK122" s="120"/>
      <c r="EL122" s="120"/>
      <c r="EM122" s="120"/>
      <c r="EN122" s="120"/>
      <c r="EO122" s="120"/>
      <c r="EP122" s="120"/>
      <c r="EQ122" s="120"/>
      <c r="ER122" s="120"/>
      <c r="ES122" s="120"/>
      <c r="ET122" s="120"/>
      <c r="EU122" s="120"/>
      <c r="EV122" s="120"/>
      <c r="EW122" s="120"/>
      <c r="EX122" s="120"/>
      <c r="EY122" s="120"/>
      <c r="EZ122" s="120"/>
      <c r="FA122" s="120"/>
      <c r="FB122" s="120"/>
      <c r="FC122" s="120"/>
      <c r="FD122" s="120"/>
      <c r="FE122" s="120"/>
      <c r="FF122" s="120"/>
      <c r="FG122" s="120"/>
      <c r="FH122" s="120"/>
      <c r="FI122" s="120"/>
      <c r="FJ122" s="120"/>
      <c r="FK122" s="120"/>
      <c r="FL122" s="120"/>
      <c r="FM122" s="120"/>
      <c r="FN122" s="120"/>
      <c r="FO122" s="120"/>
      <c r="FP122" s="120"/>
      <c r="FQ122" s="120"/>
      <c r="FR122" s="120"/>
      <c r="FS122" s="120"/>
      <c r="FT122" s="120"/>
      <c r="FU122" s="120"/>
      <c r="FV122" s="120"/>
      <c r="FW122" s="120"/>
      <c r="FX122" s="120"/>
      <c r="FY122" s="120"/>
      <c r="FZ122" s="120"/>
      <c r="GA122" s="120"/>
      <c r="GB122" s="120"/>
      <c r="GC122" s="120"/>
      <c r="GD122" s="120"/>
      <c r="GE122" s="120"/>
      <c r="GF122" s="120"/>
      <c r="GG122" s="120"/>
      <c r="GH122" s="120"/>
      <c r="GI122" s="120"/>
      <c r="GJ122" s="120"/>
      <c r="GK122" s="120"/>
      <c r="GL122" s="120"/>
      <c r="GM122" s="120"/>
      <c r="GN122" s="120"/>
      <c r="GO122" s="120"/>
      <c r="GP122" s="120"/>
      <c r="GQ122" s="120"/>
      <c r="GR122" s="120"/>
      <c r="GS122" s="120"/>
      <c r="GT122" s="120"/>
      <c r="GU122" s="120"/>
      <c r="GV122" s="120"/>
      <c r="GW122" s="120"/>
      <c r="GX122" s="120"/>
      <c r="GY122" s="120"/>
      <c r="GZ122" s="120"/>
      <c r="HA122" s="120"/>
      <c r="HB122" s="120"/>
      <c r="HC122" s="120"/>
      <c r="HD122" s="120"/>
      <c r="HE122" s="120"/>
      <c r="HF122" s="120"/>
      <c r="HG122" s="120"/>
      <c r="HH122" s="120"/>
      <c r="HI122" s="120"/>
      <c r="HJ122" s="120"/>
      <c r="HK122" s="120"/>
      <c r="HL122" s="120"/>
      <c r="HM122" s="120"/>
      <c r="HN122" s="120"/>
      <c r="HO122" s="120"/>
      <c r="HP122" s="120"/>
      <c r="HQ122" s="120"/>
      <c r="HR122" s="120"/>
      <c r="HS122" s="120"/>
      <c r="HT122" s="120"/>
      <c r="HU122" s="120"/>
      <c r="HV122" s="120"/>
      <c r="HW122" s="120"/>
      <c r="HX122" s="120"/>
      <c r="HY122" s="120"/>
      <c r="HZ122" s="120"/>
      <c r="IA122" s="120"/>
      <c r="IB122" s="120"/>
      <c r="IC122" s="120"/>
      <c r="ID122" s="120"/>
      <c r="IE122" s="120"/>
      <c r="IF122" s="120"/>
      <c r="IG122" s="120"/>
      <c r="IH122" s="120"/>
      <c r="II122" s="120"/>
      <c r="IJ122" s="120"/>
      <c r="IK122" s="120"/>
      <c r="IL122" s="120"/>
      <c r="IM122" s="120"/>
      <c r="IN122" s="120"/>
      <c r="IO122" s="120"/>
      <c r="IP122" s="120"/>
      <c r="IQ122" s="120"/>
      <c r="IR122" s="120"/>
      <c r="IS122" s="120"/>
      <c r="IT122" s="120"/>
      <c r="IU122" s="120"/>
      <c r="IV122" s="120"/>
      <c r="IW122" s="120"/>
      <c r="IX122" s="120"/>
    </row>
    <row r="123" spans="1:258" s="68" customFormat="1" ht="15" customHeight="1">
      <c r="A123" s="88">
        <v>115</v>
      </c>
      <c r="B123" s="89"/>
      <c r="C123" s="107" t="s">
        <v>301</v>
      </c>
      <c r="D123" s="108" t="s">
        <v>302</v>
      </c>
      <c r="E123" s="90"/>
      <c r="F123" s="85" t="e">
        <f>VLOOKUP(D123,#REF!,3,0)</f>
        <v>#REF!</v>
      </c>
      <c r="G123" s="86">
        <v>9.1840150000000005</v>
      </c>
      <c r="H123" s="92"/>
      <c r="I123" s="120"/>
      <c r="J123" s="180" t="e">
        <f t="shared" si="3"/>
        <v>#REF!</v>
      </c>
      <c r="K123" s="120"/>
      <c r="L123" s="120"/>
      <c r="M123" s="128"/>
      <c r="N123" s="85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20"/>
      <c r="BE123" s="120"/>
      <c r="BF123" s="120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20"/>
      <c r="BS123" s="120"/>
      <c r="BT123" s="120"/>
      <c r="BU123" s="120"/>
      <c r="BV123" s="120"/>
      <c r="BW123" s="120"/>
      <c r="BX123" s="120"/>
      <c r="BY123" s="120"/>
      <c r="BZ123" s="120"/>
      <c r="CA123" s="120"/>
      <c r="CB123" s="120"/>
      <c r="CC123" s="120"/>
      <c r="CD123" s="120"/>
      <c r="CE123" s="120"/>
      <c r="CF123" s="120"/>
      <c r="CG123" s="120"/>
      <c r="CH123" s="120"/>
      <c r="CI123" s="120"/>
      <c r="CJ123" s="120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0"/>
      <c r="CU123" s="120"/>
      <c r="CV123" s="120"/>
      <c r="CW123" s="120"/>
      <c r="CX123" s="120"/>
      <c r="CY123" s="120"/>
      <c r="CZ123" s="120"/>
      <c r="DA123" s="120"/>
      <c r="DB123" s="120"/>
      <c r="DC123" s="120"/>
      <c r="DD123" s="120"/>
      <c r="DE123" s="120"/>
      <c r="DF123" s="120"/>
      <c r="DG123" s="120"/>
      <c r="DH123" s="120"/>
      <c r="DI123" s="120"/>
      <c r="DJ123" s="120"/>
      <c r="DK123" s="120"/>
      <c r="DL123" s="120"/>
      <c r="DM123" s="120"/>
      <c r="DN123" s="120"/>
      <c r="DO123" s="120"/>
      <c r="DP123" s="120"/>
      <c r="DQ123" s="120"/>
      <c r="DR123" s="120"/>
      <c r="DS123" s="120"/>
      <c r="DT123" s="120"/>
      <c r="DU123" s="120"/>
      <c r="DV123" s="120"/>
      <c r="DW123" s="120"/>
      <c r="DX123" s="120"/>
      <c r="DY123" s="120"/>
      <c r="DZ123" s="120"/>
      <c r="EA123" s="120"/>
      <c r="EB123" s="120"/>
      <c r="EC123" s="120"/>
      <c r="ED123" s="120"/>
      <c r="EE123" s="120"/>
      <c r="EF123" s="120"/>
      <c r="EG123" s="120"/>
      <c r="EH123" s="120"/>
      <c r="EI123" s="120"/>
      <c r="EJ123" s="120"/>
      <c r="EK123" s="120"/>
      <c r="EL123" s="120"/>
      <c r="EM123" s="120"/>
      <c r="EN123" s="120"/>
      <c r="EO123" s="120"/>
      <c r="EP123" s="120"/>
      <c r="EQ123" s="120"/>
      <c r="ER123" s="120"/>
      <c r="ES123" s="120"/>
      <c r="ET123" s="120"/>
      <c r="EU123" s="120"/>
      <c r="EV123" s="120"/>
      <c r="EW123" s="120"/>
      <c r="EX123" s="120"/>
      <c r="EY123" s="120"/>
      <c r="EZ123" s="120"/>
      <c r="FA123" s="120"/>
      <c r="FB123" s="120"/>
      <c r="FC123" s="120"/>
      <c r="FD123" s="120"/>
      <c r="FE123" s="120"/>
      <c r="FF123" s="120"/>
      <c r="FG123" s="120"/>
      <c r="FH123" s="120"/>
      <c r="FI123" s="120"/>
      <c r="FJ123" s="120"/>
      <c r="FK123" s="120"/>
      <c r="FL123" s="120"/>
      <c r="FM123" s="120"/>
      <c r="FN123" s="120"/>
      <c r="FO123" s="120"/>
      <c r="FP123" s="120"/>
      <c r="FQ123" s="120"/>
      <c r="FR123" s="120"/>
      <c r="FS123" s="120"/>
      <c r="FT123" s="120"/>
      <c r="FU123" s="120"/>
      <c r="FV123" s="120"/>
      <c r="FW123" s="120"/>
      <c r="FX123" s="120"/>
      <c r="FY123" s="120"/>
      <c r="FZ123" s="120"/>
      <c r="GA123" s="120"/>
      <c r="GB123" s="120"/>
      <c r="GC123" s="120"/>
      <c r="GD123" s="120"/>
      <c r="GE123" s="120"/>
      <c r="GF123" s="120"/>
      <c r="GG123" s="120"/>
      <c r="GH123" s="120"/>
      <c r="GI123" s="120"/>
      <c r="GJ123" s="120"/>
      <c r="GK123" s="120"/>
      <c r="GL123" s="120"/>
      <c r="GM123" s="120"/>
      <c r="GN123" s="120"/>
      <c r="GO123" s="120"/>
      <c r="GP123" s="120"/>
      <c r="GQ123" s="120"/>
      <c r="GR123" s="120"/>
      <c r="GS123" s="120"/>
      <c r="GT123" s="120"/>
      <c r="GU123" s="120"/>
      <c r="GV123" s="120"/>
      <c r="GW123" s="120"/>
      <c r="GX123" s="120"/>
      <c r="GY123" s="120"/>
      <c r="GZ123" s="120"/>
      <c r="HA123" s="120"/>
      <c r="HB123" s="120"/>
      <c r="HC123" s="120"/>
      <c r="HD123" s="120"/>
      <c r="HE123" s="120"/>
      <c r="HF123" s="120"/>
      <c r="HG123" s="120"/>
      <c r="HH123" s="120"/>
      <c r="HI123" s="120"/>
      <c r="HJ123" s="120"/>
      <c r="HK123" s="120"/>
      <c r="HL123" s="120"/>
      <c r="HM123" s="120"/>
      <c r="HN123" s="120"/>
      <c r="HO123" s="120"/>
      <c r="HP123" s="120"/>
      <c r="HQ123" s="120"/>
      <c r="HR123" s="120"/>
      <c r="HS123" s="120"/>
      <c r="HT123" s="120"/>
      <c r="HU123" s="120"/>
      <c r="HV123" s="120"/>
      <c r="HW123" s="120"/>
      <c r="HX123" s="120"/>
      <c r="HY123" s="120"/>
      <c r="HZ123" s="120"/>
      <c r="IA123" s="120"/>
      <c r="IB123" s="120"/>
      <c r="IC123" s="120"/>
      <c r="ID123" s="120"/>
      <c r="IE123" s="120"/>
      <c r="IF123" s="120"/>
      <c r="IG123" s="120"/>
      <c r="IH123" s="120"/>
      <c r="II123" s="120"/>
      <c r="IJ123" s="120"/>
      <c r="IK123" s="120"/>
      <c r="IL123" s="120"/>
      <c r="IM123" s="120"/>
      <c r="IN123" s="120"/>
      <c r="IO123" s="120"/>
      <c r="IP123" s="120"/>
      <c r="IQ123" s="120"/>
      <c r="IR123" s="120"/>
      <c r="IS123" s="120"/>
      <c r="IT123" s="120"/>
      <c r="IU123" s="120"/>
      <c r="IV123" s="120"/>
      <c r="IW123" s="120"/>
      <c r="IX123" s="120"/>
    </row>
    <row r="124" spans="1:258" s="68" customFormat="1" ht="15" customHeight="1">
      <c r="A124" s="88">
        <v>116</v>
      </c>
      <c r="B124" s="89"/>
      <c r="C124" s="107" t="s">
        <v>303</v>
      </c>
      <c r="D124" s="108" t="s">
        <v>304</v>
      </c>
      <c r="E124" s="90"/>
      <c r="F124" s="85" t="e">
        <f>VLOOKUP(D124,#REF!,3,0)</f>
        <v>#REF!</v>
      </c>
      <c r="G124" s="86">
        <v>8.1308450000000008</v>
      </c>
      <c r="H124" s="92"/>
      <c r="I124" s="120"/>
      <c r="J124" s="180" t="e">
        <f t="shared" si="3"/>
        <v>#REF!</v>
      </c>
      <c r="K124" s="120"/>
      <c r="L124" s="120"/>
      <c r="M124" s="128"/>
      <c r="N124" s="85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20"/>
      <c r="BS124" s="120"/>
      <c r="BT124" s="120"/>
      <c r="BU124" s="120"/>
      <c r="BV124" s="120"/>
      <c r="BW124" s="120"/>
      <c r="BX124" s="120"/>
      <c r="BY124" s="120"/>
      <c r="BZ124" s="120"/>
      <c r="CA124" s="120"/>
      <c r="CB124" s="120"/>
      <c r="CC124" s="120"/>
      <c r="CD124" s="120"/>
      <c r="CE124" s="120"/>
      <c r="CF124" s="120"/>
      <c r="CG124" s="120"/>
      <c r="CH124" s="120"/>
      <c r="CI124" s="120"/>
      <c r="CJ124" s="120"/>
      <c r="CK124" s="120"/>
      <c r="CL124" s="120"/>
      <c r="CM124" s="120"/>
      <c r="CN124" s="120"/>
      <c r="CO124" s="120"/>
      <c r="CP124" s="120"/>
      <c r="CQ124" s="120"/>
      <c r="CR124" s="120"/>
      <c r="CS124" s="120"/>
      <c r="CT124" s="120"/>
      <c r="CU124" s="120"/>
      <c r="CV124" s="120"/>
      <c r="CW124" s="120"/>
      <c r="CX124" s="120"/>
      <c r="CY124" s="120"/>
      <c r="CZ124" s="120"/>
      <c r="DA124" s="120"/>
      <c r="DB124" s="120"/>
      <c r="DC124" s="120"/>
      <c r="DD124" s="120"/>
      <c r="DE124" s="120"/>
      <c r="DF124" s="120"/>
      <c r="DG124" s="120"/>
      <c r="DH124" s="120"/>
      <c r="DI124" s="120"/>
      <c r="DJ124" s="120"/>
      <c r="DK124" s="120"/>
      <c r="DL124" s="120"/>
      <c r="DM124" s="120"/>
      <c r="DN124" s="120"/>
      <c r="DO124" s="120"/>
      <c r="DP124" s="120"/>
      <c r="DQ124" s="120"/>
      <c r="DR124" s="120"/>
      <c r="DS124" s="120"/>
      <c r="DT124" s="120"/>
      <c r="DU124" s="120"/>
      <c r="DV124" s="120"/>
      <c r="DW124" s="120"/>
      <c r="DX124" s="120"/>
      <c r="DY124" s="120"/>
      <c r="DZ124" s="120"/>
      <c r="EA124" s="120"/>
      <c r="EB124" s="120"/>
      <c r="EC124" s="120"/>
      <c r="ED124" s="120"/>
      <c r="EE124" s="120"/>
      <c r="EF124" s="120"/>
      <c r="EG124" s="120"/>
      <c r="EH124" s="120"/>
      <c r="EI124" s="120"/>
      <c r="EJ124" s="120"/>
      <c r="EK124" s="120"/>
      <c r="EL124" s="120"/>
      <c r="EM124" s="120"/>
      <c r="EN124" s="120"/>
      <c r="EO124" s="120"/>
      <c r="EP124" s="120"/>
      <c r="EQ124" s="120"/>
      <c r="ER124" s="120"/>
      <c r="ES124" s="120"/>
      <c r="ET124" s="120"/>
      <c r="EU124" s="120"/>
      <c r="EV124" s="120"/>
      <c r="EW124" s="120"/>
      <c r="EX124" s="120"/>
      <c r="EY124" s="120"/>
      <c r="EZ124" s="120"/>
      <c r="FA124" s="120"/>
      <c r="FB124" s="120"/>
      <c r="FC124" s="120"/>
      <c r="FD124" s="120"/>
      <c r="FE124" s="120"/>
      <c r="FF124" s="120"/>
      <c r="FG124" s="120"/>
      <c r="FH124" s="120"/>
      <c r="FI124" s="120"/>
      <c r="FJ124" s="120"/>
      <c r="FK124" s="120"/>
      <c r="FL124" s="120"/>
      <c r="FM124" s="120"/>
      <c r="FN124" s="120"/>
      <c r="FO124" s="120"/>
      <c r="FP124" s="120"/>
      <c r="FQ124" s="120"/>
      <c r="FR124" s="120"/>
      <c r="FS124" s="120"/>
      <c r="FT124" s="120"/>
      <c r="FU124" s="120"/>
      <c r="FV124" s="120"/>
      <c r="FW124" s="120"/>
      <c r="FX124" s="120"/>
      <c r="FY124" s="120"/>
      <c r="FZ124" s="120"/>
      <c r="GA124" s="120"/>
      <c r="GB124" s="120"/>
      <c r="GC124" s="120"/>
      <c r="GD124" s="120"/>
      <c r="GE124" s="120"/>
      <c r="GF124" s="120"/>
      <c r="GG124" s="120"/>
      <c r="GH124" s="120"/>
      <c r="GI124" s="120"/>
      <c r="GJ124" s="120"/>
      <c r="GK124" s="120"/>
      <c r="GL124" s="120"/>
      <c r="GM124" s="120"/>
      <c r="GN124" s="120"/>
      <c r="GO124" s="120"/>
      <c r="GP124" s="120"/>
      <c r="GQ124" s="120"/>
      <c r="GR124" s="120"/>
      <c r="GS124" s="120"/>
      <c r="GT124" s="120"/>
      <c r="GU124" s="120"/>
      <c r="GV124" s="120"/>
      <c r="GW124" s="120"/>
      <c r="GX124" s="120"/>
      <c r="GY124" s="120"/>
      <c r="GZ124" s="120"/>
      <c r="HA124" s="120"/>
      <c r="HB124" s="120"/>
      <c r="HC124" s="120"/>
      <c r="HD124" s="120"/>
      <c r="HE124" s="120"/>
      <c r="HF124" s="120"/>
      <c r="HG124" s="120"/>
      <c r="HH124" s="120"/>
      <c r="HI124" s="120"/>
      <c r="HJ124" s="120"/>
      <c r="HK124" s="120"/>
      <c r="HL124" s="120"/>
      <c r="HM124" s="120"/>
      <c r="HN124" s="120"/>
      <c r="HO124" s="120"/>
      <c r="HP124" s="120"/>
      <c r="HQ124" s="120"/>
      <c r="HR124" s="120"/>
      <c r="HS124" s="120"/>
      <c r="HT124" s="120"/>
      <c r="HU124" s="120"/>
      <c r="HV124" s="120"/>
      <c r="HW124" s="120"/>
      <c r="HX124" s="120"/>
      <c r="HY124" s="120"/>
      <c r="HZ124" s="120"/>
      <c r="IA124" s="120"/>
      <c r="IB124" s="120"/>
      <c r="IC124" s="120"/>
      <c r="ID124" s="120"/>
      <c r="IE124" s="120"/>
      <c r="IF124" s="120"/>
      <c r="IG124" s="120"/>
      <c r="IH124" s="120"/>
      <c r="II124" s="120"/>
      <c r="IJ124" s="120"/>
      <c r="IK124" s="120"/>
      <c r="IL124" s="120"/>
      <c r="IM124" s="120"/>
      <c r="IN124" s="120"/>
      <c r="IO124" s="120"/>
      <c r="IP124" s="120"/>
      <c r="IQ124" s="120"/>
      <c r="IR124" s="120"/>
      <c r="IS124" s="120"/>
      <c r="IT124" s="120"/>
      <c r="IU124" s="120"/>
      <c r="IV124" s="120"/>
      <c r="IW124" s="120"/>
      <c r="IX124" s="120"/>
    </row>
    <row r="125" spans="1:258" s="68" customFormat="1" ht="15" customHeight="1">
      <c r="A125" s="88">
        <v>117</v>
      </c>
      <c r="B125" s="89"/>
      <c r="C125" s="107" t="s">
        <v>305</v>
      </c>
      <c r="D125" s="108" t="s">
        <v>306</v>
      </c>
      <c r="E125" s="90"/>
      <c r="F125" s="85" t="e">
        <f>VLOOKUP(D125,#REF!,3,0)</f>
        <v>#REF!</v>
      </c>
      <c r="G125" s="86">
        <v>4.0922749999999999</v>
      </c>
      <c r="H125" s="92"/>
      <c r="I125" s="120"/>
      <c r="J125" s="180" t="e">
        <f t="shared" si="3"/>
        <v>#REF!</v>
      </c>
      <c r="K125" s="120"/>
      <c r="L125" s="120"/>
      <c r="M125" s="128"/>
      <c r="N125" s="85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  <c r="AZ125" s="120"/>
      <c r="BA125" s="120"/>
      <c r="BB125" s="120"/>
      <c r="BC125" s="120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20"/>
      <c r="BS125" s="120"/>
      <c r="BT125" s="120"/>
      <c r="BU125" s="120"/>
      <c r="BV125" s="120"/>
      <c r="BW125" s="120"/>
      <c r="BX125" s="120"/>
      <c r="BY125" s="120"/>
      <c r="BZ125" s="120"/>
      <c r="CA125" s="120"/>
      <c r="CB125" s="120"/>
      <c r="CC125" s="120"/>
      <c r="CD125" s="120"/>
      <c r="CE125" s="120"/>
      <c r="CF125" s="120"/>
      <c r="CG125" s="120"/>
      <c r="CH125" s="120"/>
      <c r="CI125" s="120"/>
      <c r="CJ125" s="120"/>
      <c r="CK125" s="120"/>
      <c r="CL125" s="120"/>
      <c r="CM125" s="120"/>
      <c r="CN125" s="120"/>
      <c r="CO125" s="120"/>
      <c r="CP125" s="120"/>
      <c r="CQ125" s="120"/>
      <c r="CR125" s="120"/>
      <c r="CS125" s="120"/>
      <c r="CT125" s="120"/>
      <c r="CU125" s="120"/>
      <c r="CV125" s="120"/>
      <c r="CW125" s="120"/>
      <c r="CX125" s="120"/>
      <c r="CY125" s="120"/>
      <c r="CZ125" s="120"/>
      <c r="DA125" s="120"/>
      <c r="DB125" s="120"/>
      <c r="DC125" s="120"/>
      <c r="DD125" s="120"/>
      <c r="DE125" s="120"/>
      <c r="DF125" s="120"/>
      <c r="DG125" s="120"/>
      <c r="DH125" s="120"/>
      <c r="DI125" s="120"/>
      <c r="DJ125" s="120"/>
      <c r="DK125" s="120"/>
      <c r="DL125" s="120"/>
      <c r="DM125" s="120"/>
      <c r="DN125" s="120"/>
      <c r="DO125" s="120"/>
      <c r="DP125" s="120"/>
      <c r="DQ125" s="120"/>
      <c r="DR125" s="120"/>
      <c r="DS125" s="120"/>
      <c r="DT125" s="120"/>
      <c r="DU125" s="120"/>
      <c r="DV125" s="120"/>
      <c r="DW125" s="120"/>
      <c r="DX125" s="120"/>
      <c r="DY125" s="120"/>
      <c r="DZ125" s="120"/>
      <c r="EA125" s="120"/>
      <c r="EB125" s="120"/>
      <c r="EC125" s="120"/>
      <c r="ED125" s="120"/>
      <c r="EE125" s="120"/>
      <c r="EF125" s="120"/>
      <c r="EG125" s="120"/>
      <c r="EH125" s="120"/>
      <c r="EI125" s="120"/>
      <c r="EJ125" s="120"/>
      <c r="EK125" s="120"/>
      <c r="EL125" s="120"/>
      <c r="EM125" s="120"/>
      <c r="EN125" s="120"/>
      <c r="EO125" s="120"/>
      <c r="EP125" s="120"/>
      <c r="EQ125" s="120"/>
      <c r="ER125" s="120"/>
      <c r="ES125" s="120"/>
      <c r="ET125" s="120"/>
      <c r="EU125" s="120"/>
      <c r="EV125" s="120"/>
      <c r="EW125" s="120"/>
      <c r="EX125" s="120"/>
      <c r="EY125" s="120"/>
      <c r="EZ125" s="120"/>
      <c r="FA125" s="120"/>
      <c r="FB125" s="120"/>
      <c r="FC125" s="120"/>
      <c r="FD125" s="120"/>
      <c r="FE125" s="120"/>
      <c r="FF125" s="120"/>
      <c r="FG125" s="120"/>
      <c r="FH125" s="120"/>
      <c r="FI125" s="120"/>
      <c r="FJ125" s="120"/>
      <c r="FK125" s="120"/>
      <c r="FL125" s="120"/>
      <c r="FM125" s="120"/>
      <c r="FN125" s="120"/>
      <c r="FO125" s="120"/>
      <c r="FP125" s="120"/>
      <c r="FQ125" s="120"/>
      <c r="FR125" s="120"/>
      <c r="FS125" s="120"/>
      <c r="FT125" s="120"/>
      <c r="FU125" s="120"/>
      <c r="FV125" s="120"/>
      <c r="FW125" s="120"/>
      <c r="FX125" s="120"/>
      <c r="FY125" s="120"/>
      <c r="FZ125" s="120"/>
      <c r="GA125" s="120"/>
      <c r="GB125" s="120"/>
      <c r="GC125" s="120"/>
      <c r="GD125" s="120"/>
      <c r="GE125" s="120"/>
      <c r="GF125" s="120"/>
      <c r="GG125" s="120"/>
      <c r="GH125" s="120"/>
      <c r="GI125" s="120"/>
      <c r="GJ125" s="120"/>
      <c r="GK125" s="120"/>
      <c r="GL125" s="120"/>
      <c r="GM125" s="120"/>
      <c r="GN125" s="120"/>
      <c r="GO125" s="120"/>
      <c r="GP125" s="120"/>
      <c r="GQ125" s="120"/>
      <c r="GR125" s="120"/>
      <c r="GS125" s="120"/>
      <c r="GT125" s="120"/>
      <c r="GU125" s="120"/>
      <c r="GV125" s="120"/>
      <c r="GW125" s="120"/>
      <c r="GX125" s="120"/>
      <c r="GY125" s="120"/>
      <c r="GZ125" s="120"/>
      <c r="HA125" s="120"/>
      <c r="HB125" s="120"/>
      <c r="HC125" s="120"/>
      <c r="HD125" s="120"/>
      <c r="HE125" s="120"/>
      <c r="HF125" s="120"/>
      <c r="HG125" s="120"/>
      <c r="HH125" s="120"/>
      <c r="HI125" s="120"/>
      <c r="HJ125" s="120"/>
      <c r="HK125" s="120"/>
      <c r="HL125" s="120"/>
      <c r="HM125" s="120"/>
      <c r="HN125" s="120"/>
      <c r="HO125" s="120"/>
      <c r="HP125" s="120"/>
      <c r="HQ125" s="120"/>
      <c r="HR125" s="120"/>
      <c r="HS125" s="120"/>
      <c r="HT125" s="120"/>
      <c r="HU125" s="120"/>
      <c r="HV125" s="120"/>
      <c r="HW125" s="120"/>
      <c r="HX125" s="120"/>
      <c r="HY125" s="120"/>
      <c r="HZ125" s="120"/>
      <c r="IA125" s="120"/>
      <c r="IB125" s="120"/>
      <c r="IC125" s="120"/>
      <c r="ID125" s="120"/>
      <c r="IE125" s="120"/>
      <c r="IF125" s="120"/>
      <c r="IG125" s="120"/>
      <c r="IH125" s="120"/>
      <c r="II125" s="120"/>
      <c r="IJ125" s="120"/>
      <c r="IK125" s="120"/>
      <c r="IL125" s="120"/>
      <c r="IM125" s="120"/>
      <c r="IN125" s="120"/>
      <c r="IO125" s="120"/>
      <c r="IP125" s="120"/>
      <c r="IQ125" s="120"/>
      <c r="IR125" s="120"/>
      <c r="IS125" s="120"/>
      <c r="IT125" s="120"/>
      <c r="IU125" s="120"/>
      <c r="IV125" s="120"/>
      <c r="IW125" s="120"/>
      <c r="IX125" s="120"/>
    </row>
    <row r="126" spans="1:258" s="68" customFormat="1" ht="15" customHeight="1">
      <c r="A126" s="88">
        <v>118</v>
      </c>
      <c r="B126" s="89"/>
      <c r="C126" s="107" t="s">
        <v>307</v>
      </c>
      <c r="D126" s="108" t="s">
        <v>308</v>
      </c>
      <c r="E126" s="90"/>
      <c r="F126" s="85" t="e">
        <f>VLOOKUP(D126,#REF!,3,0)</f>
        <v>#REF!</v>
      </c>
      <c r="G126" s="86">
        <v>5.97241</v>
      </c>
      <c r="H126" s="92"/>
      <c r="I126" s="120"/>
      <c r="J126" s="180" t="e">
        <f t="shared" si="3"/>
        <v>#REF!</v>
      </c>
      <c r="K126" s="120"/>
      <c r="L126" s="120"/>
      <c r="M126" s="128"/>
      <c r="N126" s="85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20"/>
      <c r="BS126" s="120"/>
      <c r="BT126" s="120"/>
      <c r="BU126" s="120"/>
      <c r="BV126" s="120"/>
      <c r="BW126" s="120"/>
      <c r="BX126" s="120"/>
      <c r="BY126" s="120"/>
      <c r="BZ126" s="120"/>
      <c r="CA126" s="120"/>
      <c r="CB126" s="120"/>
      <c r="CC126" s="120"/>
      <c r="CD126" s="120"/>
      <c r="CE126" s="120"/>
      <c r="CF126" s="120"/>
      <c r="CG126" s="120"/>
      <c r="CH126" s="120"/>
      <c r="CI126" s="120"/>
      <c r="CJ126" s="120"/>
      <c r="CK126" s="120"/>
      <c r="CL126" s="120"/>
      <c r="CM126" s="120"/>
      <c r="CN126" s="120"/>
      <c r="CO126" s="120"/>
      <c r="CP126" s="120"/>
      <c r="CQ126" s="120"/>
      <c r="CR126" s="120"/>
      <c r="CS126" s="120"/>
      <c r="CT126" s="120"/>
      <c r="CU126" s="120"/>
      <c r="CV126" s="120"/>
      <c r="CW126" s="120"/>
      <c r="CX126" s="120"/>
      <c r="CY126" s="120"/>
      <c r="CZ126" s="120"/>
      <c r="DA126" s="120"/>
      <c r="DB126" s="120"/>
      <c r="DC126" s="120"/>
      <c r="DD126" s="120"/>
      <c r="DE126" s="120"/>
      <c r="DF126" s="120"/>
      <c r="DG126" s="120"/>
      <c r="DH126" s="120"/>
      <c r="DI126" s="120"/>
      <c r="DJ126" s="120"/>
      <c r="DK126" s="120"/>
      <c r="DL126" s="120"/>
      <c r="DM126" s="120"/>
      <c r="DN126" s="120"/>
      <c r="DO126" s="120"/>
      <c r="DP126" s="120"/>
      <c r="DQ126" s="120"/>
      <c r="DR126" s="120"/>
      <c r="DS126" s="120"/>
      <c r="DT126" s="120"/>
      <c r="DU126" s="120"/>
      <c r="DV126" s="120"/>
      <c r="DW126" s="120"/>
      <c r="DX126" s="120"/>
      <c r="DY126" s="120"/>
      <c r="DZ126" s="120"/>
      <c r="EA126" s="120"/>
      <c r="EB126" s="120"/>
      <c r="EC126" s="120"/>
      <c r="ED126" s="120"/>
      <c r="EE126" s="120"/>
      <c r="EF126" s="120"/>
      <c r="EG126" s="120"/>
      <c r="EH126" s="120"/>
      <c r="EI126" s="120"/>
      <c r="EJ126" s="120"/>
      <c r="EK126" s="120"/>
      <c r="EL126" s="120"/>
      <c r="EM126" s="120"/>
      <c r="EN126" s="120"/>
      <c r="EO126" s="120"/>
      <c r="EP126" s="120"/>
      <c r="EQ126" s="120"/>
      <c r="ER126" s="120"/>
      <c r="ES126" s="120"/>
      <c r="ET126" s="120"/>
      <c r="EU126" s="120"/>
      <c r="EV126" s="120"/>
      <c r="EW126" s="120"/>
      <c r="EX126" s="120"/>
      <c r="EY126" s="120"/>
      <c r="EZ126" s="120"/>
      <c r="FA126" s="120"/>
      <c r="FB126" s="120"/>
      <c r="FC126" s="120"/>
      <c r="FD126" s="120"/>
      <c r="FE126" s="120"/>
      <c r="FF126" s="120"/>
      <c r="FG126" s="120"/>
      <c r="FH126" s="120"/>
      <c r="FI126" s="120"/>
      <c r="FJ126" s="120"/>
      <c r="FK126" s="120"/>
      <c r="FL126" s="120"/>
      <c r="FM126" s="120"/>
      <c r="FN126" s="120"/>
      <c r="FO126" s="120"/>
      <c r="FP126" s="120"/>
      <c r="FQ126" s="120"/>
      <c r="FR126" s="120"/>
      <c r="FS126" s="120"/>
      <c r="FT126" s="120"/>
      <c r="FU126" s="120"/>
      <c r="FV126" s="120"/>
      <c r="FW126" s="120"/>
      <c r="FX126" s="120"/>
      <c r="FY126" s="120"/>
      <c r="FZ126" s="120"/>
      <c r="GA126" s="120"/>
      <c r="GB126" s="120"/>
      <c r="GC126" s="120"/>
      <c r="GD126" s="120"/>
      <c r="GE126" s="120"/>
      <c r="GF126" s="120"/>
      <c r="GG126" s="120"/>
      <c r="GH126" s="120"/>
      <c r="GI126" s="120"/>
      <c r="GJ126" s="120"/>
      <c r="GK126" s="120"/>
      <c r="GL126" s="120"/>
      <c r="GM126" s="120"/>
      <c r="GN126" s="120"/>
      <c r="GO126" s="120"/>
      <c r="GP126" s="120"/>
      <c r="GQ126" s="120"/>
      <c r="GR126" s="120"/>
      <c r="GS126" s="120"/>
      <c r="GT126" s="120"/>
      <c r="GU126" s="120"/>
      <c r="GV126" s="120"/>
      <c r="GW126" s="120"/>
      <c r="GX126" s="120"/>
      <c r="GY126" s="120"/>
      <c r="GZ126" s="120"/>
      <c r="HA126" s="120"/>
      <c r="HB126" s="120"/>
      <c r="HC126" s="120"/>
      <c r="HD126" s="120"/>
      <c r="HE126" s="120"/>
      <c r="HF126" s="120"/>
      <c r="HG126" s="120"/>
      <c r="HH126" s="120"/>
      <c r="HI126" s="120"/>
      <c r="HJ126" s="120"/>
      <c r="HK126" s="120"/>
      <c r="HL126" s="120"/>
      <c r="HM126" s="120"/>
      <c r="HN126" s="120"/>
      <c r="HO126" s="120"/>
      <c r="HP126" s="120"/>
      <c r="HQ126" s="120"/>
      <c r="HR126" s="120"/>
      <c r="HS126" s="120"/>
      <c r="HT126" s="120"/>
      <c r="HU126" s="120"/>
      <c r="HV126" s="120"/>
      <c r="HW126" s="120"/>
      <c r="HX126" s="120"/>
      <c r="HY126" s="120"/>
      <c r="HZ126" s="120"/>
      <c r="IA126" s="120"/>
      <c r="IB126" s="120"/>
      <c r="IC126" s="120"/>
      <c r="ID126" s="120"/>
      <c r="IE126" s="120"/>
      <c r="IF126" s="120"/>
      <c r="IG126" s="120"/>
      <c r="IH126" s="120"/>
      <c r="II126" s="120"/>
      <c r="IJ126" s="120"/>
      <c r="IK126" s="120"/>
      <c r="IL126" s="120"/>
      <c r="IM126" s="120"/>
      <c r="IN126" s="120"/>
      <c r="IO126" s="120"/>
      <c r="IP126" s="120"/>
      <c r="IQ126" s="120"/>
      <c r="IR126" s="120"/>
      <c r="IS126" s="120"/>
      <c r="IT126" s="120"/>
      <c r="IU126" s="120"/>
      <c r="IV126" s="120"/>
      <c r="IW126" s="120"/>
      <c r="IX126" s="120"/>
    </row>
    <row r="127" spans="1:258" s="68" customFormat="1" ht="15" customHeight="1">
      <c r="A127" s="88">
        <v>119</v>
      </c>
      <c r="B127" s="89"/>
      <c r="C127" s="107" t="s">
        <v>309</v>
      </c>
      <c r="D127" s="108" t="s">
        <v>310</v>
      </c>
      <c r="E127" s="90"/>
      <c r="F127" s="85" t="e">
        <f>VLOOKUP(D127,#REF!,3,0)</f>
        <v>#REF!</v>
      </c>
      <c r="G127" s="86">
        <v>5.97241</v>
      </c>
      <c r="H127" s="92"/>
      <c r="I127" s="120"/>
      <c r="J127" s="180" t="e">
        <f t="shared" si="3"/>
        <v>#REF!</v>
      </c>
      <c r="K127" s="120"/>
      <c r="L127" s="120"/>
      <c r="M127" s="128"/>
      <c r="N127" s="85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20"/>
      <c r="BS127" s="120"/>
      <c r="BT127" s="120"/>
      <c r="BU127" s="120"/>
      <c r="BV127" s="120"/>
      <c r="BW127" s="120"/>
      <c r="BX127" s="120"/>
      <c r="BY127" s="120"/>
      <c r="BZ127" s="120"/>
      <c r="CA127" s="120"/>
      <c r="CB127" s="120"/>
      <c r="CC127" s="120"/>
      <c r="CD127" s="120"/>
      <c r="CE127" s="120"/>
      <c r="CF127" s="120"/>
      <c r="CG127" s="120"/>
      <c r="CH127" s="120"/>
      <c r="CI127" s="120"/>
      <c r="CJ127" s="120"/>
      <c r="CK127" s="120"/>
      <c r="CL127" s="120"/>
      <c r="CM127" s="120"/>
      <c r="CN127" s="120"/>
      <c r="CO127" s="120"/>
      <c r="CP127" s="120"/>
      <c r="CQ127" s="120"/>
      <c r="CR127" s="120"/>
      <c r="CS127" s="120"/>
      <c r="CT127" s="120"/>
      <c r="CU127" s="120"/>
      <c r="CV127" s="120"/>
      <c r="CW127" s="120"/>
      <c r="CX127" s="120"/>
      <c r="CY127" s="120"/>
      <c r="CZ127" s="120"/>
      <c r="DA127" s="120"/>
      <c r="DB127" s="120"/>
      <c r="DC127" s="120"/>
      <c r="DD127" s="120"/>
      <c r="DE127" s="120"/>
      <c r="DF127" s="120"/>
      <c r="DG127" s="120"/>
      <c r="DH127" s="120"/>
      <c r="DI127" s="120"/>
      <c r="DJ127" s="120"/>
      <c r="DK127" s="120"/>
      <c r="DL127" s="120"/>
      <c r="DM127" s="120"/>
      <c r="DN127" s="120"/>
      <c r="DO127" s="120"/>
      <c r="DP127" s="120"/>
      <c r="DQ127" s="120"/>
      <c r="DR127" s="120"/>
      <c r="DS127" s="120"/>
      <c r="DT127" s="120"/>
      <c r="DU127" s="120"/>
      <c r="DV127" s="120"/>
      <c r="DW127" s="120"/>
      <c r="DX127" s="120"/>
      <c r="DY127" s="120"/>
      <c r="DZ127" s="120"/>
      <c r="EA127" s="120"/>
      <c r="EB127" s="120"/>
      <c r="EC127" s="120"/>
      <c r="ED127" s="120"/>
      <c r="EE127" s="120"/>
      <c r="EF127" s="120"/>
      <c r="EG127" s="120"/>
      <c r="EH127" s="120"/>
      <c r="EI127" s="120"/>
      <c r="EJ127" s="120"/>
      <c r="EK127" s="120"/>
      <c r="EL127" s="120"/>
      <c r="EM127" s="120"/>
      <c r="EN127" s="120"/>
      <c r="EO127" s="120"/>
      <c r="EP127" s="120"/>
      <c r="EQ127" s="120"/>
      <c r="ER127" s="120"/>
      <c r="ES127" s="120"/>
      <c r="ET127" s="120"/>
      <c r="EU127" s="120"/>
      <c r="EV127" s="120"/>
      <c r="EW127" s="120"/>
      <c r="EX127" s="120"/>
      <c r="EY127" s="120"/>
      <c r="EZ127" s="120"/>
      <c r="FA127" s="120"/>
      <c r="FB127" s="120"/>
      <c r="FC127" s="120"/>
      <c r="FD127" s="120"/>
      <c r="FE127" s="120"/>
      <c r="FF127" s="120"/>
      <c r="FG127" s="120"/>
      <c r="FH127" s="120"/>
      <c r="FI127" s="120"/>
      <c r="FJ127" s="120"/>
      <c r="FK127" s="120"/>
      <c r="FL127" s="120"/>
      <c r="FM127" s="120"/>
      <c r="FN127" s="120"/>
      <c r="FO127" s="120"/>
      <c r="FP127" s="120"/>
      <c r="FQ127" s="120"/>
      <c r="FR127" s="120"/>
      <c r="FS127" s="120"/>
      <c r="FT127" s="120"/>
      <c r="FU127" s="120"/>
      <c r="FV127" s="120"/>
      <c r="FW127" s="120"/>
      <c r="FX127" s="120"/>
      <c r="FY127" s="120"/>
      <c r="FZ127" s="120"/>
      <c r="GA127" s="120"/>
      <c r="GB127" s="120"/>
      <c r="GC127" s="120"/>
      <c r="GD127" s="120"/>
      <c r="GE127" s="120"/>
      <c r="GF127" s="120"/>
      <c r="GG127" s="120"/>
      <c r="GH127" s="120"/>
      <c r="GI127" s="120"/>
      <c r="GJ127" s="120"/>
      <c r="GK127" s="120"/>
      <c r="GL127" s="120"/>
      <c r="GM127" s="120"/>
      <c r="GN127" s="120"/>
      <c r="GO127" s="120"/>
      <c r="GP127" s="120"/>
      <c r="GQ127" s="120"/>
      <c r="GR127" s="120"/>
      <c r="GS127" s="120"/>
      <c r="GT127" s="120"/>
      <c r="GU127" s="120"/>
      <c r="GV127" s="120"/>
      <c r="GW127" s="120"/>
      <c r="GX127" s="120"/>
      <c r="GY127" s="120"/>
      <c r="GZ127" s="120"/>
      <c r="HA127" s="120"/>
      <c r="HB127" s="120"/>
      <c r="HC127" s="120"/>
      <c r="HD127" s="120"/>
      <c r="HE127" s="120"/>
      <c r="HF127" s="120"/>
      <c r="HG127" s="120"/>
      <c r="HH127" s="120"/>
      <c r="HI127" s="120"/>
      <c r="HJ127" s="120"/>
      <c r="HK127" s="120"/>
      <c r="HL127" s="120"/>
      <c r="HM127" s="120"/>
      <c r="HN127" s="120"/>
      <c r="HO127" s="120"/>
      <c r="HP127" s="120"/>
      <c r="HQ127" s="120"/>
      <c r="HR127" s="120"/>
      <c r="HS127" s="120"/>
      <c r="HT127" s="120"/>
      <c r="HU127" s="120"/>
      <c r="HV127" s="120"/>
      <c r="HW127" s="120"/>
      <c r="HX127" s="120"/>
      <c r="HY127" s="120"/>
      <c r="HZ127" s="120"/>
      <c r="IA127" s="120"/>
      <c r="IB127" s="120"/>
      <c r="IC127" s="120"/>
      <c r="ID127" s="120"/>
      <c r="IE127" s="120"/>
      <c r="IF127" s="120"/>
      <c r="IG127" s="120"/>
      <c r="IH127" s="120"/>
      <c r="II127" s="120"/>
      <c r="IJ127" s="120"/>
      <c r="IK127" s="120"/>
      <c r="IL127" s="120"/>
      <c r="IM127" s="120"/>
      <c r="IN127" s="120"/>
      <c r="IO127" s="120"/>
      <c r="IP127" s="120"/>
      <c r="IQ127" s="120"/>
      <c r="IR127" s="120"/>
      <c r="IS127" s="120"/>
      <c r="IT127" s="120"/>
      <c r="IU127" s="120"/>
      <c r="IV127" s="120"/>
      <c r="IW127" s="120"/>
      <c r="IX127" s="120"/>
    </row>
    <row r="128" spans="1:258" s="68" customFormat="1" ht="15" customHeight="1">
      <c r="A128" s="88">
        <v>120</v>
      </c>
      <c r="B128" s="89"/>
      <c r="C128" s="107" t="s">
        <v>311</v>
      </c>
      <c r="D128" s="108" t="s">
        <v>312</v>
      </c>
      <c r="E128" s="90"/>
      <c r="F128" s="85" t="e">
        <f>VLOOKUP(D128,#REF!,3,0)</f>
        <v>#REF!</v>
      </c>
      <c r="G128" s="86">
        <v>1.3642449999999999</v>
      </c>
      <c r="H128" s="92"/>
      <c r="I128" s="120"/>
      <c r="J128" s="180" t="e">
        <f t="shared" si="3"/>
        <v>#REF!</v>
      </c>
      <c r="K128" s="120"/>
      <c r="L128" s="120"/>
      <c r="M128" s="128"/>
      <c r="N128" s="85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20"/>
      <c r="BS128" s="120"/>
      <c r="BT128" s="120"/>
      <c r="BU128" s="120"/>
      <c r="BV128" s="120"/>
      <c r="BW128" s="120"/>
      <c r="BX128" s="120"/>
      <c r="BY128" s="120"/>
      <c r="BZ128" s="120"/>
      <c r="CA128" s="120"/>
      <c r="CB128" s="120"/>
      <c r="CC128" s="120"/>
      <c r="CD128" s="120"/>
      <c r="CE128" s="120"/>
      <c r="CF128" s="120"/>
      <c r="CG128" s="120"/>
      <c r="CH128" s="120"/>
      <c r="CI128" s="120"/>
      <c r="CJ128" s="120"/>
      <c r="CK128" s="120"/>
      <c r="CL128" s="120"/>
      <c r="CM128" s="120"/>
      <c r="CN128" s="120"/>
      <c r="CO128" s="120"/>
      <c r="CP128" s="120"/>
      <c r="CQ128" s="120"/>
      <c r="CR128" s="120"/>
      <c r="CS128" s="120"/>
      <c r="CT128" s="120"/>
      <c r="CU128" s="120"/>
      <c r="CV128" s="120"/>
      <c r="CW128" s="120"/>
      <c r="CX128" s="120"/>
      <c r="CY128" s="120"/>
      <c r="CZ128" s="120"/>
      <c r="DA128" s="120"/>
      <c r="DB128" s="120"/>
      <c r="DC128" s="120"/>
      <c r="DD128" s="120"/>
      <c r="DE128" s="120"/>
      <c r="DF128" s="120"/>
      <c r="DG128" s="120"/>
      <c r="DH128" s="120"/>
      <c r="DI128" s="120"/>
      <c r="DJ128" s="120"/>
      <c r="DK128" s="120"/>
      <c r="DL128" s="120"/>
      <c r="DM128" s="120"/>
      <c r="DN128" s="120"/>
      <c r="DO128" s="120"/>
      <c r="DP128" s="120"/>
      <c r="DQ128" s="120"/>
      <c r="DR128" s="120"/>
      <c r="DS128" s="120"/>
      <c r="DT128" s="120"/>
      <c r="DU128" s="120"/>
      <c r="DV128" s="120"/>
      <c r="DW128" s="120"/>
      <c r="DX128" s="120"/>
      <c r="DY128" s="120"/>
      <c r="DZ128" s="120"/>
      <c r="EA128" s="120"/>
      <c r="EB128" s="120"/>
      <c r="EC128" s="120"/>
      <c r="ED128" s="120"/>
      <c r="EE128" s="120"/>
      <c r="EF128" s="120"/>
      <c r="EG128" s="120"/>
      <c r="EH128" s="120"/>
      <c r="EI128" s="120"/>
      <c r="EJ128" s="120"/>
      <c r="EK128" s="120"/>
      <c r="EL128" s="120"/>
      <c r="EM128" s="120"/>
      <c r="EN128" s="120"/>
      <c r="EO128" s="120"/>
      <c r="EP128" s="120"/>
      <c r="EQ128" s="120"/>
      <c r="ER128" s="120"/>
      <c r="ES128" s="120"/>
      <c r="ET128" s="120"/>
      <c r="EU128" s="120"/>
      <c r="EV128" s="120"/>
      <c r="EW128" s="120"/>
      <c r="EX128" s="120"/>
      <c r="EY128" s="120"/>
      <c r="EZ128" s="120"/>
      <c r="FA128" s="120"/>
      <c r="FB128" s="120"/>
      <c r="FC128" s="120"/>
      <c r="FD128" s="120"/>
      <c r="FE128" s="120"/>
      <c r="FF128" s="120"/>
      <c r="FG128" s="120"/>
      <c r="FH128" s="120"/>
      <c r="FI128" s="120"/>
      <c r="FJ128" s="120"/>
      <c r="FK128" s="120"/>
      <c r="FL128" s="120"/>
      <c r="FM128" s="120"/>
      <c r="FN128" s="120"/>
      <c r="FO128" s="120"/>
      <c r="FP128" s="120"/>
      <c r="FQ128" s="120"/>
      <c r="FR128" s="120"/>
      <c r="FS128" s="120"/>
      <c r="FT128" s="120"/>
      <c r="FU128" s="120"/>
      <c r="FV128" s="120"/>
      <c r="FW128" s="120"/>
      <c r="FX128" s="120"/>
      <c r="FY128" s="120"/>
      <c r="FZ128" s="120"/>
      <c r="GA128" s="120"/>
      <c r="GB128" s="120"/>
      <c r="GC128" s="120"/>
      <c r="GD128" s="120"/>
      <c r="GE128" s="120"/>
      <c r="GF128" s="120"/>
      <c r="GG128" s="120"/>
      <c r="GH128" s="120"/>
      <c r="GI128" s="120"/>
      <c r="GJ128" s="120"/>
      <c r="GK128" s="120"/>
      <c r="GL128" s="120"/>
      <c r="GM128" s="120"/>
      <c r="GN128" s="120"/>
      <c r="GO128" s="120"/>
      <c r="GP128" s="120"/>
      <c r="GQ128" s="120"/>
      <c r="GR128" s="120"/>
      <c r="GS128" s="120"/>
      <c r="GT128" s="120"/>
      <c r="GU128" s="120"/>
      <c r="GV128" s="120"/>
      <c r="GW128" s="120"/>
      <c r="GX128" s="120"/>
      <c r="GY128" s="120"/>
      <c r="GZ128" s="120"/>
      <c r="HA128" s="120"/>
      <c r="HB128" s="120"/>
      <c r="HC128" s="120"/>
      <c r="HD128" s="120"/>
      <c r="HE128" s="120"/>
      <c r="HF128" s="120"/>
      <c r="HG128" s="120"/>
      <c r="HH128" s="120"/>
      <c r="HI128" s="120"/>
      <c r="HJ128" s="120"/>
      <c r="HK128" s="120"/>
      <c r="HL128" s="120"/>
      <c r="HM128" s="120"/>
      <c r="HN128" s="120"/>
      <c r="HO128" s="120"/>
      <c r="HP128" s="120"/>
      <c r="HQ128" s="120"/>
      <c r="HR128" s="120"/>
      <c r="HS128" s="120"/>
      <c r="HT128" s="120"/>
      <c r="HU128" s="120"/>
      <c r="HV128" s="120"/>
      <c r="HW128" s="120"/>
      <c r="HX128" s="120"/>
      <c r="HY128" s="120"/>
      <c r="HZ128" s="120"/>
      <c r="IA128" s="120"/>
      <c r="IB128" s="120"/>
      <c r="IC128" s="120"/>
      <c r="ID128" s="120"/>
      <c r="IE128" s="120"/>
      <c r="IF128" s="120"/>
      <c r="IG128" s="120"/>
      <c r="IH128" s="120"/>
      <c r="II128" s="120"/>
      <c r="IJ128" s="120"/>
      <c r="IK128" s="120"/>
      <c r="IL128" s="120"/>
      <c r="IM128" s="120"/>
      <c r="IN128" s="120"/>
      <c r="IO128" s="120"/>
      <c r="IP128" s="120"/>
      <c r="IQ128" s="120"/>
      <c r="IR128" s="120"/>
      <c r="IS128" s="120"/>
      <c r="IT128" s="120"/>
      <c r="IU128" s="120"/>
      <c r="IV128" s="120"/>
      <c r="IW128" s="120"/>
      <c r="IX128" s="120"/>
    </row>
    <row r="129" spans="1:258" s="70" customFormat="1" ht="15" customHeight="1">
      <c r="A129" s="109"/>
      <c r="B129" s="110"/>
      <c r="C129" s="111"/>
      <c r="D129" s="112"/>
      <c r="E129" s="113"/>
      <c r="F129" s="114"/>
      <c r="G129" s="115"/>
      <c r="H129" s="116"/>
      <c r="I129" s="129"/>
      <c r="J129" s="129"/>
      <c r="K129" s="129"/>
      <c r="L129" s="129"/>
      <c r="M129" s="114"/>
      <c r="N129" s="115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29"/>
      <c r="BN129" s="129"/>
      <c r="BO129" s="129"/>
      <c r="BP129" s="129"/>
      <c r="BQ129" s="129"/>
      <c r="BR129" s="129"/>
      <c r="BS129" s="129"/>
      <c r="BT129" s="129"/>
      <c r="BU129" s="129"/>
      <c r="BV129" s="129"/>
      <c r="BW129" s="129"/>
      <c r="BX129" s="129"/>
      <c r="BY129" s="129"/>
      <c r="BZ129" s="129"/>
      <c r="CA129" s="129"/>
      <c r="CB129" s="129"/>
      <c r="CC129" s="129"/>
      <c r="CD129" s="129"/>
      <c r="CE129" s="129"/>
      <c r="CF129" s="129"/>
      <c r="CG129" s="129"/>
      <c r="CH129" s="129"/>
      <c r="CI129" s="129"/>
      <c r="CJ129" s="129"/>
      <c r="CK129" s="129"/>
      <c r="CL129" s="129"/>
      <c r="CM129" s="129"/>
      <c r="CN129" s="129"/>
      <c r="CO129" s="129"/>
      <c r="CP129" s="129"/>
      <c r="CQ129" s="129"/>
      <c r="CR129" s="129"/>
      <c r="CS129" s="129"/>
      <c r="CT129" s="129"/>
      <c r="CU129" s="129"/>
      <c r="CV129" s="129"/>
      <c r="CW129" s="129"/>
      <c r="CX129" s="129"/>
      <c r="CY129" s="129"/>
      <c r="CZ129" s="129"/>
      <c r="DA129" s="129"/>
      <c r="DB129" s="129"/>
      <c r="DC129" s="129"/>
      <c r="DD129" s="129"/>
      <c r="DE129" s="129"/>
      <c r="DF129" s="129"/>
      <c r="DG129" s="129"/>
      <c r="DH129" s="129"/>
      <c r="DI129" s="129"/>
      <c r="DJ129" s="129"/>
      <c r="DK129" s="129"/>
      <c r="DL129" s="129"/>
      <c r="DM129" s="129"/>
      <c r="DN129" s="129"/>
      <c r="DO129" s="129"/>
      <c r="DP129" s="129"/>
      <c r="DQ129" s="129"/>
      <c r="DR129" s="129"/>
      <c r="DS129" s="129"/>
      <c r="DT129" s="129"/>
      <c r="DU129" s="129"/>
      <c r="DV129" s="129"/>
      <c r="DW129" s="129"/>
      <c r="DX129" s="129"/>
      <c r="DY129" s="129"/>
      <c r="DZ129" s="129"/>
      <c r="EA129" s="129"/>
      <c r="EB129" s="129"/>
      <c r="EC129" s="129"/>
      <c r="ED129" s="129"/>
      <c r="EE129" s="129"/>
      <c r="EF129" s="129"/>
      <c r="EG129" s="129"/>
      <c r="EH129" s="129"/>
      <c r="EI129" s="129"/>
      <c r="EJ129" s="129"/>
      <c r="EK129" s="129"/>
      <c r="EL129" s="129"/>
      <c r="EM129" s="129"/>
      <c r="EN129" s="129"/>
      <c r="EO129" s="129"/>
      <c r="EP129" s="129"/>
      <c r="EQ129" s="129"/>
      <c r="ER129" s="129"/>
      <c r="ES129" s="129"/>
      <c r="ET129" s="129"/>
      <c r="EU129" s="129"/>
      <c r="EV129" s="129"/>
      <c r="EW129" s="129"/>
      <c r="EX129" s="129"/>
      <c r="EY129" s="129"/>
      <c r="EZ129" s="129"/>
      <c r="FA129" s="129"/>
      <c r="FB129" s="129"/>
      <c r="FC129" s="129"/>
      <c r="FD129" s="129"/>
      <c r="FE129" s="129"/>
      <c r="FF129" s="129"/>
      <c r="FG129" s="129"/>
      <c r="FH129" s="129"/>
      <c r="FI129" s="129"/>
      <c r="FJ129" s="129"/>
      <c r="FK129" s="129"/>
      <c r="FL129" s="129"/>
      <c r="FM129" s="129"/>
      <c r="FN129" s="129"/>
      <c r="FO129" s="129"/>
      <c r="FP129" s="129"/>
      <c r="FQ129" s="129"/>
      <c r="FR129" s="129"/>
      <c r="FS129" s="129"/>
      <c r="FT129" s="129"/>
      <c r="FU129" s="129"/>
      <c r="FV129" s="129"/>
      <c r="FW129" s="129"/>
      <c r="FX129" s="129"/>
      <c r="FY129" s="129"/>
      <c r="FZ129" s="129"/>
      <c r="GA129" s="129"/>
      <c r="GB129" s="129"/>
      <c r="GC129" s="129"/>
      <c r="GD129" s="129"/>
      <c r="GE129" s="129"/>
      <c r="GF129" s="129"/>
      <c r="GG129" s="129"/>
      <c r="GH129" s="129"/>
      <c r="GI129" s="129"/>
      <c r="GJ129" s="129"/>
      <c r="GK129" s="129"/>
      <c r="GL129" s="129"/>
      <c r="GM129" s="129"/>
      <c r="GN129" s="129"/>
      <c r="GO129" s="129"/>
      <c r="GP129" s="129"/>
      <c r="GQ129" s="129"/>
      <c r="GR129" s="129"/>
      <c r="GS129" s="129"/>
      <c r="GT129" s="129"/>
      <c r="GU129" s="129"/>
      <c r="GV129" s="129"/>
      <c r="GW129" s="129"/>
      <c r="GX129" s="129"/>
      <c r="GY129" s="129"/>
      <c r="GZ129" s="129"/>
      <c r="HA129" s="129"/>
      <c r="HB129" s="129"/>
      <c r="HC129" s="129"/>
      <c r="HD129" s="129"/>
      <c r="HE129" s="129"/>
      <c r="HF129" s="129"/>
      <c r="HG129" s="129"/>
      <c r="HH129" s="129"/>
      <c r="HI129" s="129"/>
      <c r="HJ129" s="129"/>
      <c r="HK129" s="129"/>
      <c r="HL129" s="129"/>
      <c r="HM129" s="129"/>
      <c r="HN129" s="129"/>
      <c r="HO129" s="129"/>
      <c r="HP129" s="129"/>
      <c r="HQ129" s="129"/>
      <c r="HR129" s="129"/>
      <c r="HS129" s="129"/>
      <c r="HT129" s="129"/>
      <c r="HU129" s="129"/>
      <c r="HV129" s="129"/>
      <c r="HW129" s="129"/>
      <c r="HX129" s="129"/>
      <c r="HY129" s="129"/>
      <c r="HZ129" s="129"/>
      <c r="IA129" s="129"/>
      <c r="IB129" s="129"/>
      <c r="IC129" s="129"/>
      <c r="ID129" s="129"/>
      <c r="IE129" s="129"/>
      <c r="IF129" s="129"/>
      <c r="IG129" s="129"/>
      <c r="IH129" s="129"/>
      <c r="II129" s="129"/>
      <c r="IJ129" s="129"/>
      <c r="IK129" s="129"/>
      <c r="IL129" s="129"/>
      <c r="IM129" s="129"/>
      <c r="IN129" s="129"/>
      <c r="IO129" s="129"/>
      <c r="IP129" s="129"/>
      <c r="IQ129" s="129"/>
      <c r="IR129" s="129"/>
      <c r="IS129" s="129"/>
      <c r="IT129" s="129"/>
      <c r="IU129" s="129"/>
      <c r="IV129" s="129"/>
      <c r="IW129" s="129"/>
      <c r="IX129" s="129"/>
    </row>
    <row r="130" spans="1:258" s="70" customFormat="1" ht="15" customHeight="1">
      <c r="A130" s="109"/>
      <c r="B130" s="110"/>
      <c r="C130" s="111"/>
      <c r="D130" s="112"/>
      <c r="E130" s="113"/>
      <c r="F130" s="115"/>
      <c r="G130" s="115"/>
      <c r="H130" s="116"/>
      <c r="I130" s="129"/>
      <c r="J130" s="129"/>
      <c r="K130" s="129"/>
      <c r="L130" s="129"/>
      <c r="M130" s="131"/>
      <c r="N130" s="131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129"/>
      <c r="BP130" s="129"/>
      <c r="BQ130" s="129"/>
      <c r="BR130" s="129"/>
      <c r="BS130" s="129"/>
      <c r="BT130" s="129"/>
      <c r="BU130" s="129"/>
      <c r="BV130" s="129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29"/>
      <c r="CL130" s="129"/>
      <c r="CM130" s="129"/>
      <c r="CN130" s="129"/>
      <c r="CO130" s="129"/>
      <c r="CP130" s="129"/>
      <c r="CQ130" s="129"/>
      <c r="CR130" s="129"/>
      <c r="CS130" s="129"/>
      <c r="CT130" s="129"/>
      <c r="CU130" s="129"/>
      <c r="CV130" s="129"/>
      <c r="CW130" s="129"/>
      <c r="CX130" s="129"/>
      <c r="CY130" s="129"/>
      <c r="CZ130" s="129"/>
      <c r="DA130" s="129"/>
      <c r="DB130" s="129"/>
      <c r="DC130" s="129"/>
      <c r="DD130" s="129"/>
      <c r="DE130" s="129"/>
      <c r="DF130" s="129"/>
      <c r="DG130" s="129"/>
      <c r="DH130" s="129"/>
      <c r="DI130" s="129"/>
      <c r="DJ130" s="129"/>
      <c r="DK130" s="129"/>
      <c r="DL130" s="129"/>
      <c r="DM130" s="129"/>
      <c r="DN130" s="129"/>
      <c r="DO130" s="129"/>
      <c r="DP130" s="129"/>
      <c r="DQ130" s="129"/>
      <c r="DR130" s="129"/>
      <c r="DS130" s="129"/>
      <c r="DT130" s="129"/>
      <c r="DU130" s="129"/>
      <c r="DV130" s="129"/>
      <c r="DW130" s="129"/>
      <c r="DX130" s="129"/>
      <c r="DY130" s="129"/>
      <c r="DZ130" s="129"/>
      <c r="EA130" s="129"/>
      <c r="EB130" s="129"/>
      <c r="EC130" s="129"/>
      <c r="ED130" s="129"/>
      <c r="EE130" s="129"/>
      <c r="EF130" s="129"/>
      <c r="EG130" s="129"/>
      <c r="EH130" s="129"/>
      <c r="EI130" s="129"/>
      <c r="EJ130" s="129"/>
      <c r="EK130" s="129"/>
      <c r="EL130" s="129"/>
      <c r="EM130" s="129"/>
      <c r="EN130" s="129"/>
      <c r="EO130" s="129"/>
      <c r="EP130" s="129"/>
      <c r="EQ130" s="129"/>
      <c r="ER130" s="129"/>
      <c r="ES130" s="129"/>
      <c r="ET130" s="129"/>
      <c r="EU130" s="129"/>
      <c r="EV130" s="129"/>
      <c r="EW130" s="129"/>
      <c r="EX130" s="129"/>
      <c r="EY130" s="129"/>
      <c r="EZ130" s="129"/>
      <c r="FA130" s="129"/>
      <c r="FB130" s="129"/>
      <c r="FC130" s="129"/>
      <c r="FD130" s="129"/>
      <c r="FE130" s="129"/>
      <c r="FF130" s="129"/>
      <c r="FG130" s="129"/>
      <c r="FH130" s="129"/>
      <c r="FI130" s="129"/>
      <c r="FJ130" s="129"/>
      <c r="FK130" s="129"/>
      <c r="FL130" s="129"/>
      <c r="FM130" s="129"/>
      <c r="FN130" s="129"/>
      <c r="FO130" s="129"/>
      <c r="FP130" s="129"/>
      <c r="FQ130" s="129"/>
      <c r="FR130" s="129"/>
      <c r="FS130" s="129"/>
      <c r="FT130" s="129"/>
      <c r="FU130" s="129"/>
      <c r="FV130" s="129"/>
      <c r="FW130" s="129"/>
      <c r="FX130" s="129"/>
      <c r="FY130" s="129"/>
      <c r="FZ130" s="129"/>
      <c r="GA130" s="129"/>
      <c r="GB130" s="129"/>
      <c r="GC130" s="129"/>
      <c r="GD130" s="129"/>
      <c r="GE130" s="129"/>
      <c r="GF130" s="129"/>
      <c r="GG130" s="129"/>
      <c r="GH130" s="129"/>
      <c r="GI130" s="129"/>
      <c r="GJ130" s="129"/>
      <c r="GK130" s="129"/>
      <c r="GL130" s="129"/>
      <c r="GM130" s="129"/>
      <c r="GN130" s="129"/>
      <c r="GO130" s="129"/>
      <c r="GP130" s="129"/>
      <c r="GQ130" s="129"/>
      <c r="GR130" s="129"/>
      <c r="GS130" s="129"/>
      <c r="GT130" s="129"/>
      <c r="GU130" s="129"/>
      <c r="GV130" s="129"/>
      <c r="GW130" s="129"/>
      <c r="GX130" s="129"/>
      <c r="GY130" s="129"/>
      <c r="GZ130" s="129"/>
      <c r="HA130" s="129"/>
      <c r="HB130" s="129"/>
      <c r="HC130" s="129"/>
      <c r="HD130" s="129"/>
      <c r="HE130" s="129"/>
      <c r="HF130" s="129"/>
      <c r="HG130" s="129"/>
      <c r="HH130" s="129"/>
      <c r="HI130" s="129"/>
      <c r="HJ130" s="129"/>
      <c r="HK130" s="129"/>
      <c r="HL130" s="129"/>
      <c r="HM130" s="129"/>
      <c r="HN130" s="129"/>
      <c r="HO130" s="129"/>
      <c r="HP130" s="129"/>
      <c r="HQ130" s="129"/>
      <c r="HR130" s="129"/>
      <c r="HS130" s="129"/>
      <c r="HT130" s="129"/>
      <c r="HU130" s="129"/>
      <c r="HV130" s="129"/>
      <c r="HW130" s="129"/>
      <c r="HX130" s="129"/>
      <c r="HY130" s="129"/>
      <c r="HZ130" s="129"/>
      <c r="IA130" s="129"/>
      <c r="IB130" s="129"/>
      <c r="IC130" s="129"/>
      <c r="ID130" s="129"/>
      <c r="IE130" s="129"/>
      <c r="IF130" s="129"/>
      <c r="IG130" s="129"/>
      <c r="IH130" s="129"/>
      <c r="II130" s="129"/>
      <c r="IJ130" s="129"/>
      <c r="IK130" s="129"/>
      <c r="IL130" s="129"/>
      <c r="IM130" s="129"/>
      <c r="IN130" s="129"/>
      <c r="IO130" s="129"/>
      <c r="IP130" s="129"/>
      <c r="IQ130" s="129"/>
      <c r="IR130" s="129"/>
      <c r="IS130" s="129"/>
      <c r="IT130" s="129"/>
      <c r="IU130" s="129"/>
      <c r="IV130" s="129"/>
      <c r="IW130" s="129"/>
      <c r="IX130" s="129"/>
    </row>
    <row r="131" spans="1:258" s="70" customFormat="1" ht="23.25" customHeight="1">
      <c r="A131" s="109"/>
      <c r="B131" s="110"/>
      <c r="C131" s="111"/>
      <c r="D131" s="112"/>
      <c r="E131" s="113"/>
      <c r="F131" s="115"/>
      <c r="G131" s="115"/>
      <c r="H131" s="117"/>
      <c r="I131" s="129"/>
      <c r="J131" s="129"/>
      <c r="K131" s="129"/>
      <c r="L131" s="129"/>
      <c r="M131" s="132"/>
      <c r="N131" s="132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129"/>
      <c r="BN131" s="129"/>
      <c r="BO131" s="129"/>
      <c r="BP131" s="129"/>
      <c r="BQ131" s="129"/>
      <c r="BR131" s="129"/>
      <c r="BS131" s="129"/>
      <c r="BT131" s="129"/>
      <c r="BU131" s="129"/>
      <c r="BV131" s="129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29"/>
      <c r="CL131" s="129"/>
      <c r="CM131" s="129"/>
      <c r="CN131" s="129"/>
      <c r="CO131" s="129"/>
      <c r="CP131" s="129"/>
      <c r="CQ131" s="129"/>
      <c r="CR131" s="129"/>
      <c r="CS131" s="129"/>
      <c r="CT131" s="129"/>
      <c r="CU131" s="129"/>
      <c r="CV131" s="129"/>
      <c r="CW131" s="129"/>
      <c r="CX131" s="129"/>
      <c r="CY131" s="129"/>
      <c r="CZ131" s="129"/>
      <c r="DA131" s="129"/>
      <c r="DB131" s="129"/>
      <c r="DC131" s="129"/>
      <c r="DD131" s="129"/>
      <c r="DE131" s="129"/>
      <c r="DF131" s="129"/>
      <c r="DG131" s="129"/>
      <c r="DH131" s="129"/>
      <c r="DI131" s="129"/>
      <c r="DJ131" s="129"/>
      <c r="DK131" s="129"/>
      <c r="DL131" s="129"/>
      <c r="DM131" s="129"/>
      <c r="DN131" s="129"/>
      <c r="DO131" s="129"/>
      <c r="DP131" s="129"/>
      <c r="DQ131" s="129"/>
      <c r="DR131" s="129"/>
      <c r="DS131" s="129"/>
      <c r="DT131" s="129"/>
      <c r="DU131" s="129"/>
      <c r="DV131" s="129"/>
      <c r="DW131" s="129"/>
      <c r="DX131" s="129"/>
      <c r="DY131" s="129"/>
      <c r="DZ131" s="129"/>
      <c r="EA131" s="129"/>
      <c r="EB131" s="129"/>
      <c r="EC131" s="129"/>
      <c r="ED131" s="129"/>
      <c r="EE131" s="129"/>
      <c r="EF131" s="129"/>
      <c r="EG131" s="129"/>
      <c r="EH131" s="129"/>
      <c r="EI131" s="129"/>
      <c r="EJ131" s="129"/>
      <c r="EK131" s="129"/>
      <c r="EL131" s="129"/>
      <c r="EM131" s="129"/>
      <c r="EN131" s="129"/>
      <c r="EO131" s="129"/>
      <c r="EP131" s="129"/>
      <c r="EQ131" s="129"/>
      <c r="ER131" s="129"/>
      <c r="ES131" s="129"/>
      <c r="ET131" s="129"/>
      <c r="EU131" s="129"/>
      <c r="EV131" s="129"/>
      <c r="EW131" s="129"/>
      <c r="EX131" s="129"/>
      <c r="EY131" s="129"/>
      <c r="EZ131" s="129"/>
      <c r="FA131" s="129"/>
      <c r="FB131" s="129"/>
      <c r="FC131" s="129"/>
      <c r="FD131" s="129"/>
      <c r="FE131" s="129"/>
      <c r="FF131" s="129"/>
      <c r="FG131" s="129"/>
      <c r="FH131" s="129"/>
      <c r="FI131" s="129"/>
      <c r="FJ131" s="129"/>
      <c r="FK131" s="129"/>
      <c r="FL131" s="129"/>
      <c r="FM131" s="129"/>
      <c r="FN131" s="129"/>
      <c r="FO131" s="129"/>
      <c r="FP131" s="129"/>
      <c r="FQ131" s="129"/>
      <c r="FR131" s="129"/>
      <c r="FS131" s="129"/>
      <c r="FT131" s="129"/>
      <c r="FU131" s="129"/>
      <c r="FV131" s="129"/>
      <c r="FW131" s="129"/>
      <c r="FX131" s="129"/>
      <c r="FY131" s="129"/>
      <c r="FZ131" s="129"/>
      <c r="GA131" s="129"/>
      <c r="GB131" s="129"/>
      <c r="GC131" s="129"/>
      <c r="GD131" s="129"/>
      <c r="GE131" s="129"/>
      <c r="GF131" s="129"/>
      <c r="GG131" s="129"/>
      <c r="GH131" s="129"/>
      <c r="GI131" s="129"/>
      <c r="GJ131" s="129"/>
      <c r="GK131" s="129"/>
      <c r="GL131" s="129"/>
      <c r="GM131" s="129"/>
      <c r="GN131" s="129"/>
      <c r="GO131" s="129"/>
      <c r="GP131" s="129"/>
      <c r="GQ131" s="129"/>
      <c r="GR131" s="129"/>
      <c r="GS131" s="129"/>
      <c r="GT131" s="129"/>
      <c r="GU131" s="129"/>
      <c r="GV131" s="129"/>
      <c r="GW131" s="129"/>
      <c r="GX131" s="129"/>
      <c r="GY131" s="129"/>
      <c r="GZ131" s="129"/>
      <c r="HA131" s="129"/>
      <c r="HB131" s="129"/>
      <c r="HC131" s="129"/>
      <c r="HD131" s="129"/>
      <c r="HE131" s="129"/>
      <c r="HF131" s="129"/>
      <c r="HG131" s="129"/>
      <c r="HH131" s="129"/>
      <c r="HI131" s="129"/>
      <c r="HJ131" s="129"/>
      <c r="HK131" s="129"/>
      <c r="HL131" s="129"/>
      <c r="HM131" s="129"/>
      <c r="HN131" s="129"/>
      <c r="HO131" s="129"/>
      <c r="HP131" s="129"/>
      <c r="HQ131" s="129"/>
      <c r="HR131" s="129"/>
      <c r="HS131" s="129"/>
      <c r="HT131" s="129"/>
      <c r="HU131" s="129"/>
      <c r="HV131" s="129"/>
      <c r="HW131" s="129"/>
      <c r="HX131" s="129"/>
      <c r="HY131" s="129"/>
      <c r="HZ131" s="129"/>
      <c r="IA131" s="129"/>
      <c r="IB131" s="129"/>
      <c r="IC131" s="129"/>
      <c r="ID131" s="129"/>
      <c r="IE131" s="129"/>
      <c r="IF131" s="129"/>
      <c r="IG131" s="129"/>
      <c r="IH131" s="129"/>
      <c r="II131" s="129"/>
      <c r="IJ131" s="129"/>
      <c r="IK131" s="129"/>
      <c r="IL131" s="129"/>
      <c r="IM131" s="129"/>
      <c r="IN131" s="129"/>
      <c r="IO131" s="129"/>
      <c r="IP131" s="129"/>
      <c r="IQ131" s="129"/>
      <c r="IR131" s="129"/>
      <c r="IS131" s="129"/>
      <c r="IT131" s="129"/>
      <c r="IU131" s="129"/>
      <c r="IV131" s="129"/>
      <c r="IW131" s="129"/>
    </row>
    <row r="132" spans="1:258" s="70" customFormat="1" ht="27" customHeight="1">
      <c r="A132" s="109"/>
      <c r="B132" s="110"/>
      <c r="C132" s="111"/>
      <c r="D132" s="112"/>
      <c r="E132" s="113"/>
      <c r="F132" s="115"/>
      <c r="G132" s="115"/>
      <c r="H132" s="117"/>
      <c r="I132" s="129"/>
      <c r="J132" s="129"/>
      <c r="K132" s="129"/>
      <c r="L132" s="129"/>
      <c r="M132" s="115"/>
      <c r="N132" s="115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129"/>
      <c r="BU132" s="129"/>
      <c r="BV132" s="129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29"/>
      <c r="CL132" s="129"/>
      <c r="CM132" s="129"/>
      <c r="CN132" s="129"/>
      <c r="CO132" s="129"/>
      <c r="CP132" s="129"/>
      <c r="CQ132" s="129"/>
      <c r="CR132" s="129"/>
      <c r="CS132" s="129"/>
      <c r="CT132" s="129"/>
      <c r="CU132" s="129"/>
      <c r="CV132" s="129"/>
      <c r="CW132" s="129"/>
      <c r="CX132" s="129"/>
      <c r="CY132" s="129"/>
      <c r="CZ132" s="129"/>
      <c r="DA132" s="129"/>
      <c r="DB132" s="129"/>
      <c r="DC132" s="129"/>
      <c r="DD132" s="129"/>
      <c r="DE132" s="129"/>
      <c r="DF132" s="129"/>
      <c r="DG132" s="129"/>
      <c r="DH132" s="129"/>
      <c r="DI132" s="129"/>
      <c r="DJ132" s="129"/>
      <c r="DK132" s="129"/>
      <c r="DL132" s="129"/>
      <c r="DM132" s="129"/>
      <c r="DN132" s="129"/>
      <c r="DO132" s="129"/>
      <c r="DP132" s="129"/>
      <c r="DQ132" s="129"/>
      <c r="DR132" s="129"/>
      <c r="DS132" s="129"/>
      <c r="DT132" s="129"/>
      <c r="DU132" s="129"/>
      <c r="DV132" s="129"/>
      <c r="DW132" s="129"/>
      <c r="DX132" s="129"/>
      <c r="DY132" s="129"/>
      <c r="DZ132" s="129"/>
      <c r="EA132" s="129"/>
      <c r="EB132" s="129"/>
      <c r="EC132" s="129"/>
      <c r="ED132" s="129"/>
      <c r="EE132" s="129"/>
      <c r="EF132" s="129"/>
      <c r="EG132" s="129"/>
      <c r="EH132" s="129"/>
      <c r="EI132" s="129"/>
      <c r="EJ132" s="129"/>
      <c r="EK132" s="129"/>
      <c r="EL132" s="129"/>
      <c r="EM132" s="129"/>
      <c r="EN132" s="129"/>
      <c r="EO132" s="129"/>
      <c r="EP132" s="129"/>
      <c r="EQ132" s="129"/>
      <c r="ER132" s="129"/>
      <c r="ES132" s="129"/>
      <c r="ET132" s="129"/>
      <c r="EU132" s="129"/>
      <c r="EV132" s="129"/>
      <c r="EW132" s="129"/>
      <c r="EX132" s="129"/>
      <c r="EY132" s="129"/>
      <c r="EZ132" s="129"/>
      <c r="FA132" s="129"/>
      <c r="FB132" s="129"/>
      <c r="FC132" s="129"/>
      <c r="FD132" s="129"/>
      <c r="FE132" s="129"/>
      <c r="FF132" s="129"/>
      <c r="FG132" s="129"/>
      <c r="FH132" s="129"/>
      <c r="FI132" s="129"/>
      <c r="FJ132" s="129"/>
      <c r="FK132" s="129"/>
      <c r="FL132" s="129"/>
      <c r="FM132" s="129"/>
      <c r="FN132" s="129"/>
      <c r="FO132" s="129"/>
      <c r="FP132" s="129"/>
      <c r="FQ132" s="129"/>
      <c r="FR132" s="129"/>
      <c r="FS132" s="129"/>
      <c r="FT132" s="129"/>
      <c r="FU132" s="129"/>
      <c r="FV132" s="129"/>
      <c r="FW132" s="129"/>
      <c r="FX132" s="129"/>
      <c r="FY132" s="129"/>
      <c r="FZ132" s="129"/>
      <c r="GA132" s="129"/>
      <c r="GB132" s="129"/>
      <c r="GC132" s="129"/>
      <c r="GD132" s="129"/>
      <c r="GE132" s="129"/>
      <c r="GF132" s="129"/>
      <c r="GG132" s="129"/>
      <c r="GH132" s="129"/>
      <c r="GI132" s="129"/>
      <c r="GJ132" s="129"/>
      <c r="GK132" s="129"/>
      <c r="GL132" s="129"/>
      <c r="GM132" s="129"/>
      <c r="GN132" s="129"/>
      <c r="GO132" s="129"/>
      <c r="GP132" s="129"/>
      <c r="GQ132" s="129"/>
      <c r="GR132" s="129"/>
      <c r="GS132" s="129"/>
      <c r="GT132" s="129"/>
      <c r="GU132" s="129"/>
      <c r="GV132" s="129"/>
      <c r="GW132" s="129"/>
      <c r="GX132" s="129"/>
      <c r="GY132" s="129"/>
      <c r="GZ132" s="129"/>
      <c r="HA132" s="129"/>
      <c r="HB132" s="129"/>
      <c r="HC132" s="129"/>
      <c r="HD132" s="129"/>
      <c r="HE132" s="129"/>
      <c r="HF132" s="129"/>
      <c r="HG132" s="129"/>
      <c r="HH132" s="129"/>
      <c r="HI132" s="129"/>
      <c r="HJ132" s="129"/>
      <c r="HK132" s="129"/>
      <c r="HL132" s="129"/>
      <c r="HM132" s="129"/>
      <c r="HN132" s="129"/>
      <c r="HO132" s="129"/>
      <c r="HP132" s="129"/>
      <c r="HQ132" s="129"/>
      <c r="HR132" s="129"/>
      <c r="HS132" s="129"/>
      <c r="HT132" s="129"/>
      <c r="HU132" s="129"/>
      <c r="HV132" s="129"/>
      <c r="HW132" s="129"/>
      <c r="HX132" s="129"/>
      <c r="HY132" s="129"/>
      <c r="HZ132" s="129"/>
      <c r="IA132" s="129"/>
      <c r="IB132" s="129"/>
      <c r="IC132" s="129"/>
      <c r="ID132" s="129"/>
      <c r="IE132" s="129"/>
      <c r="IF132" s="129"/>
      <c r="IG132" s="129"/>
      <c r="IH132" s="129"/>
      <c r="II132" s="129"/>
      <c r="IJ132" s="129"/>
      <c r="IK132" s="129"/>
      <c r="IL132" s="129"/>
      <c r="IM132" s="129"/>
      <c r="IN132" s="129"/>
      <c r="IO132" s="129"/>
      <c r="IP132" s="129"/>
      <c r="IQ132" s="129"/>
      <c r="IR132" s="129"/>
      <c r="IS132" s="129"/>
      <c r="IT132" s="129"/>
      <c r="IU132" s="129"/>
      <c r="IV132" s="129"/>
      <c r="IW132" s="129"/>
    </row>
    <row r="133" spans="1:258" s="70" customFormat="1" ht="15" customHeight="1">
      <c r="A133" s="109"/>
      <c r="B133" s="110"/>
      <c r="C133" s="110"/>
      <c r="D133" s="112"/>
      <c r="E133" s="113"/>
      <c r="F133" s="115"/>
      <c r="G133" s="115"/>
      <c r="H133" s="117"/>
      <c r="I133" s="129"/>
      <c r="J133" s="129"/>
      <c r="K133" s="129"/>
      <c r="L133" s="129"/>
      <c r="M133" s="115"/>
      <c r="N133" s="115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29"/>
      <c r="CL133" s="129"/>
      <c r="CM133" s="129"/>
      <c r="CN133" s="129"/>
      <c r="CO133" s="129"/>
      <c r="CP133" s="129"/>
      <c r="CQ133" s="129"/>
      <c r="CR133" s="129"/>
      <c r="CS133" s="129"/>
      <c r="CT133" s="129"/>
      <c r="CU133" s="129"/>
      <c r="CV133" s="129"/>
      <c r="CW133" s="129"/>
      <c r="CX133" s="129"/>
      <c r="CY133" s="129"/>
      <c r="CZ133" s="129"/>
      <c r="DA133" s="129"/>
      <c r="DB133" s="129"/>
      <c r="DC133" s="129"/>
      <c r="DD133" s="129"/>
      <c r="DE133" s="129"/>
      <c r="DF133" s="129"/>
      <c r="DG133" s="129"/>
      <c r="DH133" s="129"/>
      <c r="DI133" s="129"/>
      <c r="DJ133" s="129"/>
      <c r="DK133" s="129"/>
      <c r="DL133" s="129"/>
      <c r="DM133" s="129"/>
      <c r="DN133" s="129"/>
      <c r="DO133" s="129"/>
      <c r="DP133" s="129"/>
      <c r="DQ133" s="129"/>
      <c r="DR133" s="129"/>
      <c r="DS133" s="129"/>
      <c r="DT133" s="129"/>
      <c r="DU133" s="129"/>
      <c r="DV133" s="129"/>
      <c r="DW133" s="129"/>
      <c r="DX133" s="129"/>
      <c r="DY133" s="129"/>
      <c r="DZ133" s="129"/>
      <c r="EA133" s="129"/>
      <c r="EB133" s="129"/>
      <c r="EC133" s="129"/>
      <c r="ED133" s="129"/>
      <c r="EE133" s="129"/>
      <c r="EF133" s="129"/>
      <c r="EG133" s="129"/>
      <c r="EH133" s="129"/>
      <c r="EI133" s="129"/>
      <c r="EJ133" s="129"/>
      <c r="EK133" s="129"/>
      <c r="EL133" s="129"/>
      <c r="EM133" s="129"/>
      <c r="EN133" s="129"/>
      <c r="EO133" s="129"/>
      <c r="EP133" s="129"/>
      <c r="EQ133" s="129"/>
      <c r="ER133" s="129"/>
      <c r="ES133" s="129"/>
      <c r="ET133" s="129"/>
      <c r="EU133" s="129"/>
      <c r="EV133" s="129"/>
      <c r="EW133" s="129"/>
      <c r="EX133" s="129"/>
      <c r="EY133" s="129"/>
      <c r="EZ133" s="129"/>
      <c r="FA133" s="129"/>
      <c r="FB133" s="129"/>
      <c r="FC133" s="129"/>
      <c r="FD133" s="129"/>
      <c r="FE133" s="129"/>
      <c r="FF133" s="129"/>
      <c r="FG133" s="129"/>
      <c r="FH133" s="129"/>
      <c r="FI133" s="129"/>
      <c r="FJ133" s="129"/>
      <c r="FK133" s="129"/>
      <c r="FL133" s="129"/>
      <c r="FM133" s="129"/>
      <c r="FN133" s="129"/>
      <c r="FO133" s="129"/>
      <c r="FP133" s="129"/>
      <c r="FQ133" s="129"/>
      <c r="FR133" s="129"/>
      <c r="FS133" s="129"/>
      <c r="FT133" s="129"/>
      <c r="FU133" s="129"/>
      <c r="FV133" s="129"/>
      <c r="FW133" s="129"/>
      <c r="FX133" s="129"/>
      <c r="FY133" s="129"/>
      <c r="FZ133" s="129"/>
      <c r="GA133" s="129"/>
      <c r="GB133" s="129"/>
      <c r="GC133" s="129"/>
      <c r="GD133" s="129"/>
      <c r="GE133" s="129"/>
      <c r="GF133" s="129"/>
      <c r="GG133" s="129"/>
      <c r="GH133" s="129"/>
      <c r="GI133" s="129"/>
      <c r="GJ133" s="129"/>
      <c r="GK133" s="129"/>
      <c r="GL133" s="129"/>
      <c r="GM133" s="129"/>
      <c r="GN133" s="129"/>
      <c r="GO133" s="129"/>
      <c r="GP133" s="129"/>
      <c r="GQ133" s="129"/>
      <c r="GR133" s="129"/>
      <c r="GS133" s="129"/>
      <c r="GT133" s="129"/>
      <c r="GU133" s="129"/>
      <c r="GV133" s="129"/>
      <c r="GW133" s="129"/>
      <c r="GX133" s="129"/>
      <c r="GY133" s="129"/>
      <c r="GZ133" s="129"/>
      <c r="HA133" s="129"/>
      <c r="HB133" s="129"/>
      <c r="HC133" s="129"/>
      <c r="HD133" s="129"/>
      <c r="HE133" s="129"/>
      <c r="HF133" s="129"/>
      <c r="HG133" s="129"/>
      <c r="HH133" s="129"/>
      <c r="HI133" s="129"/>
      <c r="HJ133" s="129"/>
      <c r="HK133" s="129"/>
      <c r="HL133" s="129"/>
      <c r="HM133" s="129"/>
      <c r="HN133" s="129"/>
      <c r="HO133" s="129"/>
      <c r="HP133" s="129"/>
      <c r="HQ133" s="129"/>
      <c r="HR133" s="129"/>
      <c r="HS133" s="129"/>
      <c r="HT133" s="129"/>
      <c r="HU133" s="129"/>
      <c r="HV133" s="129"/>
      <c r="HW133" s="129"/>
      <c r="HX133" s="129"/>
      <c r="HY133" s="129"/>
      <c r="HZ133" s="129"/>
      <c r="IA133" s="129"/>
      <c r="IB133" s="129"/>
      <c r="IC133" s="129"/>
      <c r="ID133" s="129"/>
      <c r="IE133" s="129"/>
      <c r="IF133" s="129"/>
      <c r="IG133" s="129"/>
      <c r="IH133" s="129"/>
      <c r="II133" s="129"/>
      <c r="IJ133" s="129"/>
      <c r="IK133" s="129"/>
      <c r="IL133" s="129"/>
      <c r="IM133" s="129"/>
      <c r="IN133" s="129"/>
      <c r="IO133" s="129"/>
      <c r="IP133" s="129"/>
      <c r="IQ133" s="129"/>
      <c r="IR133" s="129"/>
      <c r="IS133" s="129"/>
      <c r="IT133" s="129"/>
      <c r="IU133" s="129"/>
      <c r="IV133" s="129"/>
      <c r="IW133" s="129"/>
    </row>
    <row r="134" spans="1:258" s="70" customFormat="1" ht="26.25" customHeight="1">
      <c r="A134" s="109"/>
      <c r="B134" s="110"/>
      <c r="C134" s="110"/>
      <c r="D134" s="112"/>
      <c r="E134" s="113"/>
      <c r="F134" s="115"/>
      <c r="G134" s="115"/>
      <c r="H134" s="117"/>
      <c r="I134" s="129"/>
      <c r="J134" s="129"/>
      <c r="K134" s="129"/>
      <c r="L134" s="129"/>
      <c r="M134" s="115"/>
      <c r="N134" s="115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  <c r="BR134" s="129"/>
      <c r="BS134" s="129"/>
      <c r="BT134" s="129"/>
      <c r="BU134" s="129"/>
      <c r="BV134" s="129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29"/>
      <c r="CL134" s="129"/>
      <c r="CM134" s="129"/>
      <c r="CN134" s="129"/>
      <c r="CO134" s="129"/>
      <c r="CP134" s="129"/>
      <c r="CQ134" s="129"/>
      <c r="CR134" s="129"/>
      <c r="CS134" s="129"/>
      <c r="CT134" s="129"/>
      <c r="CU134" s="129"/>
      <c r="CV134" s="129"/>
      <c r="CW134" s="129"/>
      <c r="CX134" s="129"/>
      <c r="CY134" s="129"/>
      <c r="CZ134" s="129"/>
      <c r="DA134" s="129"/>
      <c r="DB134" s="129"/>
      <c r="DC134" s="129"/>
      <c r="DD134" s="129"/>
      <c r="DE134" s="129"/>
      <c r="DF134" s="129"/>
      <c r="DG134" s="129"/>
      <c r="DH134" s="129"/>
      <c r="DI134" s="129"/>
      <c r="DJ134" s="129"/>
      <c r="DK134" s="129"/>
      <c r="DL134" s="129"/>
      <c r="DM134" s="129"/>
      <c r="DN134" s="129"/>
      <c r="DO134" s="129"/>
      <c r="DP134" s="129"/>
      <c r="DQ134" s="129"/>
      <c r="DR134" s="129"/>
      <c r="DS134" s="129"/>
      <c r="DT134" s="129"/>
      <c r="DU134" s="129"/>
      <c r="DV134" s="129"/>
      <c r="DW134" s="129"/>
      <c r="DX134" s="129"/>
      <c r="DY134" s="129"/>
      <c r="DZ134" s="129"/>
      <c r="EA134" s="129"/>
      <c r="EB134" s="129"/>
      <c r="EC134" s="129"/>
      <c r="ED134" s="129"/>
      <c r="EE134" s="129"/>
      <c r="EF134" s="129"/>
      <c r="EG134" s="129"/>
      <c r="EH134" s="129"/>
      <c r="EI134" s="129"/>
      <c r="EJ134" s="129"/>
      <c r="EK134" s="129"/>
      <c r="EL134" s="129"/>
      <c r="EM134" s="129"/>
      <c r="EN134" s="129"/>
      <c r="EO134" s="129"/>
      <c r="EP134" s="129"/>
      <c r="EQ134" s="129"/>
      <c r="ER134" s="129"/>
      <c r="ES134" s="129"/>
      <c r="ET134" s="129"/>
      <c r="EU134" s="129"/>
      <c r="EV134" s="129"/>
      <c r="EW134" s="129"/>
      <c r="EX134" s="129"/>
      <c r="EY134" s="129"/>
      <c r="EZ134" s="129"/>
      <c r="FA134" s="129"/>
      <c r="FB134" s="129"/>
      <c r="FC134" s="129"/>
      <c r="FD134" s="129"/>
      <c r="FE134" s="129"/>
      <c r="FF134" s="129"/>
      <c r="FG134" s="129"/>
      <c r="FH134" s="129"/>
      <c r="FI134" s="129"/>
      <c r="FJ134" s="129"/>
      <c r="FK134" s="129"/>
      <c r="FL134" s="129"/>
      <c r="FM134" s="129"/>
      <c r="FN134" s="129"/>
      <c r="FO134" s="129"/>
      <c r="FP134" s="129"/>
      <c r="FQ134" s="129"/>
      <c r="FR134" s="129"/>
      <c r="FS134" s="129"/>
      <c r="FT134" s="129"/>
      <c r="FU134" s="129"/>
      <c r="FV134" s="129"/>
      <c r="FW134" s="129"/>
      <c r="FX134" s="129"/>
      <c r="FY134" s="129"/>
      <c r="FZ134" s="129"/>
      <c r="GA134" s="129"/>
      <c r="GB134" s="129"/>
      <c r="GC134" s="129"/>
      <c r="GD134" s="129"/>
      <c r="GE134" s="129"/>
      <c r="GF134" s="129"/>
      <c r="GG134" s="129"/>
      <c r="GH134" s="129"/>
      <c r="GI134" s="129"/>
      <c r="GJ134" s="129"/>
      <c r="GK134" s="129"/>
      <c r="GL134" s="129"/>
      <c r="GM134" s="129"/>
      <c r="GN134" s="129"/>
      <c r="GO134" s="129"/>
      <c r="GP134" s="129"/>
      <c r="GQ134" s="129"/>
      <c r="GR134" s="129"/>
      <c r="GS134" s="129"/>
      <c r="GT134" s="129"/>
      <c r="GU134" s="129"/>
      <c r="GV134" s="129"/>
      <c r="GW134" s="129"/>
      <c r="GX134" s="129"/>
      <c r="GY134" s="129"/>
      <c r="GZ134" s="129"/>
      <c r="HA134" s="129"/>
      <c r="HB134" s="129"/>
      <c r="HC134" s="129"/>
      <c r="HD134" s="129"/>
      <c r="HE134" s="129"/>
      <c r="HF134" s="129"/>
      <c r="HG134" s="129"/>
      <c r="HH134" s="129"/>
      <c r="HI134" s="129"/>
      <c r="HJ134" s="129"/>
      <c r="HK134" s="129"/>
      <c r="HL134" s="129"/>
      <c r="HM134" s="129"/>
      <c r="HN134" s="129"/>
      <c r="HO134" s="129"/>
      <c r="HP134" s="129"/>
      <c r="HQ134" s="129"/>
      <c r="HR134" s="129"/>
      <c r="HS134" s="129"/>
      <c r="HT134" s="129"/>
      <c r="HU134" s="129"/>
      <c r="HV134" s="129"/>
      <c r="HW134" s="129"/>
      <c r="HX134" s="129"/>
      <c r="HY134" s="129"/>
      <c r="HZ134" s="129"/>
      <c r="IA134" s="129"/>
      <c r="IB134" s="129"/>
      <c r="IC134" s="129"/>
      <c r="ID134" s="129"/>
      <c r="IE134" s="129"/>
      <c r="IF134" s="129"/>
      <c r="IG134" s="129"/>
      <c r="IH134" s="129"/>
      <c r="II134" s="129"/>
      <c r="IJ134" s="129"/>
      <c r="IK134" s="129"/>
      <c r="IL134" s="129"/>
      <c r="IM134" s="129"/>
      <c r="IN134" s="129"/>
      <c r="IO134" s="129"/>
      <c r="IP134" s="129"/>
      <c r="IQ134" s="129"/>
      <c r="IR134" s="129"/>
      <c r="IS134" s="129"/>
      <c r="IT134" s="129"/>
      <c r="IU134" s="129"/>
      <c r="IV134" s="129"/>
      <c r="IW134" s="129"/>
    </row>
    <row r="135" spans="1:258" s="70" customFormat="1" ht="26.25" customHeight="1">
      <c r="A135" s="109"/>
      <c r="B135" s="110"/>
      <c r="C135" s="111"/>
      <c r="D135" s="112"/>
      <c r="E135" s="113"/>
      <c r="F135" s="115"/>
      <c r="G135" s="115"/>
      <c r="H135" s="117"/>
      <c r="I135" s="129"/>
      <c r="J135" s="129"/>
      <c r="K135" s="129"/>
      <c r="L135" s="129"/>
      <c r="M135" s="115"/>
      <c r="N135" s="115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29"/>
      <c r="BN135" s="129"/>
      <c r="BO135" s="129"/>
      <c r="BP135" s="129"/>
      <c r="BQ135" s="129"/>
      <c r="BR135" s="129"/>
      <c r="BS135" s="129"/>
      <c r="BT135" s="129"/>
      <c r="BU135" s="129"/>
      <c r="BV135" s="129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29"/>
      <c r="CL135" s="129"/>
      <c r="CM135" s="129"/>
      <c r="CN135" s="129"/>
      <c r="CO135" s="129"/>
      <c r="CP135" s="129"/>
      <c r="CQ135" s="129"/>
      <c r="CR135" s="129"/>
      <c r="CS135" s="129"/>
      <c r="CT135" s="129"/>
      <c r="CU135" s="129"/>
      <c r="CV135" s="129"/>
      <c r="CW135" s="129"/>
      <c r="CX135" s="129"/>
      <c r="CY135" s="129"/>
      <c r="CZ135" s="129"/>
      <c r="DA135" s="129"/>
      <c r="DB135" s="129"/>
      <c r="DC135" s="129"/>
      <c r="DD135" s="129"/>
      <c r="DE135" s="129"/>
      <c r="DF135" s="129"/>
      <c r="DG135" s="129"/>
      <c r="DH135" s="129"/>
      <c r="DI135" s="129"/>
      <c r="DJ135" s="129"/>
      <c r="DK135" s="129"/>
      <c r="DL135" s="129"/>
      <c r="DM135" s="129"/>
      <c r="DN135" s="129"/>
      <c r="DO135" s="129"/>
      <c r="DP135" s="129"/>
      <c r="DQ135" s="129"/>
      <c r="DR135" s="129"/>
      <c r="DS135" s="129"/>
      <c r="DT135" s="129"/>
      <c r="DU135" s="129"/>
      <c r="DV135" s="129"/>
      <c r="DW135" s="129"/>
      <c r="DX135" s="129"/>
      <c r="DY135" s="129"/>
      <c r="DZ135" s="129"/>
      <c r="EA135" s="129"/>
      <c r="EB135" s="129"/>
      <c r="EC135" s="129"/>
      <c r="ED135" s="129"/>
      <c r="EE135" s="129"/>
      <c r="EF135" s="129"/>
      <c r="EG135" s="129"/>
      <c r="EH135" s="129"/>
      <c r="EI135" s="129"/>
      <c r="EJ135" s="129"/>
      <c r="EK135" s="129"/>
      <c r="EL135" s="129"/>
      <c r="EM135" s="129"/>
      <c r="EN135" s="129"/>
      <c r="EO135" s="129"/>
      <c r="EP135" s="129"/>
      <c r="EQ135" s="129"/>
      <c r="ER135" s="129"/>
      <c r="ES135" s="129"/>
      <c r="ET135" s="129"/>
      <c r="EU135" s="129"/>
      <c r="EV135" s="129"/>
      <c r="EW135" s="129"/>
      <c r="EX135" s="129"/>
      <c r="EY135" s="129"/>
      <c r="EZ135" s="129"/>
      <c r="FA135" s="129"/>
      <c r="FB135" s="129"/>
      <c r="FC135" s="129"/>
      <c r="FD135" s="129"/>
      <c r="FE135" s="129"/>
      <c r="FF135" s="129"/>
      <c r="FG135" s="129"/>
      <c r="FH135" s="129"/>
      <c r="FI135" s="129"/>
      <c r="FJ135" s="129"/>
      <c r="FK135" s="129"/>
      <c r="FL135" s="129"/>
      <c r="FM135" s="129"/>
      <c r="FN135" s="129"/>
      <c r="FO135" s="129"/>
      <c r="FP135" s="129"/>
      <c r="FQ135" s="129"/>
      <c r="FR135" s="129"/>
      <c r="FS135" s="129"/>
      <c r="FT135" s="129"/>
      <c r="FU135" s="129"/>
      <c r="FV135" s="129"/>
      <c r="FW135" s="129"/>
      <c r="FX135" s="129"/>
      <c r="FY135" s="129"/>
      <c r="FZ135" s="129"/>
      <c r="GA135" s="129"/>
      <c r="GB135" s="129"/>
      <c r="GC135" s="129"/>
      <c r="GD135" s="129"/>
      <c r="GE135" s="129"/>
      <c r="GF135" s="129"/>
      <c r="GG135" s="129"/>
      <c r="GH135" s="129"/>
      <c r="GI135" s="129"/>
      <c r="GJ135" s="129"/>
      <c r="GK135" s="129"/>
      <c r="GL135" s="129"/>
      <c r="GM135" s="129"/>
      <c r="GN135" s="129"/>
      <c r="GO135" s="129"/>
      <c r="GP135" s="129"/>
      <c r="GQ135" s="129"/>
      <c r="GR135" s="129"/>
      <c r="GS135" s="129"/>
      <c r="GT135" s="129"/>
      <c r="GU135" s="129"/>
      <c r="GV135" s="129"/>
      <c r="GW135" s="129"/>
      <c r="GX135" s="129"/>
      <c r="GY135" s="129"/>
      <c r="GZ135" s="129"/>
      <c r="HA135" s="129"/>
      <c r="HB135" s="129"/>
      <c r="HC135" s="129"/>
      <c r="HD135" s="129"/>
      <c r="HE135" s="129"/>
      <c r="HF135" s="129"/>
      <c r="HG135" s="129"/>
      <c r="HH135" s="129"/>
      <c r="HI135" s="129"/>
      <c r="HJ135" s="129"/>
      <c r="HK135" s="129"/>
      <c r="HL135" s="129"/>
      <c r="HM135" s="129"/>
      <c r="HN135" s="129"/>
      <c r="HO135" s="129"/>
      <c r="HP135" s="129"/>
      <c r="HQ135" s="129"/>
      <c r="HR135" s="129"/>
      <c r="HS135" s="129"/>
      <c r="HT135" s="129"/>
      <c r="HU135" s="129"/>
      <c r="HV135" s="129"/>
      <c r="HW135" s="129"/>
      <c r="HX135" s="129"/>
      <c r="HY135" s="129"/>
      <c r="HZ135" s="129"/>
      <c r="IA135" s="129"/>
      <c r="IB135" s="129"/>
      <c r="IC135" s="129"/>
      <c r="ID135" s="129"/>
      <c r="IE135" s="129"/>
      <c r="IF135" s="129"/>
      <c r="IG135" s="129"/>
      <c r="IH135" s="129"/>
      <c r="II135" s="129"/>
      <c r="IJ135" s="129"/>
      <c r="IK135" s="129"/>
      <c r="IL135" s="129"/>
      <c r="IM135" s="129"/>
      <c r="IN135" s="129"/>
      <c r="IO135" s="129"/>
      <c r="IP135" s="129"/>
      <c r="IQ135" s="129"/>
      <c r="IR135" s="129"/>
      <c r="IS135" s="129"/>
      <c r="IT135" s="129"/>
      <c r="IU135" s="129"/>
      <c r="IV135" s="129"/>
      <c r="IW135" s="129"/>
    </row>
    <row r="136" spans="1:258" s="70" customFormat="1" ht="15" customHeight="1">
      <c r="A136" s="109"/>
      <c r="B136" s="110"/>
      <c r="C136" s="111"/>
      <c r="D136" s="112"/>
      <c r="E136" s="113"/>
      <c r="F136" s="115"/>
      <c r="G136" s="115"/>
      <c r="H136" s="116"/>
      <c r="I136" s="129"/>
      <c r="J136" s="129"/>
      <c r="K136" s="129"/>
      <c r="L136" s="129"/>
      <c r="M136" s="115"/>
      <c r="N136" s="115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  <c r="BR136" s="129"/>
      <c r="BS136" s="129"/>
      <c r="BT136" s="129"/>
      <c r="BU136" s="129"/>
      <c r="BV136" s="129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29"/>
      <c r="CL136" s="129"/>
      <c r="CM136" s="129"/>
      <c r="CN136" s="129"/>
      <c r="CO136" s="129"/>
      <c r="CP136" s="129"/>
      <c r="CQ136" s="129"/>
      <c r="CR136" s="129"/>
      <c r="CS136" s="129"/>
      <c r="CT136" s="129"/>
      <c r="CU136" s="129"/>
      <c r="CV136" s="129"/>
      <c r="CW136" s="129"/>
      <c r="CX136" s="129"/>
      <c r="CY136" s="129"/>
      <c r="CZ136" s="129"/>
      <c r="DA136" s="129"/>
      <c r="DB136" s="129"/>
      <c r="DC136" s="129"/>
      <c r="DD136" s="129"/>
      <c r="DE136" s="129"/>
      <c r="DF136" s="129"/>
      <c r="DG136" s="129"/>
      <c r="DH136" s="129"/>
      <c r="DI136" s="129"/>
      <c r="DJ136" s="129"/>
      <c r="DK136" s="129"/>
      <c r="DL136" s="129"/>
      <c r="DM136" s="129"/>
      <c r="DN136" s="129"/>
      <c r="DO136" s="129"/>
      <c r="DP136" s="129"/>
      <c r="DQ136" s="129"/>
      <c r="DR136" s="129"/>
      <c r="DS136" s="129"/>
      <c r="DT136" s="129"/>
      <c r="DU136" s="129"/>
      <c r="DV136" s="129"/>
      <c r="DW136" s="129"/>
      <c r="DX136" s="129"/>
      <c r="DY136" s="129"/>
      <c r="DZ136" s="129"/>
      <c r="EA136" s="129"/>
      <c r="EB136" s="129"/>
      <c r="EC136" s="129"/>
      <c r="ED136" s="129"/>
      <c r="EE136" s="129"/>
      <c r="EF136" s="129"/>
      <c r="EG136" s="129"/>
      <c r="EH136" s="129"/>
      <c r="EI136" s="129"/>
      <c r="EJ136" s="129"/>
      <c r="EK136" s="129"/>
      <c r="EL136" s="129"/>
      <c r="EM136" s="129"/>
      <c r="EN136" s="129"/>
      <c r="EO136" s="129"/>
      <c r="EP136" s="129"/>
      <c r="EQ136" s="129"/>
      <c r="ER136" s="129"/>
      <c r="ES136" s="129"/>
      <c r="ET136" s="129"/>
      <c r="EU136" s="129"/>
      <c r="EV136" s="129"/>
      <c r="EW136" s="129"/>
      <c r="EX136" s="129"/>
      <c r="EY136" s="129"/>
      <c r="EZ136" s="129"/>
      <c r="FA136" s="129"/>
      <c r="FB136" s="129"/>
      <c r="FC136" s="129"/>
      <c r="FD136" s="129"/>
      <c r="FE136" s="129"/>
      <c r="FF136" s="129"/>
      <c r="FG136" s="129"/>
      <c r="FH136" s="129"/>
      <c r="FI136" s="129"/>
      <c r="FJ136" s="129"/>
      <c r="FK136" s="129"/>
      <c r="FL136" s="129"/>
      <c r="FM136" s="129"/>
      <c r="FN136" s="129"/>
      <c r="FO136" s="129"/>
      <c r="FP136" s="129"/>
      <c r="FQ136" s="129"/>
      <c r="FR136" s="129"/>
      <c r="FS136" s="129"/>
      <c r="FT136" s="129"/>
      <c r="FU136" s="129"/>
      <c r="FV136" s="129"/>
      <c r="FW136" s="129"/>
      <c r="FX136" s="129"/>
      <c r="FY136" s="129"/>
      <c r="FZ136" s="129"/>
      <c r="GA136" s="129"/>
      <c r="GB136" s="129"/>
      <c r="GC136" s="129"/>
      <c r="GD136" s="129"/>
      <c r="GE136" s="129"/>
      <c r="GF136" s="129"/>
      <c r="GG136" s="129"/>
      <c r="GH136" s="129"/>
      <c r="GI136" s="129"/>
      <c r="GJ136" s="129"/>
      <c r="GK136" s="129"/>
      <c r="GL136" s="129"/>
      <c r="GM136" s="129"/>
      <c r="GN136" s="129"/>
      <c r="GO136" s="129"/>
      <c r="GP136" s="129"/>
      <c r="GQ136" s="129"/>
      <c r="GR136" s="129"/>
      <c r="GS136" s="129"/>
      <c r="GT136" s="129"/>
      <c r="GU136" s="129"/>
      <c r="GV136" s="129"/>
      <c r="GW136" s="129"/>
      <c r="GX136" s="129"/>
      <c r="GY136" s="129"/>
      <c r="GZ136" s="129"/>
      <c r="HA136" s="129"/>
      <c r="HB136" s="129"/>
      <c r="HC136" s="129"/>
      <c r="HD136" s="129"/>
      <c r="HE136" s="129"/>
      <c r="HF136" s="129"/>
      <c r="HG136" s="129"/>
      <c r="HH136" s="129"/>
      <c r="HI136" s="129"/>
      <c r="HJ136" s="129"/>
      <c r="HK136" s="129"/>
      <c r="HL136" s="129"/>
      <c r="HM136" s="129"/>
      <c r="HN136" s="129"/>
      <c r="HO136" s="129"/>
      <c r="HP136" s="129"/>
      <c r="HQ136" s="129"/>
      <c r="HR136" s="129"/>
      <c r="HS136" s="129"/>
      <c r="HT136" s="129"/>
      <c r="HU136" s="129"/>
      <c r="HV136" s="129"/>
      <c r="HW136" s="129"/>
      <c r="HX136" s="129"/>
      <c r="HY136" s="129"/>
      <c r="HZ136" s="129"/>
      <c r="IA136" s="129"/>
      <c r="IB136" s="129"/>
      <c r="IC136" s="129"/>
      <c r="ID136" s="129"/>
      <c r="IE136" s="129"/>
      <c r="IF136" s="129"/>
      <c r="IG136" s="129"/>
      <c r="IH136" s="129"/>
      <c r="II136" s="129"/>
      <c r="IJ136" s="129"/>
      <c r="IK136" s="129"/>
      <c r="IL136" s="129"/>
      <c r="IM136" s="129"/>
      <c r="IN136" s="129"/>
      <c r="IO136" s="129"/>
      <c r="IP136" s="129"/>
      <c r="IQ136" s="129"/>
      <c r="IR136" s="129"/>
      <c r="IS136" s="129"/>
      <c r="IT136" s="129"/>
      <c r="IU136" s="129"/>
      <c r="IV136" s="129"/>
      <c r="IW136" s="129"/>
    </row>
    <row r="137" spans="1:258" s="70" customFormat="1" ht="15" customHeight="1">
      <c r="A137" s="109"/>
      <c r="B137" s="110"/>
      <c r="C137" s="111"/>
      <c r="D137" s="112"/>
      <c r="E137" s="113"/>
      <c r="F137" s="115"/>
      <c r="G137" s="115"/>
      <c r="H137" s="116"/>
      <c r="I137" s="129"/>
      <c r="J137" s="129"/>
      <c r="K137" s="129"/>
      <c r="L137" s="129"/>
      <c r="M137" s="115"/>
      <c r="N137" s="115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29"/>
      <c r="BR137" s="129"/>
      <c r="BS137" s="129"/>
      <c r="BT137" s="129"/>
      <c r="BU137" s="129"/>
      <c r="BV137" s="129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29"/>
      <c r="CG137" s="129"/>
      <c r="CH137" s="129"/>
      <c r="CI137" s="129"/>
      <c r="CJ137" s="129"/>
      <c r="CK137" s="129"/>
      <c r="CL137" s="129"/>
      <c r="CM137" s="129"/>
      <c r="CN137" s="129"/>
      <c r="CO137" s="129"/>
      <c r="CP137" s="129"/>
      <c r="CQ137" s="129"/>
      <c r="CR137" s="129"/>
      <c r="CS137" s="129"/>
      <c r="CT137" s="129"/>
      <c r="CU137" s="129"/>
      <c r="CV137" s="129"/>
      <c r="CW137" s="129"/>
      <c r="CX137" s="129"/>
      <c r="CY137" s="129"/>
      <c r="CZ137" s="129"/>
      <c r="DA137" s="129"/>
      <c r="DB137" s="129"/>
      <c r="DC137" s="129"/>
      <c r="DD137" s="129"/>
      <c r="DE137" s="129"/>
      <c r="DF137" s="129"/>
      <c r="DG137" s="129"/>
      <c r="DH137" s="129"/>
      <c r="DI137" s="129"/>
      <c r="DJ137" s="129"/>
      <c r="DK137" s="129"/>
      <c r="DL137" s="129"/>
      <c r="DM137" s="129"/>
      <c r="DN137" s="129"/>
      <c r="DO137" s="129"/>
      <c r="DP137" s="129"/>
      <c r="DQ137" s="129"/>
      <c r="DR137" s="129"/>
      <c r="DS137" s="129"/>
      <c r="DT137" s="129"/>
      <c r="DU137" s="129"/>
      <c r="DV137" s="129"/>
      <c r="DW137" s="129"/>
      <c r="DX137" s="129"/>
      <c r="DY137" s="129"/>
      <c r="DZ137" s="129"/>
      <c r="EA137" s="129"/>
      <c r="EB137" s="129"/>
      <c r="EC137" s="129"/>
      <c r="ED137" s="129"/>
      <c r="EE137" s="129"/>
      <c r="EF137" s="129"/>
      <c r="EG137" s="129"/>
      <c r="EH137" s="129"/>
      <c r="EI137" s="129"/>
      <c r="EJ137" s="129"/>
      <c r="EK137" s="129"/>
      <c r="EL137" s="129"/>
      <c r="EM137" s="129"/>
      <c r="EN137" s="129"/>
      <c r="EO137" s="129"/>
      <c r="EP137" s="129"/>
      <c r="EQ137" s="129"/>
      <c r="ER137" s="129"/>
      <c r="ES137" s="129"/>
      <c r="ET137" s="129"/>
      <c r="EU137" s="129"/>
      <c r="EV137" s="129"/>
      <c r="EW137" s="129"/>
      <c r="EX137" s="129"/>
      <c r="EY137" s="129"/>
      <c r="EZ137" s="129"/>
      <c r="FA137" s="129"/>
      <c r="FB137" s="129"/>
      <c r="FC137" s="129"/>
      <c r="FD137" s="129"/>
      <c r="FE137" s="129"/>
      <c r="FF137" s="129"/>
      <c r="FG137" s="129"/>
      <c r="FH137" s="129"/>
      <c r="FI137" s="129"/>
      <c r="FJ137" s="129"/>
      <c r="FK137" s="129"/>
      <c r="FL137" s="129"/>
      <c r="FM137" s="129"/>
      <c r="FN137" s="129"/>
      <c r="FO137" s="129"/>
      <c r="FP137" s="129"/>
      <c r="FQ137" s="129"/>
      <c r="FR137" s="129"/>
      <c r="FS137" s="129"/>
      <c r="FT137" s="129"/>
      <c r="FU137" s="129"/>
      <c r="FV137" s="129"/>
      <c r="FW137" s="129"/>
      <c r="FX137" s="129"/>
      <c r="FY137" s="129"/>
      <c r="FZ137" s="129"/>
      <c r="GA137" s="129"/>
      <c r="GB137" s="129"/>
      <c r="GC137" s="129"/>
      <c r="GD137" s="129"/>
      <c r="GE137" s="129"/>
      <c r="GF137" s="129"/>
      <c r="GG137" s="129"/>
      <c r="GH137" s="129"/>
      <c r="GI137" s="129"/>
      <c r="GJ137" s="129"/>
      <c r="GK137" s="129"/>
      <c r="GL137" s="129"/>
      <c r="GM137" s="129"/>
      <c r="GN137" s="129"/>
      <c r="GO137" s="129"/>
      <c r="GP137" s="129"/>
      <c r="GQ137" s="129"/>
      <c r="GR137" s="129"/>
      <c r="GS137" s="129"/>
      <c r="GT137" s="129"/>
      <c r="GU137" s="129"/>
      <c r="GV137" s="129"/>
      <c r="GW137" s="129"/>
      <c r="GX137" s="129"/>
      <c r="GY137" s="129"/>
      <c r="GZ137" s="129"/>
      <c r="HA137" s="129"/>
      <c r="HB137" s="129"/>
      <c r="HC137" s="129"/>
      <c r="HD137" s="129"/>
      <c r="HE137" s="129"/>
      <c r="HF137" s="129"/>
      <c r="HG137" s="129"/>
      <c r="HH137" s="129"/>
      <c r="HI137" s="129"/>
      <c r="HJ137" s="129"/>
      <c r="HK137" s="129"/>
      <c r="HL137" s="129"/>
      <c r="HM137" s="129"/>
      <c r="HN137" s="129"/>
      <c r="HO137" s="129"/>
      <c r="HP137" s="129"/>
      <c r="HQ137" s="129"/>
      <c r="HR137" s="129"/>
      <c r="HS137" s="129"/>
      <c r="HT137" s="129"/>
      <c r="HU137" s="129"/>
      <c r="HV137" s="129"/>
      <c r="HW137" s="129"/>
      <c r="HX137" s="129"/>
      <c r="HY137" s="129"/>
      <c r="HZ137" s="129"/>
      <c r="IA137" s="129"/>
      <c r="IB137" s="129"/>
      <c r="IC137" s="129"/>
      <c r="ID137" s="129"/>
      <c r="IE137" s="129"/>
      <c r="IF137" s="129"/>
      <c r="IG137" s="129"/>
      <c r="IH137" s="129"/>
      <c r="II137" s="129"/>
      <c r="IJ137" s="129"/>
      <c r="IK137" s="129"/>
      <c r="IL137" s="129"/>
      <c r="IM137" s="129"/>
      <c r="IN137" s="129"/>
      <c r="IO137" s="129"/>
      <c r="IP137" s="129"/>
      <c r="IQ137" s="129"/>
      <c r="IR137" s="129"/>
      <c r="IS137" s="129"/>
      <c r="IT137" s="129"/>
      <c r="IU137" s="129"/>
      <c r="IV137" s="129"/>
      <c r="IW137" s="129"/>
    </row>
    <row r="138" spans="1:258" s="70" customFormat="1" ht="15" customHeight="1">
      <c r="A138" s="109"/>
      <c r="B138" s="110"/>
      <c r="C138" s="111"/>
      <c r="D138" s="112"/>
      <c r="E138" s="113"/>
      <c r="F138" s="115"/>
      <c r="G138" s="115"/>
      <c r="H138" s="116"/>
      <c r="I138" s="129"/>
      <c r="J138" s="129"/>
      <c r="K138" s="129"/>
      <c r="L138" s="129"/>
      <c r="M138" s="115"/>
      <c r="N138" s="115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29"/>
      <c r="BQ138" s="129"/>
      <c r="BR138" s="129"/>
      <c r="BS138" s="129"/>
      <c r="BT138" s="129"/>
      <c r="BU138" s="129"/>
      <c r="BV138" s="129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29"/>
      <c r="CG138" s="129"/>
      <c r="CH138" s="129"/>
      <c r="CI138" s="129"/>
      <c r="CJ138" s="129"/>
      <c r="CK138" s="129"/>
      <c r="CL138" s="129"/>
      <c r="CM138" s="129"/>
      <c r="CN138" s="129"/>
      <c r="CO138" s="129"/>
      <c r="CP138" s="129"/>
      <c r="CQ138" s="129"/>
      <c r="CR138" s="129"/>
      <c r="CS138" s="129"/>
      <c r="CT138" s="129"/>
      <c r="CU138" s="129"/>
      <c r="CV138" s="129"/>
      <c r="CW138" s="129"/>
      <c r="CX138" s="129"/>
      <c r="CY138" s="129"/>
      <c r="CZ138" s="129"/>
      <c r="DA138" s="129"/>
      <c r="DB138" s="129"/>
      <c r="DC138" s="129"/>
      <c r="DD138" s="129"/>
      <c r="DE138" s="129"/>
      <c r="DF138" s="129"/>
      <c r="DG138" s="129"/>
      <c r="DH138" s="129"/>
      <c r="DI138" s="129"/>
      <c r="DJ138" s="129"/>
      <c r="DK138" s="129"/>
      <c r="DL138" s="129"/>
      <c r="DM138" s="129"/>
      <c r="DN138" s="129"/>
      <c r="DO138" s="129"/>
      <c r="DP138" s="129"/>
      <c r="DQ138" s="129"/>
      <c r="DR138" s="129"/>
      <c r="DS138" s="129"/>
      <c r="DT138" s="129"/>
      <c r="DU138" s="129"/>
      <c r="DV138" s="129"/>
      <c r="DW138" s="129"/>
      <c r="DX138" s="129"/>
      <c r="DY138" s="129"/>
      <c r="DZ138" s="129"/>
      <c r="EA138" s="129"/>
      <c r="EB138" s="129"/>
      <c r="EC138" s="129"/>
      <c r="ED138" s="129"/>
      <c r="EE138" s="129"/>
      <c r="EF138" s="129"/>
      <c r="EG138" s="129"/>
      <c r="EH138" s="129"/>
      <c r="EI138" s="129"/>
      <c r="EJ138" s="129"/>
      <c r="EK138" s="129"/>
      <c r="EL138" s="129"/>
      <c r="EM138" s="129"/>
      <c r="EN138" s="129"/>
      <c r="EO138" s="129"/>
      <c r="EP138" s="129"/>
      <c r="EQ138" s="129"/>
      <c r="ER138" s="129"/>
      <c r="ES138" s="129"/>
      <c r="ET138" s="129"/>
      <c r="EU138" s="129"/>
      <c r="EV138" s="129"/>
      <c r="EW138" s="129"/>
      <c r="EX138" s="129"/>
      <c r="EY138" s="129"/>
      <c r="EZ138" s="129"/>
      <c r="FA138" s="129"/>
      <c r="FB138" s="129"/>
      <c r="FC138" s="129"/>
      <c r="FD138" s="129"/>
      <c r="FE138" s="129"/>
      <c r="FF138" s="129"/>
      <c r="FG138" s="129"/>
      <c r="FH138" s="129"/>
      <c r="FI138" s="129"/>
      <c r="FJ138" s="129"/>
      <c r="FK138" s="129"/>
      <c r="FL138" s="129"/>
      <c r="FM138" s="129"/>
      <c r="FN138" s="129"/>
      <c r="FO138" s="129"/>
      <c r="FP138" s="129"/>
      <c r="FQ138" s="129"/>
      <c r="FR138" s="129"/>
      <c r="FS138" s="129"/>
      <c r="FT138" s="129"/>
      <c r="FU138" s="129"/>
      <c r="FV138" s="129"/>
      <c r="FW138" s="129"/>
      <c r="FX138" s="129"/>
      <c r="FY138" s="129"/>
      <c r="FZ138" s="129"/>
      <c r="GA138" s="129"/>
      <c r="GB138" s="129"/>
      <c r="GC138" s="129"/>
      <c r="GD138" s="129"/>
      <c r="GE138" s="129"/>
      <c r="GF138" s="129"/>
      <c r="GG138" s="129"/>
      <c r="GH138" s="129"/>
      <c r="GI138" s="129"/>
      <c r="GJ138" s="129"/>
      <c r="GK138" s="129"/>
      <c r="GL138" s="129"/>
      <c r="GM138" s="129"/>
      <c r="GN138" s="129"/>
      <c r="GO138" s="129"/>
      <c r="GP138" s="129"/>
      <c r="GQ138" s="129"/>
      <c r="GR138" s="129"/>
      <c r="GS138" s="129"/>
      <c r="GT138" s="129"/>
      <c r="GU138" s="129"/>
      <c r="GV138" s="129"/>
      <c r="GW138" s="129"/>
      <c r="GX138" s="129"/>
      <c r="GY138" s="129"/>
      <c r="GZ138" s="129"/>
      <c r="HA138" s="129"/>
      <c r="HB138" s="129"/>
      <c r="HC138" s="129"/>
      <c r="HD138" s="129"/>
      <c r="HE138" s="129"/>
      <c r="HF138" s="129"/>
      <c r="HG138" s="129"/>
      <c r="HH138" s="129"/>
      <c r="HI138" s="129"/>
      <c r="HJ138" s="129"/>
      <c r="HK138" s="129"/>
      <c r="HL138" s="129"/>
      <c r="HM138" s="129"/>
      <c r="HN138" s="129"/>
      <c r="HO138" s="129"/>
      <c r="HP138" s="129"/>
      <c r="HQ138" s="129"/>
      <c r="HR138" s="129"/>
      <c r="HS138" s="129"/>
      <c r="HT138" s="129"/>
      <c r="HU138" s="129"/>
      <c r="HV138" s="129"/>
      <c r="HW138" s="129"/>
      <c r="HX138" s="129"/>
      <c r="HY138" s="129"/>
      <c r="HZ138" s="129"/>
      <c r="IA138" s="129"/>
      <c r="IB138" s="129"/>
      <c r="IC138" s="129"/>
      <c r="ID138" s="129"/>
      <c r="IE138" s="129"/>
      <c r="IF138" s="129"/>
      <c r="IG138" s="129"/>
      <c r="IH138" s="129"/>
      <c r="II138" s="129"/>
      <c r="IJ138" s="129"/>
      <c r="IK138" s="129"/>
      <c r="IL138" s="129"/>
      <c r="IM138" s="129"/>
      <c r="IN138" s="129"/>
      <c r="IO138" s="129"/>
      <c r="IP138" s="129"/>
      <c r="IQ138" s="129"/>
      <c r="IR138" s="129"/>
      <c r="IS138" s="129"/>
      <c r="IT138" s="129"/>
      <c r="IU138" s="129"/>
      <c r="IV138" s="129"/>
      <c r="IW138" s="129"/>
    </row>
    <row r="139" spans="1:258" s="70" customFormat="1" ht="15" customHeight="1">
      <c r="A139" s="109"/>
      <c r="B139" s="110"/>
      <c r="C139" s="111"/>
      <c r="D139" s="112"/>
      <c r="E139" s="113"/>
      <c r="F139" s="115"/>
      <c r="G139" s="115"/>
      <c r="H139" s="116"/>
      <c r="I139" s="129"/>
      <c r="J139" s="129"/>
      <c r="K139" s="129"/>
      <c r="L139" s="129"/>
      <c r="M139" s="115"/>
      <c r="N139" s="115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  <c r="BK139" s="129"/>
      <c r="BL139" s="129"/>
      <c r="BM139" s="129"/>
      <c r="BN139" s="129"/>
      <c r="BO139" s="129"/>
      <c r="BP139" s="129"/>
      <c r="BQ139" s="129"/>
      <c r="BR139" s="129"/>
      <c r="BS139" s="129"/>
      <c r="BT139" s="129"/>
      <c r="BU139" s="129"/>
      <c r="BV139" s="129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29"/>
      <c r="CG139" s="129"/>
      <c r="CH139" s="129"/>
      <c r="CI139" s="129"/>
      <c r="CJ139" s="129"/>
      <c r="CK139" s="129"/>
      <c r="CL139" s="129"/>
      <c r="CM139" s="129"/>
      <c r="CN139" s="129"/>
      <c r="CO139" s="129"/>
      <c r="CP139" s="129"/>
      <c r="CQ139" s="129"/>
      <c r="CR139" s="129"/>
      <c r="CS139" s="129"/>
      <c r="CT139" s="129"/>
      <c r="CU139" s="129"/>
      <c r="CV139" s="129"/>
      <c r="CW139" s="129"/>
      <c r="CX139" s="129"/>
      <c r="CY139" s="129"/>
      <c r="CZ139" s="129"/>
      <c r="DA139" s="129"/>
      <c r="DB139" s="129"/>
      <c r="DC139" s="129"/>
      <c r="DD139" s="129"/>
      <c r="DE139" s="129"/>
      <c r="DF139" s="129"/>
      <c r="DG139" s="129"/>
      <c r="DH139" s="129"/>
      <c r="DI139" s="129"/>
      <c r="DJ139" s="129"/>
      <c r="DK139" s="129"/>
      <c r="DL139" s="129"/>
      <c r="DM139" s="129"/>
      <c r="DN139" s="129"/>
      <c r="DO139" s="129"/>
      <c r="DP139" s="129"/>
      <c r="DQ139" s="129"/>
      <c r="DR139" s="129"/>
      <c r="DS139" s="129"/>
      <c r="DT139" s="129"/>
      <c r="DU139" s="129"/>
      <c r="DV139" s="129"/>
      <c r="DW139" s="129"/>
      <c r="DX139" s="129"/>
      <c r="DY139" s="129"/>
      <c r="DZ139" s="129"/>
      <c r="EA139" s="129"/>
      <c r="EB139" s="129"/>
      <c r="EC139" s="129"/>
      <c r="ED139" s="129"/>
      <c r="EE139" s="129"/>
      <c r="EF139" s="129"/>
      <c r="EG139" s="129"/>
      <c r="EH139" s="129"/>
      <c r="EI139" s="129"/>
      <c r="EJ139" s="129"/>
      <c r="EK139" s="129"/>
      <c r="EL139" s="129"/>
      <c r="EM139" s="129"/>
      <c r="EN139" s="129"/>
      <c r="EO139" s="129"/>
      <c r="EP139" s="129"/>
      <c r="EQ139" s="129"/>
      <c r="ER139" s="129"/>
      <c r="ES139" s="129"/>
      <c r="ET139" s="129"/>
      <c r="EU139" s="129"/>
      <c r="EV139" s="129"/>
      <c r="EW139" s="129"/>
      <c r="EX139" s="129"/>
      <c r="EY139" s="129"/>
      <c r="EZ139" s="129"/>
      <c r="FA139" s="129"/>
      <c r="FB139" s="129"/>
      <c r="FC139" s="129"/>
      <c r="FD139" s="129"/>
      <c r="FE139" s="129"/>
      <c r="FF139" s="129"/>
      <c r="FG139" s="129"/>
      <c r="FH139" s="129"/>
      <c r="FI139" s="129"/>
      <c r="FJ139" s="129"/>
      <c r="FK139" s="129"/>
      <c r="FL139" s="129"/>
      <c r="FM139" s="129"/>
      <c r="FN139" s="129"/>
      <c r="FO139" s="129"/>
      <c r="FP139" s="129"/>
      <c r="FQ139" s="129"/>
      <c r="FR139" s="129"/>
      <c r="FS139" s="129"/>
      <c r="FT139" s="129"/>
      <c r="FU139" s="129"/>
      <c r="FV139" s="129"/>
      <c r="FW139" s="129"/>
      <c r="FX139" s="129"/>
      <c r="FY139" s="129"/>
      <c r="FZ139" s="129"/>
      <c r="GA139" s="129"/>
      <c r="GB139" s="129"/>
      <c r="GC139" s="129"/>
      <c r="GD139" s="129"/>
      <c r="GE139" s="129"/>
      <c r="GF139" s="129"/>
      <c r="GG139" s="129"/>
      <c r="GH139" s="129"/>
      <c r="GI139" s="129"/>
      <c r="GJ139" s="129"/>
      <c r="GK139" s="129"/>
      <c r="GL139" s="129"/>
      <c r="GM139" s="129"/>
      <c r="GN139" s="129"/>
      <c r="GO139" s="129"/>
      <c r="GP139" s="129"/>
      <c r="GQ139" s="129"/>
      <c r="GR139" s="129"/>
      <c r="GS139" s="129"/>
      <c r="GT139" s="129"/>
      <c r="GU139" s="129"/>
      <c r="GV139" s="129"/>
      <c r="GW139" s="129"/>
      <c r="GX139" s="129"/>
      <c r="GY139" s="129"/>
      <c r="GZ139" s="129"/>
      <c r="HA139" s="129"/>
      <c r="HB139" s="129"/>
      <c r="HC139" s="129"/>
      <c r="HD139" s="129"/>
      <c r="HE139" s="129"/>
      <c r="HF139" s="129"/>
      <c r="HG139" s="129"/>
      <c r="HH139" s="129"/>
      <c r="HI139" s="129"/>
      <c r="HJ139" s="129"/>
      <c r="HK139" s="129"/>
      <c r="HL139" s="129"/>
      <c r="HM139" s="129"/>
      <c r="HN139" s="129"/>
      <c r="HO139" s="129"/>
      <c r="HP139" s="129"/>
      <c r="HQ139" s="129"/>
      <c r="HR139" s="129"/>
      <c r="HS139" s="129"/>
      <c r="HT139" s="129"/>
      <c r="HU139" s="129"/>
      <c r="HV139" s="129"/>
      <c r="HW139" s="129"/>
      <c r="HX139" s="129"/>
      <c r="HY139" s="129"/>
      <c r="HZ139" s="129"/>
      <c r="IA139" s="129"/>
      <c r="IB139" s="129"/>
      <c r="IC139" s="129"/>
      <c r="ID139" s="129"/>
      <c r="IE139" s="129"/>
      <c r="IF139" s="129"/>
      <c r="IG139" s="129"/>
      <c r="IH139" s="129"/>
      <c r="II139" s="129"/>
      <c r="IJ139" s="129"/>
      <c r="IK139" s="129"/>
      <c r="IL139" s="129"/>
      <c r="IM139" s="129"/>
      <c r="IN139" s="129"/>
      <c r="IO139" s="129"/>
      <c r="IP139" s="129"/>
      <c r="IQ139" s="129"/>
      <c r="IR139" s="129"/>
      <c r="IS139" s="129"/>
      <c r="IT139" s="129"/>
      <c r="IU139" s="129"/>
      <c r="IV139" s="129"/>
      <c r="IW139" s="129"/>
    </row>
    <row r="140" spans="1:258" s="70" customFormat="1" ht="15" customHeight="1">
      <c r="A140" s="109"/>
      <c r="B140" s="110"/>
      <c r="C140" s="111"/>
      <c r="D140" s="112"/>
      <c r="E140" s="113"/>
      <c r="F140" s="115"/>
      <c r="G140" s="115"/>
      <c r="H140" s="116"/>
      <c r="I140" s="129"/>
      <c r="J140" s="129"/>
      <c r="K140" s="129"/>
      <c r="L140" s="129"/>
      <c r="M140" s="115"/>
      <c r="N140" s="115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  <c r="BR140" s="129"/>
      <c r="BS140" s="129"/>
      <c r="BT140" s="129"/>
      <c r="BU140" s="129"/>
      <c r="BV140" s="129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29"/>
      <c r="CG140" s="129"/>
      <c r="CH140" s="129"/>
      <c r="CI140" s="129"/>
      <c r="CJ140" s="129"/>
      <c r="CK140" s="129"/>
      <c r="CL140" s="129"/>
      <c r="CM140" s="129"/>
      <c r="CN140" s="129"/>
      <c r="CO140" s="129"/>
      <c r="CP140" s="129"/>
      <c r="CQ140" s="129"/>
      <c r="CR140" s="129"/>
      <c r="CS140" s="129"/>
      <c r="CT140" s="129"/>
      <c r="CU140" s="129"/>
      <c r="CV140" s="129"/>
      <c r="CW140" s="129"/>
      <c r="CX140" s="129"/>
      <c r="CY140" s="129"/>
      <c r="CZ140" s="129"/>
      <c r="DA140" s="129"/>
      <c r="DB140" s="129"/>
      <c r="DC140" s="129"/>
      <c r="DD140" s="129"/>
      <c r="DE140" s="129"/>
      <c r="DF140" s="129"/>
      <c r="DG140" s="129"/>
      <c r="DH140" s="129"/>
      <c r="DI140" s="129"/>
      <c r="DJ140" s="129"/>
      <c r="DK140" s="129"/>
      <c r="DL140" s="129"/>
      <c r="DM140" s="129"/>
      <c r="DN140" s="129"/>
      <c r="DO140" s="129"/>
      <c r="DP140" s="129"/>
      <c r="DQ140" s="129"/>
      <c r="DR140" s="129"/>
      <c r="DS140" s="129"/>
      <c r="DT140" s="129"/>
      <c r="DU140" s="129"/>
      <c r="DV140" s="129"/>
      <c r="DW140" s="129"/>
      <c r="DX140" s="129"/>
      <c r="DY140" s="129"/>
      <c r="DZ140" s="129"/>
      <c r="EA140" s="129"/>
      <c r="EB140" s="129"/>
      <c r="EC140" s="129"/>
      <c r="ED140" s="129"/>
      <c r="EE140" s="129"/>
      <c r="EF140" s="129"/>
      <c r="EG140" s="129"/>
      <c r="EH140" s="129"/>
      <c r="EI140" s="129"/>
      <c r="EJ140" s="129"/>
      <c r="EK140" s="129"/>
      <c r="EL140" s="129"/>
      <c r="EM140" s="129"/>
      <c r="EN140" s="129"/>
      <c r="EO140" s="129"/>
      <c r="EP140" s="129"/>
      <c r="EQ140" s="129"/>
      <c r="ER140" s="129"/>
      <c r="ES140" s="129"/>
      <c r="ET140" s="129"/>
      <c r="EU140" s="129"/>
      <c r="EV140" s="129"/>
      <c r="EW140" s="129"/>
      <c r="EX140" s="129"/>
      <c r="EY140" s="129"/>
      <c r="EZ140" s="129"/>
      <c r="FA140" s="129"/>
      <c r="FB140" s="129"/>
      <c r="FC140" s="129"/>
      <c r="FD140" s="129"/>
      <c r="FE140" s="129"/>
      <c r="FF140" s="129"/>
      <c r="FG140" s="129"/>
      <c r="FH140" s="129"/>
      <c r="FI140" s="129"/>
      <c r="FJ140" s="129"/>
      <c r="FK140" s="129"/>
      <c r="FL140" s="129"/>
      <c r="FM140" s="129"/>
      <c r="FN140" s="129"/>
      <c r="FO140" s="129"/>
      <c r="FP140" s="129"/>
      <c r="FQ140" s="129"/>
      <c r="FR140" s="129"/>
      <c r="FS140" s="129"/>
      <c r="FT140" s="129"/>
      <c r="FU140" s="129"/>
      <c r="FV140" s="129"/>
      <c r="FW140" s="129"/>
      <c r="FX140" s="129"/>
      <c r="FY140" s="129"/>
      <c r="FZ140" s="129"/>
      <c r="GA140" s="129"/>
      <c r="GB140" s="129"/>
      <c r="GC140" s="129"/>
      <c r="GD140" s="129"/>
      <c r="GE140" s="129"/>
      <c r="GF140" s="129"/>
      <c r="GG140" s="129"/>
      <c r="GH140" s="129"/>
      <c r="GI140" s="129"/>
      <c r="GJ140" s="129"/>
      <c r="GK140" s="129"/>
      <c r="GL140" s="129"/>
      <c r="GM140" s="129"/>
      <c r="GN140" s="129"/>
      <c r="GO140" s="129"/>
      <c r="GP140" s="129"/>
      <c r="GQ140" s="129"/>
      <c r="GR140" s="129"/>
      <c r="GS140" s="129"/>
      <c r="GT140" s="129"/>
      <c r="GU140" s="129"/>
      <c r="GV140" s="129"/>
      <c r="GW140" s="129"/>
      <c r="GX140" s="129"/>
      <c r="GY140" s="129"/>
      <c r="GZ140" s="129"/>
      <c r="HA140" s="129"/>
      <c r="HB140" s="129"/>
      <c r="HC140" s="129"/>
      <c r="HD140" s="129"/>
      <c r="HE140" s="129"/>
      <c r="HF140" s="129"/>
      <c r="HG140" s="129"/>
      <c r="HH140" s="129"/>
      <c r="HI140" s="129"/>
      <c r="HJ140" s="129"/>
      <c r="HK140" s="129"/>
      <c r="HL140" s="129"/>
      <c r="HM140" s="129"/>
      <c r="HN140" s="129"/>
      <c r="HO140" s="129"/>
      <c r="HP140" s="129"/>
      <c r="HQ140" s="129"/>
      <c r="HR140" s="129"/>
      <c r="HS140" s="129"/>
      <c r="HT140" s="129"/>
      <c r="HU140" s="129"/>
      <c r="HV140" s="129"/>
      <c r="HW140" s="129"/>
      <c r="HX140" s="129"/>
      <c r="HY140" s="129"/>
      <c r="HZ140" s="129"/>
      <c r="IA140" s="129"/>
      <c r="IB140" s="129"/>
      <c r="IC140" s="129"/>
      <c r="ID140" s="129"/>
      <c r="IE140" s="129"/>
      <c r="IF140" s="129"/>
      <c r="IG140" s="129"/>
      <c r="IH140" s="129"/>
      <c r="II140" s="129"/>
      <c r="IJ140" s="129"/>
      <c r="IK140" s="129"/>
      <c r="IL140" s="129"/>
      <c r="IM140" s="129"/>
      <c r="IN140" s="129"/>
      <c r="IO140" s="129"/>
      <c r="IP140" s="129"/>
      <c r="IQ140" s="129"/>
      <c r="IR140" s="129"/>
      <c r="IS140" s="129"/>
      <c r="IT140" s="129"/>
      <c r="IU140" s="129"/>
      <c r="IV140" s="129"/>
      <c r="IW140" s="129"/>
    </row>
    <row r="141" spans="1:258" s="70" customFormat="1" ht="15" customHeight="1">
      <c r="A141" s="109"/>
      <c r="B141" s="110"/>
      <c r="C141" s="111"/>
      <c r="D141" s="112"/>
      <c r="E141" s="113"/>
      <c r="F141" s="115"/>
      <c r="G141" s="115"/>
      <c r="H141" s="116"/>
      <c r="I141" s="129"/>
      <c r="J141" s="129"/>
      <c r="K141" s="129"/>
      <c r="L141" s="129"/>
      <c r="M141" s="115"/>
      <c r="N141" s="115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  <c r="BR141" s="129"/>
      <c r="BS141" s="129"/>
      <c r="BT141" s="129"/>
      <c r="BU141" s="129"/>
      <c r="BV141" s="129"/>
      <c r="BW141" s="129"/>
      <c r="BX141" s="129"/>
      <c r="BY141" s="129"/>
      <c r="BZ141" s="129"/>
      <c r="CA141" s="129"/>
      <c r="CB141" s="129"/>
      <c r="CC141" s="129"/>
      <c r="CD141" s="129"/>
      <c r="CE141" s="129"/>
      <c r="CF141" s="129"/>
      <c r="CG141" s="129"/>
      <c r="CH141" s="129"/>
      <c r="CI141" s="129"/>
      <c r="CJ141" s="129"/>
      <c r="CK141" s="129"/>
      <c r="CL141" s="129"/>
      <c r="CM141" s="129"/>
      <c r="CN141" s="129"/>
      <c r="CO141" s="129"/>
      <c r="CP141" s="129"/>
      <c r="CQ141" s="129"/>
      <c r="CR141" s="129"/>
      <c r="CS141" s="129"/>
      <c r="CT141" s="129"/>
      <c r="CU141" s="129"/>
      <c r="CV141" s="129"/>
      <c r="CW141" s="129"/>
      <c r="CX141" s="129"/>
      <c r="CY141" s="129"/>
      <c r="CZ141" s="129"/>
      <c r="DA141" s="129"/>
      <c r="DB141" s="129"/>
      <c r="DC141" s="129"/>
      <c r="DD141" s="129"/>
      <c r="DE141" s="129"/>
      <c r="DF141" s="129"/>
      <c r="DG141" s="129"/>
      <c r="DH141" s="129"/>
      <c r="DI141" s="129"/>
      <c r="DJ141" s="129"/>
      <c r="DK141" s="129"/>
      <c r="DL141" s="129"/>
      <c r="DM141" s="129"/>
      <c r="DN141" s="129"/>
      <c r="DO141" s="129"/>
      <c r="DP141" s="129"/>
      <c r="DQ141" s="129"/>
      <c r="DR141" s="129"/>
      <c r="DS141" s="129"/>
      <c r="DT141" s="129"/>
      <c r="DU141" s="129"/>
      <c r="DV141" s="129"/>
      <c r="DW141" s="129"/>
      <c r="DX141" s="129"/>
      <c r="DY141" s="129"/>
      <c r="DZ141" s="129"/>
      <c r="EA141" s="129"/>
      <c r="EB141" s="129"/>
      <c r="EC141" s="129"/>
      <c r="ED141" s="129"/>
      <c r="EE141" s="129"/>
      <c r="EF141" s="129"/>
      <c r="EG141" s="129"/>
      <c r="EH141" s="129"/>
      <c r="EI141" s="129"/>
      <c r="EJ141" s="129"/>
      <c r="EK141" s="129"/>
      <c r="EL141" s="129"/>
      <c r="EM141" s="129"/>
      <c r="EN141" s="129"/>
      <c r="EO141" s="129"/>
      <c r="EP141" s="129"/>
      <c r="EQ141" s="129"/>
      <c r="ER141" s="129"/>
      <c r="ES141" s="129"/>
      <c r="ET141" s="129"/>
      <c r="EU141" s="129"/>
      <c r="EV141" s="129"/>
      <c r="EW141" s="129"/>
      <c r="EX141" s="129"/>
      <c r="EY141" s="129"/>
      <c r="EZ141" s="129"/>
      <c r="FA141" s="129"/>
      <c r="FB141" s="129"/>
      <c r="FC141" s="129"/>
      <c r="FD141" s="129"/>
      <c r="FE141" s="129"/>
      <c r="FF141" s="129"/>
      <c r="FG141" s="129"/>
      <c r="FH141" s="129"/>
      <c r="FI141" s="129"/>
      <c r="FJ141" s="129"/>
      <c r="FK141" s="129"/>
      <c r="FL141" s="129"/>
      <c r="FM141" s="129"/>
      <c r="FN141" s="129"/>
      <c r="FO141" s="129"/>
      <c r="FP141" s="129"/>
      <c r="FQ141" s="129"/>
      <c r="FR141" s="129"/>
      <c r="FS141" s="129"/>
      <c r="FT141" s="129"/>
      <c r="FU141" s="129"/>
      <c r="FV141" s="129"/>
      <c r="FW141" s="129"/>
      <c r="FX141" s="129"/>
      <c r="FY141" s="129"/>
      <c r="FZ141" s="129"/>
      <c r="GA141" s="129"/>
      <c r="GB141" s="129"/>
      <c r="GC141" s="129"/>
      <c r="GD141" s="129"/>
      <c r="GE141" s="129"/>
      <c r="GF141" s="129"/>
      <c r="GG141" s="129"/>
      <c r="GH141" s="129"/>
      <c r="GI141" s="129"/>
      <c r="GJ141" s="129"/>
      <c r="GK141" s="129"/>
      <c r="GL141" s="129"/>
      <c r="GM141" s="129"/>
      <c r="GN141" s="129"/>
      <c r="GO141" s="129"/>
      <c r="GP141" s="129"/>
      <c r="GQ141" s="129"/>
      <c r="GR141" s="129"/>
      <c r="GS141" s="129"/>
      <c r="GT141" s="129"/>
      <c r="GU141" s="129"/>
      <c r="GV141" s="129"/>
      <c r="GW141" s="129"/>
      <c r="GX141" s="129"/>
      <c r="GY141" s="129"/>
      <c r="GZ141" s="129"/>
      <c r="HA141" s="129"/>
      <c r="HB141" s="129"/>
      <c r="HC141" s="129"/>
      <c r="HD141" s="129"/>
      <c r="HE141" s="129"/>
      <c r="HF141" s="129"/>
      <c r="HG141" s="129"/>
      <c r="HH141" s="129"/>
      <c r="HI141" s="129"/>
      <c r="HJ141" s="129"/>
      <c r="HK141" s="129"/>
      <c r="HL141" s="129"/>
      <c r="HM141" s="129"/>
      <c r="HN141" s="129"/>
      <c r="HO141" s="129"/>
      <c r="HP141" s="129"/>
      <c r="HQ141" s="129"/>
      <c r="HR141" s="129"/>
      <c r="HS141" s="129"/>
      <c r="HT141" s="129"/>
      <c r="HU141" s="129"/>
      <c r="HV141" s="129"/>
      <c r="HW141" s="129"/>
      <c r="HX141" s="129"/>
      <c r="HY141" s="129"/>
      <c r="HZ141" s="129"/>
      <c r="IA141" s="129"/>
      <c r="IB141" s="129"/>
      <c r="IC141" s="129"/>
      <c r="ID141" s="129"/>
      <c r="IE141" s="129"/>
      <c r="IF141" s="129"/>
      <c r="IG141" s="129"/>
      <c r="IH141" s="129"/>
      <c r="II141" s="129"/>
      <c r="IJ141" s="129"/>
      <c r="IK141" s="129"/>
      <c r="IL141" s="129"/>
      <c r="IM141" s="129"/>
      <c r="IN141" s="129"/>
      <c r="IO141" s="129"/>
      <c r="IP141" s="129"/>
      <c r="IQ141" s="129"/>
      <c r="IR141" s="129"/>
      <c r="IS141" s="129"/>
      <c r="IT141" s="129"/>
      <c r="IU141" s="129"/>
      <c r="IV141" s="129"/>
      <c r="IW141" s="129"/>
    </row>
    <row r="142" spans="1:258" s="70" customFormat="1" ht="15" customHeight="1">
      <c r="A142" s="109"/>
      <c r="B142" s="110"/>
      <c r="C142" s="111"/>
      <c r="D142" s="112"/>
      <c r="E142" s="113"/>
      <c r="F142" s="115"/>
      <c r="G142" s="115"/>
      <c r="H142" s="117"/>
      <c r="I142" s="129"/>
      <c r="J142" s="129"/>
      <c r="K142" s="129"/>
      <c r="L142" s="129"/>
      <c r="M142" s="132"/>
      <c r="N142" s="132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  <c r="BK142" s="129"/>
      <c r="BL142" s="129"/>
      <c r="BM142" s="129"/>
      <c r="BN142" s="129"/>
      <c r="BO142" s="129"/>
      <c r="BP142" s="129"/>
      <c r="BQ142" s="129"/>
      <c r="BR142" s="129"/>
      <c r="BS142" s="129"/>
      <c r="BT142" s="129"/>
      <c r="BU142" s="129"/>
      <c r="BV142" s="129"/>
      <c r="BW142" s="129"/>
      <c r="BX142" s="129"/>
      <c r="BY142" s="129"/>
      <c r="BZ142" s="129"/>
      <c r="CA142" s="129"/>
      <c r="CB142" s="129"/>
      <c r="CC142" s="129"/>
      <c r="CD142" s="129"/>
      <c r="CE142" s="129"/>
      <c r="CF142" s="129"/>
      <c r="CG142" s="129"/>
      <c r="CH142" s="129"/>
      <c r="CI142" s="129"/>
      <c r="CJ142" s="129"/>
      <c r="CK142" s="129"/>
      <c r="CL142" s="129"/>
      <c r="CM142" s="129"/>
      <c r="CN142" s="129"/>
      <c r="CO142" s="129"/>
      <c r="CP142" s="129"/>
      <c r="CQ142" s="129"/>
      <c r="CR142" s="129"/>
      <c r="CS142" s="129"/>
      <c r="CT142" s="129"/>
      <c r="CU142" s="129"/>
      <c r="CV142" s="129"/>
      <c r="CW142" s="129"/>
      <c r="CX142" s="129"/>
      <c r="CY142" s="129"/>
      <c r="CZ142" s="129"/>
      <c r="DA142" s="129"/>
      <c r="DB142" s="129"/>
      <c r="DC142" s="129"/>
      <c r="DD142" s="129"/>
      <c r="DE142" s="129"/>
      <c r="DF142" s="129"/>
      <c r="DG142" s="129"/>
      <c r="DH142" s="129"/>
      <c r="DI142" s="129"/>
      <c r="DJ142" s="129"/>
      <c r="DK142" s="129"/>
      <c r="DL142" s="129"/>
      <c r="DM142" s="129"/>
      <c r="DN142" s="129"/>
      <c r="DO142" s="129"/>
      <c r="DP142" s="129"/>
      <c r="DQ142" s="129"/>
      <c r="DR142" s="129"/>
      <c r="DS142" s="129"/>
      <c r="DT142" s="129"/>
      <c r="DU142" s="129"/>
      <c r="DV142" s="129"/>
      <c r="DW142" s="129"/>
      <c r="DX142" s="129"/>
      <c r="DY142" s="129"/>
      <c r="DZ142" s="129"/>
      <c r="EA142" s="129"/>
      <c r="EB142" s="129"/>
      <c r="EC142" s="129"/>
      <c r="ED142" s="129"/>
      <c r="EE142" s="129"/>
      <c r="EF142" s="129"/>
      <c r="EG142" s="129"/>
      <c r="EH142" s="129"/>
      <c r="EI142" s="129"/>
      <c r="EJ142" s="129"/>
      <c r="EK142" s="129"/>
      <c r="EL142" s="129"/>
      <c r="EM142" s="129"/>
      <c r="EN142" s="129"/>
      <c r="EO142" s="129"/>
      <c r="EP142" s="129"/>
      <c r="EQ142" s="129"/>
      <c r="ER142" s="129"/>
      <c r="ES142" s="129"/>
      <c r="ET142" s="129"/>
      <c r="EU142" s="129"/>
      <c r="EV142" s="129"/>
      <c r="EW142" s="129"/>
      <c r="EX142" s="129"/>
      <c r="EY142" s="129"/>
      <c r="EZ142" s="129"/>
      <c r="FA142" s="129"/>
      <c r="FB142" s="129"/>
      <c r="FC142" s="129"/>
      <c r="FD142" s="129"/>
      <c r="FE142" s="129"/>
      <c r="FF142" s="129"/>
      <c r="FG142" s="129"/>
      <c r="FH142" s="129"/>
      <c r="FI142" s="129"/>
      <c r="FJ142" s="129"/>
      <c r="FK142" s="129"/>
      <c r="FL142" s="129"/>
      <c r="FM142" s="129"/>
      <c r="FN142" s="129"/>
      <c r="FO142" s="129"/>
      <c r="FP142" s="129"/>
      <c r="FQ142" s="129"/>
      <c r="FR142" s="129"/>
      <c r="FS142" s="129"/>
      <c r="FT142" s="129"/>
      <c r="FU142" s="129"/>
      <c r="FV142" s="129"/>
      <c r="FW142" s="129"/>
      <c r="FX142" s="129"/>
      <c r="FY142" s="129"/>
      <c r="FZ142" s="129"/>
      <c r="GA142" s="129"/>
      <c r="GB142" s="129"/>
      <c r="GC142" s="129"/>
      <c r="GD142" s="129"/>
      <c r="GE142" s="129"/>
      <c r="GF142" s="129"/>
      <c r="GG142" s="129"/>
      <c r="GH142" s="129"/>
      <c r="GI142" s="129"/>
      <c r="GJ142" s="129"/>
      <c r="GK142" s="129"/>
      <c r="GL142" s="129"/>
      <c r="GM142" s="129"/>
      <c r="GN142" s="129"/>
      <c r="GO142" s="129"/>
      <c r="GP142" s="129"/>
      <c r="GQ142" s="129"/>
      <c r="GR142" s="129"/>
      <c r="GS142" s="129"/>
      <c r="GT142" s="129"/>
      <c r="GU142" s="129"/>
      <c r="GV142" s="129"/>
      <c r="GW142" s="129"/>
      <c r="GX142" s="129"/>
      <c r="GY142" s="129"/>
      <c r="GZ142" s="129"/>
      <c r="HA142" s="129"/>
      <c r="HB142" s="129"/>
      <c r="HC142" s="129"/>
      <c r="HD142" s="129"/>
      <c r="HE142" s="129"/>
      <c r="HF142" s="129"/>
      <c r="HG142" s="129"/>
      <c r="HH142" s="129"/>
      <c r="HI142" s="129"/>
      <c r="HJ142" s="129"/>
      <c r="HK142" s="129"/>
      <c r="HL142" s="129"/>
      <c r="HM142" s="129"/>
      <c r="HN142" s="129"/>
      <c r="HO142" s="129"/>
      <c r="HP142" s="129"/>
      <c r="HQ142" s="129"/>
      <c r="HR142" s="129"/>
      <c r="HS142" s="129"/>
      <c r="HT142" s="129"/>
      <c r="HU142" s="129"/>
      <c r="HV142" s="129"/>
      <c r="HW142" s="129"/>
      <c r="HX142" s="129"/>
      <c r="HY142" s="129"/>
      <c r="HZ142" s="129"/>
      <c r="IA142" s="129"/>
      <c r="IB142" s="129"/>
      <c r="IC142" s="129"/>
      <c r="ID142" s="129"/>
      <c r="IE142" s="129"/>
      <c r="IF142" s="129"/>
      <c r="IG142" s="129"/>
      <c r="IH142" s="129"/>
      <c r="II142" s="129"/>
      <c r="IJ142" s="129"/>
      <c r="IK142" s="129"/>
      <c r="IL142" s="129"/>
      <c r="IM142" s="129"/>
      <c r="IN142" s="129"/>
      <c r="IO142" s="129"/>
      <c r="IP142" s="129"/>
      <c r="IQ142" s="129"/>
      <c r="IR142" s="129"/>
      <c r="IS142" s="129"/>
      <c r="IT142" s="129"/>
      <c r="IU142" s="129"/>
      <c r="IV142" s="129"/>
      <c r="IW142" s="129"/>
    </row>
    <row r="143" spans="1:258" s="70" customFormat="1" ht="15" customHeight="1">
      <c r="A143" s="109"/>
      <c r="B143" s="110"/>
      <c r="C143" s="111"/>
      <c r="D143" s="112"/>
      <c r="E143" s="113"/>
      <c r="F143" s="115"/>
      <c r="G143" s="115"/>
      <c r="H143" s="117"/>
      <c r="I143" s="129"/>
      <c r="J143" s="129"/>
      <c r="K143" s="129"/>
      <c r="L143" s="129"/>
      <c r="M143" s="115"/>
      <c r="N143" s="115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29"/>
      <c r="AY143" s="129"/>
      <c r="AZ143" s="129"/>
      <c r="BA143" s="129"/>
      <c r="BB143" s="129"/>
      <c r="BC143" s="129"/>
      <c r="BD143" s="129"/>
      <c r="BE143" s="129"/>
      <c r="BF143" s="129"/>
      <c r="BG143" s="129"/>
      <c r="BH143" s="129"/>
      <c r="BI143" s="129"/>
      <c r="BJ143" s="129"/>
      <c r="BK143" s="129"/>
      <c r="BL143" s="129"/>
      <c r="BM143" s="129"/>
      <c r="BN143" s="129"/>
      <c r="BO143" s="129"/>
      <c r="BP143" s="129"/>
      <c r="BQ143" s="129"/>
      <c r="BR143" s="129"/>
      <c r="BS143" s="129"/>
      <c r="BT143" s="129"/>
      <c r="BU143" s="129"/>
      <c r="BV143" s="129"/>
      <c r="BW143" s="129"/>
      <c r="BX143" s="129"/>
      <c r="BY143" s="129"/>
      <c r="BZ143" s="129"/>
      <c r="CA143" s="129"/>
      <c r="CB143" s="129"/>
      <c r="CC143" s="129"/>
      <c r="CD143" s="129"/>
      <c r="CE143" s="129"/>
      <c r="CF143" s="129"/>
      <c r="CG143" s="129"/>
      <c r="CH143" s="129"/>
      <c r="CI143" s="129"/>
      <c r="CJ143" s="129"/>
      <c r="CK143" s="129"/>
      <c r="CL143" s="129"/>
      <c r="CM143" s="129"/>
      <c r="CN143" s="129"/>
      <c r="CO143" s="129"/>
      <c r="CP143" s="129"/>
      <c r="CQ143" s="129"/>
      <c r="CR143" s="129"/>
      <c r="CS143" s="129"/>
      <c r="CT143" s="129"/>
      <c r="CU143" s="129"/>
      <c r="CV143" s="129"/>
      <c r="CW143" s="129"/>
      <c r="CX143" s="129"/>
      <c r="CY143" s="129"/>
      <c r="CZ143" s="129"/>
      <c r="DA143" s="129"/>
      <c r="DB143" s="129"/>
      <c r="DC143" s="129"/>
      <c r="DD143" s="129"/>
      <c r="DE143" s="129"/>
      <c r="DF143" s="129"/>
      <c r="DG143" s="129"/>
      <c r="DH143" s="129"/>
      <c r="DI143" s="129"/>
      <c r="DJ143" s="129"/>
      <c r="DK143" s="129"/>
      <c r="DL143" s="129"/>
      <c r="DM143" s="129"/>
      <c r="DN143" s="129"/>
      <c r="DO143" s="129"/>
      <c r="DP143" s="129"/>
      <c r="DQ143" s="129"/>
      <c r="DR143" s="129"/>
      <c r="DS143" s="129"/>
      <c r="DT143" s="129"/>
      <c r="DU143" s="129"/>
      <c r="DV143" s="129"/>
      <c r="DW143" s="129"/>
      <c r="DX143" s="129"/>
      <c r="DY143" s="129"/>
      <c r="DZ143" s="129"/>
      <c r="EA143" s="129"/>
      <c r="EB143" s="129"/>
      <c r="EC143" s="129"/>
      <c r="ED143" s="129"/>
      <c r="EE143" s="129"/>
      <c r="EF143" s="129"/>
      <c r="EG143" s="129"/>
      <c r="EH143" s="129"/>
      <c r="EI143" s="129"/>
      <c r="EJ143" s="129"/>
      <c r="EK143" s="129"/>
      <c r="EL143" s="129"/>
      <c r="EM143" s="129"/>
      <c r="EN143" s="129"/>
      <c r="EO143" s="129"/>
      <c r="EP143" s="129"/>
      <c r="EQ143" s="129"/>
      <c r="ER143" s="129"/>
      <c r="ES143" s="129"/>
      <c r="ET143" s="129"/>
      <c r="EU143" s="129"/>
      <c r="EV143" s="129"/>
      <c r="EW143" s="129"/>
      <c r="EX143" s="129"/>
      <c r="EY143" s="129"/>
      <c r="EZ143" s="129"/>
      <c r="FA143" s="129"/>
      <c r="FB143" s="129"/>
      <c r="FC143" s="129"/>
      <c r="FD143" s="129"/>
      <c r="FE143" s="129"/>
      <c r="FF143" s="129"/>
      <c r="FG143" s="129"/>
      <c r="FH143" s="129"/>
      <c r="FI143" s="129"/>
      <c r="FJ143" s="129"/>
      <c r="FK143" s="129"/>
      <c r="FL143" s="129"/>
      <c r="FM143" s="129"/>
      <c r="FN143" s="129"/>
      <c r="FO143" s="129"/>
      <c r="FP143" s="129"/>
      <c r="FQ143" s="129"/>
      <c r="FR143" s="129"/>
      <c r="FS143" s="129"/>
      <c r="FT143" s="129"/>
      <c r="FU143" s="129"/>
      <c r="FV143" s="129"/>
      <c r="FW143" s="129"/>
      <c r="FX143" s="129"/>
      <c r="FY143" s="129"/>
      <c r="FZ143" s="129"/>
      <c r="GA143" s="129"/>
      <c r="GB143" s="129"/>
      <c r="GC143" s="129"/>
      <c r="GD143" s="129"/>
      <c r="GE143" s="129"/>
      <c r="GF143" s="129"/>
      <c r="GG143" s="129"/>
      <c r="GH143" s="129"/>
      <c r="GI143" s="129"/>
      <c r="GJ143" s="129"/>
      <c r="GK143" s="129"/>
      <c r="GL143" s="129"/>
      <c r="GM143" s="129"/>
      <c r="GN143" s="129"/>
      <c r="GO143" s="129"/>
      <c r="GP143" s="129"/>
      <c r="GQ143" s="129"/>
      <c r="GR143" s="129"/>
      <c r="GS143" s="129"/>
      <c r="GT143" s="129"/>
      <c r="GU143" s="129"/>
      <c r="GV143" s="129"/>
      <c r="GW143" s="129"/>
      <c r="GX143" s="129"/>
      <c r="GY143" s="129"/>
      <c r="GZ143" s="129"/>
      <c r="HA143" s="129"/>
      <c r="HB143" s="129"/>
      <c r="HC143" s="129"/>
      <c r="HD143" s="129"/>
      <c r="HE143" s="129"/>
      <c r="HF143" s="129"/>
      <c r="HG143" s="129"/>
      <c r="HH143" s="129"/>
      <c r="HI143" s="129"/>
      <c r="HJ143" s="129"/>
      <c r="HK143" s="129"/>
      <c r="HL143" s="129"/>
      <c r="HM143" s="129"/>
      <c r="HN143" s="129"/>
      <c r="HO143" s="129"/>
      <c r="HP143" s="129"/>
      <c r="HQ143" s="129"/>
      <c r="HR143" s="129"/>
      <c r="HS143" s="129"/>
      <c r="HT143" s="129"/>
      <c r="HU143" s="129"/>
      <c r="HV143" s="129"/>
      <c r="HW143" s="129"/>
      <c r="HX143" s="129"/>
      <c r="HY143" s="129"/>
      <c r="HZ143" s="129"/>
      <c r="IA143" s="129"/>
      <c r="IB143" s="129"/>
      <c r="IC143" s="129"/>
      <c r="ID143" s="129"/>
      <c r="IE143" s="129"/>
      <c r="IF143" s="129"/>
      <c r="IG143" s="129"/>
      <c r="IH143" s="129"/>
      <c r="II143" s="129"/>
      <c r="IJ143" s="129"/>
      <c r="IK143" s="129"/>
      <c r="IL143" s="129"/>
      <c r="IM143" s="129"/>
      <c r="IN143" s="129"/>
      <c r="IO143" s="129"/>
      <c r="IP143" s="129"/>
      <c r="IQ143" s="129"/>
      <c r="IR143" s="129"/>
      <c r="IS143" s="129"/>
      <c r="IT143" s="129"/>
      <c r="IU143" s="129"/>
      <c r="IV143" s="129"/>
      <c r="IW143" s="129"/>
    </row>
    <row r="144" spans="1:258" s="70" customFormat="1" ht="15" customHeight="1">
      <c r="A144" s="109"/>
      <c r="B144" s="110"/>
      <c r="C144" s="110"/>
      <c r="D144" s="112"/>
      <c r="E144" s="113"/>
      <c r="F144" s="115"/>
      <c r="G144" s="115"/>
      <c r="H144" s="117"/>
      <c r="I144" s="129"/>
      <c r="J144" s="129"/>
      <c r="K144" s="129"/>
      <c r="L144" s="129"/>
      <c r="M144" s="115"/>
      <c r="N144" s="115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  <c r="BK144" s="129"/>
      <c r="BL144" s="129"/>
      <c r="BM144" s="129"/>
      <c r="BN144" s="129"/>
      <c r="BO144" s="129"/>
      <c r="BP144" s="129"/>
      <c r="BQ144" s="129"/>
      <c r="BR144" s="129"/>
      <c r="BS144" s="129"/>
      <c r="BT144" s="129"/>
      <c r="BU144" s="129"/>
      <c r="BV144" s="129"/>
      <c r="BW144" s="129"/>
      <c r="BX144" s="129"/>
      <c r="BY144" s="129"/>
      <c r="BZ144" s="129"/>
      <c r="CA144" s="129"/>
      <c r="CB144" s="129"/>
      <c r="CC144" s="129"/>
      <c r="CD144" s="129"/>
      <c r="CE144" s="129"/>
      <c r="CF144" s="129"/>
      <c r="CG144" s="129"/>
      <c r="CH144" s="129"/>
      <c r="CI144" s="129"/>
      <c r="CJ144" s="129"/>
      <c r="CK144" s="129"/>
      <c r="CL144" s="129"/>
      <c r="CM144" s="129"/>
      <c r="CN144" s="129"/>
      <c r="CO144" s="129"/>
      <c r="CP144" s="129"/>
      <c r="CQ144" s="129"/>
      <c r="CR144" s="129"/>
      <c r="CS144" s="129"/>
      <c r="CT144" s="129"/>
      <c r="CU144" s="129"/>
      <c r="CV144" s="129"/>
      <c r="CW144" s="129"/>
      <c r="CX144" s="129"/>
      <c r="CY144" s="129"/>
      <c r="CZ144" s="129"/>
      <c r="DA144" s="129"/>
      <c r="DB144" s="129"/>
      <c r="DC144" s="129"/>
      <c r="DD144" s="129"/>
      <c r="DE144" s="129"/>
      <c r="DF144" s="129"/>
      <c r="DG144" s="129"/>
      <c r="DH144" s="129"/>
      <c r="DI144" s="129"/>
      <c r="DJ144" s="129"/>
      <c r="DK144" s="129"/>
      <c r="DL144" s="129"/>
      <c r="DM144" s="129"/>
      <c r="DN144" s="129"/>
      <c r="DO144" s="129"/>
      <c r="DP144" s="129"/>
      <c r="DQ144" s="129"/>
      <c r="DR144" s="129"/>
      <c r="DS144" s="129"/>
      <c r="DT144" s="129"/>
      <c r="DU144" s="129"/>
      <c r="DV144" s="129"/>
      <c r="DW144" s="129"/>
      <c r="DX144" s="129"/>
      <c r="DY144" s="129"/>
      <c r="DZ144" s="129"/>
      <c r="EA144" s="129"/>
      <c r="EB144" s="129"/>
      <c r="EC144" s="129"/>
      <c r="ED144" s="129"/>
      <c r="EE144" s="129"/>
      <c r="EF144" s="129"/>
      <c r="EG144" s="129"/>
      <c r="EH144" s="129"/>
      <c r="EI144" s="129"/>
      <c r="EJ144" s="129"/>
      <c r="EK144" s="129"/>
      <c r="EL144" s="129"/>
      <c r="EM144" s="129"/>
      <c r="EN144" s="129"/>
      <c r="EO144" s="129"/>
      <c r="EP144" s="129"/>
      <c r="EQ144" s="129"/>
      <c r="ER144" s="129"/>
      <c r="ES144" s="129"/>
      <c r="ET144" s="129"/>
      <c r="EU144" s="129"/>
      <c r="EV144" s="129"/>
      <c r="EW144" s="129"/>
      <c r="EX144" s="129"/>
      <c r="EY144" s="129"/>
      <c r="EZ144" s="129"/>
      <c r="FA144" s="129"/>
      <c r="FB144" s="129"/>
      <c r="FC144" s="129"/>
      <c r="FD144" s="129"/>
      <c r="FE144" s="129"/>
      <c r="FF144" s="129"/>
      <c r="FG144" s="129"/>
      <c r="FH144" s="129"/>
      <c r="FI144" s="129"/>
      <c r="FJ144" s="129"/>
      <c r="FK144" s="129"/>
      <c r="FL144" s="129"/>
      <c r="FM144" s="129"/>
      <c r="FN144" s="129"/>
      <c r="FO144" s="129"/>
      <c r="FP144" s="129"/>
      <c r="FQ144" s="129"/>
      <c r="FR144" s="129"/>
      <c r="FS144" s="129"/>
      <c r="FT144" s="129"/>
      <c r="FU144" s="129"/>
      <c r="FV144" s="129"/>
      <c r="FW144" s="129"/>
      <c r="FX144" s="129"/>
      <c r="FY144" s="129"/>
      <c r="FZ144" s="129"/>
      <c r="GA144" s="129"/>
      <c r="GB144" s="129"/>
      <c r="GC144" s="129"/>
      <c r="GD144" s="129"/>
      <c r="GE144" s="129"/>
      <c r="GF144" s="129"/>
      <c r="GG144" s="129"/>
      <c r="GH144" s="129"/>
      <c r="GI144" s="129"/>
      <c r="GJ144" s="129"/>
      <c r="GK144" s="129"/>
      <c r="GL144" s="129"/>
      <c r="GM144" s="129"/>
      <c r="GN144" s="129"/>
      <c r="GO144" s="129"/>
      <c r="GP144" s="129"/>
      <c r="GQ144" s="129"/>
      <c r="GR144" s="129"/>
      <c r="GS144" s="129"/>
      <c r="GT144" s="129"/>
      <c r="GU144" s="129"/>
      <c r="GV144" s="129"/>
      <c r="GW144" s="129"/>
      <c r="GX144" s="129"/>
      <c r="GY144" s="129"/>
      <c r="GZ144" s="129"/>
      <c r="HA144" s="129"/>
      <c r="HB144" s="129"/>
      <c r="HC144" s="129"/>
      <c r="HD144" s="129"/>
      <c r="HE144" s="129"/>
      <c r="HF144" s="129"/>
      <c r="HG144" s="129"/>
      <c r="HH144" s="129"/>
      <c r="HI144" s="129"/>
      <c r="HJ144" s="129"/>
      <c r="HK144" s="129"/>
      <c r="HL144" s="129"/>
      <c r="HM144" s="129"/>
      <c r="HN144" s="129"/>
      <c r="HO144" s="129"/>
      <c r="HP144" s="129"/>
      <c r="HQ144" s="129"/>
      <c r="HR144" s="129"/>
      <c r="HS144" s="129"/>
      <c r="HT144" s="129"/>
      <c r="HU144" s="129"/>
      <c r="HV144" s="129"/>
      <c r="HW144" s="129"/>
      <c r="HX144" s="129"/>
      <c r="HY144" s="129"/>
      <c r="HZ144" s="129"/>
      <c r="IA144" s="129"/>
      <c r="IB144" s="129"/>
      <c r="IC144" s="129"/>
      <c r="ID144" s="129"/>
      <c r="IE144" s="129"/>
      <c r="IF144" s="129"/>
      <c r="IG144" s="129"/>
      <c r="IH144" s="129"/>
      <c r="II144" s="129"/>
      <c r="IJ144" s="129"/>
      <c r="IK144" s="129"/>
      <c r="IL144" s="129"/>
      <c r="IM144" s="129"/>
      <c r="IN144" s="129"/>
      <c r="IO144" s="129"/>
      <c r="IP144" s="129"/>
      <c r="IQ144" s="129"/>
      <c r="IR144" s="129"/>
      <c r="IS144" s="129"/>
      <c r="IT144" s="129"/>
      <c r="IU144" s="129"/>
      <c r="IV144" s="129"/>
      <c r="IW144" s="129"/>
    </row>
    <row r="145" spans="1:257" s="70" customFormat="1" ht="15" customHeight="1">
      <c r="A145" s="109"/>
      <c r="B145" s="110"/>
      <c r="C145" s="110"/>
      <c r="D145" s="112"/>
      <c r="E145" s="113"/>
      <c r="F145" s="115"/>
      <c r="G145" s="115"/>
      <c r="H145" s="117"/>
      <c r="I145" s="129"/>
      <c r="J145" s="129"/>
      <c r="K145" s="129"/>
      <c r="L145" s="129"/>
      <c r="M145" s="115"/>
      <c r="N145" s="115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  <c r="BK145" s="129"/>
      <c r="BL145" s="129"/>
      <c r="BM145" s="129"/>
      <c r="BN145" s="129"/>
      <c r="BO145" s="129"/>
      <c r="BP145" s="129"/>
      <c r="BQ145" s="129"/>
      <c r="BR145" s="129"/>
      <c r="BS145" s="129"/>
      <c r="BT145" s="129"/>
      <c r="BU145" s="129"/>
      <c r="BV145" s="129"/>
      <c r="BW145" s="129"/>
      <c r="BX145" s="129"/>
      <c r="BY145" s="129"/>
      <c r="BZ145" s="129"/>
      <c r="CA145" s="129"/>
      <c r="CB145" s="129"/>
      <c r="CC145" s="129"/>
      <c r="CD145" s="129"/>
      <c r="CE145" s="129"/>
      <c r="CF145" s="129"/>
      <c r="CG145" s="129"/>
      <c r="CH145" s="129"/>
      <c r="CI145" s="129"/>
      <c r="CJ145" s="129"/>
      <c r="CK145" s="129"/>
      <c r="CL145" s="129"/>
      <c r="CM145" s="129"/>
      <c r="CN145" s="129"/>
      <c r="CO145" s="129"/>
      <c r="CP145" s="129"/>
      <c r="CQ145" s="129"/>
      <c r="CR145" s="129"/>
      <c r="CS145" s="129"/>
      <c r="CT145" s="129"/>
      <c r="CU145" s="129"/>
      <c r="CV145" s="129"/>
      <c r="CW145" s="129"/>
      <c r="CX145" s="129"/>
      <c r="CY145" s="129"/>
      <c r="CZ145" s="129"/>
      <c r="DA145" s="129"/>
      <c r="DB145" s="129"/>
      <c r="DC145" s="129"/>
      <c r="DD145" s="129"/>
      <c r="DE145" s="129"/>
      <c r="DF145" s="129"/>
      <c r="DG145" s="129"/>
      <c r="DH145" s="129"/>
      <c r="DI145" s="129"/>
      <c r="DJ145" s="129"/>
      <c r="DK145" s="129"/>
      <c r="DL145" s="129"/>
      <c r="DM145" s="129"/>
      <c r="DN145" s="129"/>
      <c r="DO145" s="129"/>
      <c r="DP145" s="129"/>
      <c r="DQ145" s="129"/>
      <c r="DR145" s="129"/>
      <c r="DS145" s="129"/>
      <c r="DT145" s="129"/>
      <c r="DU145" s="129"/>
      <c r="DV145" s="129"/>
      <c r="DW145" s="129"/>
      <c r="DX145" s="129"/>
      <c r="DY145" s="129"/>
      <c r="DZ145" s="129"/>
      <c r="EA145" s="129"/>
      <c r="EB145" s="129"/>
      <c r="EC145" s="129"/>
      <c r="ED145" s="129"/>
      <c r="EE145" s="129"/>
      <c r="EF145" s="129"/>
      <c r="EG145" s="129"/>
      <c r="EH145" s="129"/>
      <c r="EI145" s="129"/>
      <c r="EJ145" s="129"/>
      <c r="EK145" s="129"/>
      <c r="EL145" s="129"/>
      <c r="EM145" s="129"/>
      <c r="EN145" s="129"/>
      <c r="EO145" s="129"/>
      <c r="EP145" s="129"/>
      <c r="EQ145" s="129"/>
      <c r="ER145" s="129"/>
      <c r="ES145" s="129"/>
      <c r="ET145" s="129"/>
      <c r="EU145" s="129"/>
      <c r="EV145" s="129"/>
      <c r="EW145" s="129"/>
      <c r="EX145" s="129"/>
      <c r="EY145" s="129"/>
      <c r="EZ145" s="129"/>
      <c r="FA145" s="129"/>
      <c r="FB145" s="129"/>
      <c r="FC145" s="129"/>
      <c r="FD145" s="129"/>
      <c r="FE145" s="129"/>
      <c r="FF145" s="129"/>
      <c r="FG145" s="129"/>
      <c r="FH145" s="129"/>
      <c r="FI145" s="129"/>
      <c r="FJ145" s="129"/>
      <c r="FK145" s="129"/>
      <c r="FL145" s="129"/>
      <c r="FM145" s="129"/>
      <c r="FN145" s="129"/>
      <c r="FO145" s="129"/>
      <c r="FP145" s="129"/>
      <c r="FQ145" s="129"/>
      <c r="FR145" s="129"/>
      <c r="FS145" s="129"/>
      <c r="FT145" s="129"/>
      <c r="FU145" s="129"/>
      <c r="FV145" s="129"/>
      <c r="FW145" s="129"/>
      <c r="FX145" s="129"/>
      <c r="FY145" s="129"/>
      <c r="FZ145" s="129"/>
      <c r="GA145" s="129"/>
      <c r="GB145" s="129"/>
      <c r="GC145" s="129"/>
      <c r="GD145" s="129"/>
      <c r="GE145" s="129"/>
      <c r="GF145" s="129"/>
      <c r="GG145" s="129"/>
      <c r="GH145" s="129"/>
      <c r="GI145" s="129"/>
      <c r="GJ145" s="129"/>
      <c r="GK145" s="129"/>
      <c r="GL145" s="129"/>
      <c r="GM145" s="129"/>
      <c r="GN145" s="129"/>
      <c r="GO145" s="129"/>
      <c r="GP145" s="129"/>
      <c r="GQ145" s="129"/>
      <c r="GR145" s="129"/>
      <c r="GS145" s="129"/>
      <c r="GT145" s="129"/>
      <c r="GU145" s="129"/>
      <c r="GV145" s="129"/>
      <c r="GW145" s="129"/>
      <c r="GX145" s="129"/>
      <c r="GY145" s="129"/>
      <c r="GZ145" s="129"/>
      <c r="HA145" s="129"/>
      <c r="HB145" s="129"/>
      <c r="HC145" s="129"/>
      <c r="HD145" s="129"/>
      <c r="HE145" s="129"/>
      <c r="HF145" s="129"/>
      <c r="HG145" s="129"/>
      <c r="HH145" s="129"/>
      <c r="HI145" s="129"/>
      <c r="HJ145" s="129"/>
      <c r="HK145" s="129"/>
      <c r="HL145" s="129"/>
      <c r="HM145" s="129"/>
      <c r="HN145" s="129"/>
      <c r="HO145" s="129"/>
      <c r="HP145" s="129"/>
      <c r="HQ145" s="129"/>
      <c r="HR145" s="129"/>
      <c r="HS145" s="129"/>
      <c r="HT145" s="129"/>
      <c r="HU145" s="129"/>
      <c r="HV145" s="129"/>
      <c r="HW145" s="129"/>
      <c r="HX145" s="129"/>
      <c r="HY145" s="129"/>
      <c r="HZ145" s="129"/>
      <c r="IA145" s="129"/>
      <c r="IB145" s="129"/>
      <c r="IC145" s="129"/>
      <c r="ID145" s="129"/>
      <c r="IE145" s="129"/>
      <c r="IF145" s="129"/>
      <c r="IG145" s="129"/>
      <c r="IH145" s="129"/>
      <c r="II145" s="129"/>
      <c r="IJ145" s="129"/>
      <c r="IK145" s="129"/>
      <c r="IL145" s="129"/>
      <c r="IM145" s="129"/>
      <c r="IN145" s="129"/>
      <c r="IO145" s="129"/>
      <c r="IP145" s="129"/>
      <c r="IQ145" s="129"/>
      <c r="IR145" s="129"/>
      <c r="IS145" s="129"/>
      <c r="IT145" s="129"/>
      <c r="IU145" s="129"/>
      <c r="IV145" s="129"/>
      <c r="IW145" s="129"/>
    </row>
    <row r="146" spans="1:257" s="70" customFormat="1" ht="15" customHeight="1">
      <c r="A146" s="109"/>
      <c r="B146" s="110"/>
      <c r="C146" s="111"/>
      <c r="D146" s="112"/>
      <c r="E146" s="113"/>
      <c r="F146" s="115"/>
      <c r="G146" s="115"/>
      <c r="H146" s="117"/>
      <c r="I146" s="129"/>
      <c r="J146" s="129"/>
      <c r="K146" s="129"/>
      <c r="L146" s="129"/>
      <c r="M146" s="115"/>
      <c r="N146" s="115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129"/>
      <c r="BN146" s="129"/>
      <c r="BO146" s="129"/>
      <c r="BP146" s="129"/>
      <c r="BQ146" s="129"/>
      <c r="BR146" s="129"/>
      <c r="BS146" s="129"/>
      <c r="BT146" s="129"/>
      <c r="BU146" s="129"/>
      <c r="BV146" s="129"/>
      <c r="BW146" s="129"/>
      <c r="BX146" s="129"/>
      <c r="BY146" s="129"/>
      <c r="BZ146" s="129"/>
      <c r="CA146" s="129"/>
      <c r="CB146" s="129"/>
      <c r="CC146" s="129"/>
      <c r="CD146" s="129"/>
      <c r="CE146" s="129"/>
      <c r="CF146" s="129"/>
      <c r="CG146" s="129"/>
      <c r="CH146" s="129"/>
      <c r="CI146" s="129"/>
      <c r="CJ146" s="129"/>
      <c r="CK146" s="129"/>
      <c r="CL146" s="129"/>
      <c r="CM146" s="129"/>
      <c r="CN146" s="129"/>
      <c r="CO146" s="129"/>
      <c r="CP146" s="129"/>
      <c r="CQ146" s="129"/>
      <c r="CR146" s="129"/>
      <c r="CS146" s="129"/>
      <c r="CT146" s="129"/>
      <c r="CU146" s="129"/>
      <c r="CV146" s="129"/>
      <c r="CW146" s="129"/>
      <c r="CX146" s="129"/>
      <c r="CY146" s="129"/>
      <c r="CZ146" s="129"/>
      <c r="DA146" s="129"/>
      <c r="DB146" s="129"/>
      <c r="DC146" s="129"/>
      <c r="DD146" s="129"/>
      <c r="DE146" s="129"/>
      <c r="DF146" s="129"/>
      <c r="DG146" s="129"/>
      <c r="DH146" s="129"/>
      <c r="DI146" s="129"/>
      <c r="DJ146" s="129"/>
      <c r="DK146" s="129"/>
      <c r="DL146" s="129"/>
      <c r="DM146" s="129"/>
      <c r="DN146" s="129"/>
      <c r="DO146" s="129"/>
      <c r="DP146" s="129"/>
      <c r="DQ146" s="129"/>
      <c r="DR146" s="129"/>
      <c r="DS146" s="129"/>
      <c r="DT146" s="129"/>
      <c r="DU146" s="129"/>
      <c r="DV146" s="129"/>
      <c r="DW146" s="129"/>
      <c r="DX146" s="129"/>
      <c r="DY146" s="129"/>
      <c r="DZ146" s="129"/>
      <c r="EA146" s="129"/>
      <c r="EB146" s="129"/>
      <c r="EC146" s="129"/>
      <c r="ED146" s="129"/>
      <c r="EE146" s="129"/>
      <c r="EF146" s="129"/>
      <c r="EG146" s="129"/>
      <c r="EH146" s="129"/>
      <c r="EI146" s="129"/>
      <c r="EJ146" s="129"/>
      <c r="EK146" s="129"/>
      <c r="EL146" s="129"/>
      <c r="EM146" s="129"/>
      <c r="EN146" s="129"/>
      <c r="EO146" s="129"/>
      <c r="EP146" s="129"/>
      <c r="EQ146" s="129"/>
      <c r="ER146" s="129"/>
      <c r="ES146" s="129"/>
      <c r="ET146" s="129"/>
      <c r="EU146" s="129"/>
      <c r="EV146" s="129"/>
      <c r="EW146" s="129"/>
      <c r="EX146" s="129"/>
      <c r="EY146" s="129"/>
      <c r="EZ146" s="129"/>
      <c r="FA146" s="129"/>
      <c r="FB146" s="129"/>
      <c r="FC146" s="129"/>
      <c r="FD146" s="129"/>
      <c r="FE146" s="129"/>
      <c r="FF146" s="129"/>
      <c r="FG146" s="129"/>
      <c r="FH146" s="129"/>
      <c r="FI146" s="129"/>
      <c r="FJ146" s="129"/>
      <c r="FK146" s="129"/>
      <c r="FL146" s="129"/>
      <c r="FM146" s="129"/>
      <c r="FN146" s="129"/>
      <c r="FO146" s="129"/>
      <c r="FP146" s="129"/>
      <c r="FQ146" s="129"/>
      <c r="FR146" s="129"/>
      <c r="FS146" s="129"/>
      <c r="FT146" s="129"/>
      <c r="FU146" s="129"/>
      <c r="FV146" s="129"/>
      <c r="FW146" s="129"/>
      <c r="FX146" s="129"/>
      <c r="FY146" s="129"/>
      <c r="FZ146" s="129"/>
      <c r="GA146" s="129"/>
      <c r="GB146" s="129"/>
      <c r="GC146" s="129"/>
      <c r="GD146" s="129"/>
      <c r="GE146" s="129"/>
      <c r="GF146" s="129"/>
      <c r="GG146" s="129"/>
      <c r="GH146" s="129"/>
      <c r="GI146" s="129"/>
      <c r="GJ146" s="129"/>
      <c r="GK146" s="129"/>
      <c r="GL146" s="129"/>
      <c r="GM146" s="129"/>
      <c r="GN146" s="129"/>
      <c r="GO146" s="129"/>
      <c r="GP146" s="129"/>
      <c r="GQ146" s="129"/>
      <c r="GR146" s="129"/>
      <c r="GS146" s="129"/>
      <c r="GT146" s="129"/>
      <c r="GU146" s="129"/>
      <c r="GV146" s="129"/>
      <c r="GW146" s="129"/>
      <c r="GX146" s="129"/>
      <c r="GY146" s="129"/>
      <c r="GZ146" s="129"/>
      <c r="HA146" s="129"/>
      <c r="HB146" s="129"/>
      <c r="HC146" s="129"/>
      <c r="HD146" s="129"/>
      <c r="HE146" s="129"/>
      <c r="HF146" s="129"/>
      <c r="HG146" s="129"/>
      <c r="HH146" s="129"/>
      <c r="HI146" s="129"/>
      <c r="HJ146" s="129"/>
      <c r="HK146" s="129"/>
      <c r="HL146" s="129"/>
      <c r="HM146" s="129"/>
      <c r="HN146" s="129"/>
      <c r="HO146" s="129"/>
      <c r="HP146" s="129"/>
      <c r="HQ146" s="129"/>
      <c r="HR146" s="129"/>
      <c r="HS146" s="129"/>
      <c r="HT146" s="129"/>
      <c r="HU146" s="129"/>
      <c r="HV146" s="129"/>
      <c r="HW146" s="129"/>
      <c r="HX146" s="129"/>
      <c r="HY146" s="129"/>
      <c r="HZ146" s="129"/>
      <c r="IA146" s="129"/>
      <c r="IB146" s="129"/>
      <c r="IC146" s="129"/>
      <c r="ID146" s="129"/>
      <c r="IE146" s="129"/>
      <c r="IF146" s="129"/>
      <c r="IG146" s="129"/>
      <c r="IH146" s="129"/>
      <c r="II146" s="129"/>
      <c r="IJ146" s="129"/>
      <c r="IK146" s="129"/>
      <c r="IL146" s="129"/>
      <c r="IM146" s="129"/>
      <c r="IN146" s="129"/>
      <c r="IO146" s="129"/>
      <c r="IP146" s="129"/>
      <c r="IQ146" s="129"/>
      <c r="IR146" s="129"/>
      <c r="IS146" s="129"/>
      <c r="IT146" s="129"/>
      <c r="IU146" s="129"/>
      <c r="IV146" s="129"/>
      <c r="IW146" s="129"/>
    </row>
    <row r="147" spans="1:257" s="70" customFormat="1" ht="15" customHeight="1">
      <c r="A147" s="109"/>
      <c r="B147" s="110"/>
      <c r="C147" s="111"/>
      <c r="D147" s="112"/>
      <c r="E147" s="113"/>
      <c r="F147" s="115"/>
      <c r="G147" s="115"/>
      <c r="H147" s="116"/>
      <c r="I147" s="129"/>
      <c r="J147" s="129"/>
      <c r="K147" s="129"/>
      <c r="L147" s="129"/>
      <c r="M147" s="115"/>
      <c r="N147" s="115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  <c r="BK147" s="129"/>
      <c r="BL147" s="129"/>
      <c r="BM147" s="129"/>
      <c r="BN147" s="129"/>
      <c r="BO147" s="129"/>
      <c r="BP147" s="129"/>
      <c r="BQ147" s="129"/>
      <c r="BR147" s="129"/>
      <c r="BS147" s="129"/>
      <c r="BT147" s="129"/>
      <c r="BU147" s="129"/>
      <c r="BV147" s="129"/>
      <c r="BW147" s="129"/>
      <c r="BX147" s="129"/>
      <c r="BY147" s="129"/>
      <c r="BZ147" s="129"/>
      <c r="CA147" s="129"/>
      <c r="CB147" s="129"/>
      <c r="CC147" s="129"/>
      <c r="CD147" s="129"/>
      <c r="CE147" s="129"/>
      <c r="CF147" s="129"/>
      <c r="CG147" s="129"/>
      <c r="CH147" s="129"/>
      <c r="CI147" s="129"/>
      <c r="CJ147" s="129"/>
      <c r="CK147" s="129"/>
      <c r="CL147" s="129"/>
      <c r="CM147" s="129"/>
      <c r="CN147" s="129"/>
      <c r="CO147" s="129"/>
      <c r="CP147" s="129"/>
      <c r="CQ147" s="129"/>
      <c r="CR147" s="129"/>
      <c r="CS147" s="129"/>
      <c r="CT147" s="129"/>
      <c r="CU147" s="129"/>
      <c r="CV147" s="129"/>
      <c r="CW147" s="129"/>
      <c r="CX147" s="129"/>
      <c r="CY147" s="129"/>
      <c r="CZ147" s="129"/>
      <c r="DA147" s="129"/>
      <c r="DB147" s="129"/>
      <c r="DC147" s="129"/>
      <c r="DD147" s="129"/>
      <c r="DE147" s="129"/>
      <c r="DF147" s="129"/>
      <c r="DG147" s="129"/>
      <c r="DH147" s="129"/>
      <c r="DI147" s="129"/>
      <c r="DJ147" s="129"/>
      <c r="DK147" s="129"/>
      <c r="DL147" s="129"/>
      <c r="DM147" s="129"/>
      <c r="DN147" s="129"/>
      <c r="DO147" s="129"/>
      <c r="DP147" s="129"/>
      <c r="DQ147" s="129"/>
      <c r="DR147" s="129"/>
      <c r="DS147" s="129"/>
      <c r="DT147" s="129"/>
      <c r="DU147" s="129"/>
      <c r="DV147" s="129"/>
      <c r="DW147" s="129"/>
      <c r="DX147" s="129"/>
      <c r="DY147" s="129"/>
      <c r="DZ147" s="129"/>
      <c r="EA147" s="129"/>
      <c r="EB147" s="129"/>
      <c r="EC147" s="129"/>
      <c r="ED147" s="129"/>
      <c r="EE147" s="129"/>
      <c r="EF147" s="129"/>
      <c r="EG147" s="129"/>
      <c r="EH147" s="129"/>
      <c r="EI147" s="129"/>
      <c r="EJ147" s="129"/>
      <c r="EK147" s="129"/>
      <c r="EL147" s="129"/>
      <c r="EM147" s="129"/>
      <c r="EN147" s="129"/>
      <c r="EO147" s="129"/>
      <c r="EP147" s="129"/>
      <c r="EQ147" s="129"/>
      <c r="ER147" s="129"/>
      <c r="ES147" s="129"/>
      <c r="ET147" s="129"/>
      <c r="EU147" s="129"/>
      <c r="EV147" s="129"/>
      <c r="EW147" s="129"/>
      <c r="EX147" s="129"/>
      <c r="EY147" s="129"/>
      <c r="EZ147" s="129"/>
      <c r="FA147" s="129"/>
      <c r="FB147" s="129"/>
      <c r="FC147" s="129"/>
      <c r="FD147" s="129"/>
      <c r="FE147" s="129"/>
      <c r="FF147" s="129"/>
      <c r="FG147" s="129"/>
      <c r="FH147" s="129"/>
      <c r="FI147" s="129"/>
      <c r="FJ147" s="129"/>
      <c r="FK147" s="129"/>
      <c r="FL147" s="129"/>
      <c r="FM147" s="129"/>
      <c r="FN147" s="129"/>
      <c r="FO147" s="129"/>
      <c r="FP147" s="129"/>
      <c r="FQ147" s="129"/>
      <c r="FR147" s="129"/>
      <c r="FS147" s="129"/>
      <c r="FT147" s="129"/>
      <c r="FU147" s="129"/>
      <c r="FV147" s="129"/>
      <c r="FW147" s="129"/>
      <c r="FX147" s="129"/>
      <c r="FY147" s="129"/>
      <c r="FZ147" s="129"/>
      <c r="GA147" s="129"/>
      <c r="GB147" s="129"/>
      <c r="GC147" s="129"/>
      <c r="GD147" s="129"/>
      <c r="GE147" s="129"/>
      <c r="GF147" s="129"/>
      <c r="GG147" s="129"/>
      <c r="GH147" s="129"/>
      <c r="GI147" s="129"/>
      <c r="GJ147" s="129"/>
      <c r="GK147" s="129"/>
      <c r="GL147" s="129"/>
      <c r="GM147" s="129"/>
      <c r="GN147" s="129"/>
      <c r="GO147" s="129"/>
      <c r="GP147" s="129"/>
      <c r="GQ147" s="129"/>
      <c r="GR147" s="129"/>
      <c r="GS147" s="129"/>
      <c r="GT147" s="129"/>
      <c r="GU147" s="129"/>
      <c r="GV147" s="129"/>
      <c r="GW147" s="129"/>
      <c r="GX147" s="129"/>
      <c r="GY147" s="129"/>
      <c r="GZ147" s="129"/>
      <c r="HA147" s="129"/>
      <c r="HB147" s="129"/>
      <c r="HC147" s="129"/>
      <c r="HD147" s="129"/>
      <c r="HE147" s="129"/>
      <c r="HF147" s="129"/>
      <c r="HG147" s="129"/>
      <c r="HH147" s="129"/>
      <c r="HI147" s="129"/>
      <c r="HJ147" s="129"/>
      <c r="HK147" s="129"/>
      <c r="HL147" s="129"/>
      <c r="HM147" s="129"/>
      <c r="HN147" s="129"/>
      <c r="HO147" s="129"/>
      <c r="HP147" s="129"/>
      <c r="HQ147" s="129"/>
      <c r="HR147" s="129"/>
      <c r="HS147" s="129"/>
      <c r="HT147" s="129"/>
      <c r="HU147" s="129"/>
      <c r="HV147" s="129"/>
      <c r="HW147" s="129"/>
      <c r="HX147" s="129"/>
      <c r="HY147" s="129"/>
      <c r="HZ147" s="129"/>
      <c r="IA147" s="129"/>
      <c r="IB147" s="129"/>
      <c r="IC147" s="129"/>
      <c r="ID147" s="129"/>
      <c r="IE147" s="129"/>
      <c r="IF147" s="129"/>
      <c r="IG147" s="129"/>
      <c r="IH147" s="129"/>
      <c r="II147" s="129"/>
      <c r="IJ147" s="129"/>
      <c r="IK147" s="129"/>
      <c r="IL147" s="129"/>
      <c r="IM147" s="129"/>
      <c r="IN147" s="129"/>
      <c r="IO147" s="129"/>
      <c r="IP147" s="129"/>
      <c r="IQ147" s="129"/>
      <c r="IR147" s="129"/>
      <c r="IS147" s="129"/>
      <c r="IT147" s="129"/>
      <c r="IU147" s="129"/>
      <c r="IV147" s="129"/>
      <c r="IW147" s="129"/>
    </row>
    <row r="148" spans="1:257" s="70" customFormat="1" ht="15" customHeight="1">
      <c r="A148" s="156"/>
      <c r="B148" s="157"/>
      <c r="C148" s="158"/>
      <c r="D148" s="159"/>
      <c r="E148" s="160"/>
      <c r="F148" s="131"/>
      <c r="G148" s="131"/>
      <c r="H148" s="161"/>
      <c r="I148" s="129"/>
      <c r="J148" s="129"/>
      <c r="K148" s="129"/>
      <c r="L148" s="129"/>
      <c r="M148" s="115"/>
      <c r="N148" s="115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  <c r="BK148" s="129"/>
      <c r="BL148" s="129"/>
      <c r="BM148" s="129"/>
      <c r="BN148" s="129"/>
      <c r="BO148" s="129"/>
      <c r="BP148" s="129"/>
      <c r="BQ148" s="129"/>
      <c r="BR148" s="129"/>
      <c r="BS148" s="129"/>
      <c r="BT148" s="129"/>
      <c r="BU148" s="129"/>
      <c r="BV148" s="129"/>
      <c r="BW148" s="129"/>
      <c r="BX148" s="129"/>
      <c r="BY148" s="129"/>
      <c r="BZ148" s="129"/>
      <c r="CA148" s="129"/>
      <c r="CB148" s="129"/>
      <c r="CC148" s="129"/>
      <c r="CD148" s="129"/>
      <c r="CE148" s="129"/>
      <c r="CF148" s="129"/>
      <c r="CG148" s="129"/>
      <c r="CH148" s="129"/>
      <c r="CI148" s="129"/>
      <c r="CJ148" s="129"/>
      <c r="CK148" s="129"/>
      <c r="CL148" s="129"/>
      <c r="CM148" s="129"/>
      <c r="CN148" s="129"/>
      <c r="CO148" s="129"/>
      <c r="CP148" s="129"/>
      <c r="CQ148" s="129"/>
      <c r="CR148" s="129"/>
      <c r="CS148" s="129"/>
      <c r="CT148" s="129"/>
      <c r="CU148" s="129"/>
      <c r="CV148" s="129"/>
      <c r="CW148" s="129"/>
      <c r="CX148" s="129"/>
      <c r="CY148" s="129"/>
      <c r="CZ148" s="129"/>
      <c r="DA148" s="129"/>
      <c r="DB148" s="129"/>
      <c r="DC148" s="129"/>
      <c r="DD148" s="129"/>
      <c r="DE148" s="129"/>
      <c r="DF148" s="129"/>
      <c r="DG148" s="129"/>
      <c r="DH148" s="129"/>
      <c r="DI148" s="129"/>
      <c r="DJ148" s="129"/>
      <c r="DK148" s="129"/>
      <c r="DL148" s="129"/>
      <c r="DM148" s="129"/>
      <c r="DN148" s="129"/>
      <c r="DO148" s="129"/>
      <c r="DP148" s="129"/>
      <c r="DQ148" s="129"/>
      <c r="DR148" s="129"/>
      <c r="DS148" s="129"/>
      <c r="DT148" s="129"/>
      <c r="DU148" s="129"/>
      <c r="DV148" s="129"/>
      <c r="DW148" s="129"/>
      <c r="DX148" s="129"/>
      <c r="DY148" s="129"/>
      <c r="DZ148" s="129"/>
      <c r="EA148" s="129"/>
      <c r="EB148" s="129"/>
      <c r="EC148" s="129"/>
      <c r="ED148" s="129"/>
      <c r="EE148" s="129"/>
      <c r="EF148" s="129"/>
      <c r="EG148" s="129"/>
      <c r="EH148" s="129"/>
      <c r="EI148" s="129"/>
      <c r="EJ148" s="129"/>
      <c r="EK148" s="129"/>
      <c r="EL148" s="129"/>
      <c r="EM148" s="129"/>
      <c r="EN148" s="129"/>
      <c r="EO148" s="129"/>
      <c r="EP148" s="129"/>
      <c r="EQ148" s="129"/>
      <c r="ER148" s="129"/>
      <c r="ES148" s="129"/>
      <c r="ET148" s="129"/>
      <c r="EU148" s="129"/>
      <c r="EV148" s="129"/>
      <c r="EW148" s="129"/>
      <c r="EX148" s="129"/>
      <c r="EY148" s="129"/>
      <c r="EZ148" s="129"/>
      <c r="FA148" s="129"/>
      <c r="FB148" s="129"/>
      <c r="FC148" s="129"/>
      <c r="FD148" s="129"/>
      <c r="FE148" s="129"/>
      <c r="FF148" s="129"/>
      <c r="FG148" s="129"/>
      <c r="FH148" s="129"/>
      <c r="FI148" s="129"/>
      <c r="FJ148" s="129"/>
      <c r="FK148" s="129"/>
      <c r="FL148" s="129"/>
      <c r="FM148" s="129"/>
      <c r="FN148" s="129"/>
      <c r="FO148" s="129"/>
      <c r="FP148" s="129"/>
      <c r="FQ148" s="129"/>
      <c r="FR148" s="129"/>
      <c r="FS148" s="129"/>
      <c r="FT148" s="129"/>
      <c r="FU148" s="129"/>
      <c r="FV148" s="129"/>
      <c r="FW148" s="129"/>
      <c r="FX148" s="129"/>
      <c r="FY148" s="129"/>
      <c r="FZ148" s="129"/>
      <c r="GA148" s="129"/>
      <c r="GB148" s="129"/>
      <c r="GC148" s="129"/>
      <c r="GD148" s="129"/>
      <c r="GE148" s="129"/>
      <c r="GF148" s="129"/>
      <c r="GG148" s="129"/>
      <c r="GH148" s="129"/>
      <c r="GI148" s="129"/>
      <c r="GJ148" s="129"/>
      <c r="GK148" s="129"/>
      <c r="GL148" s="129"/>
      <c r="GM148" s="129"/>
      <c r="GN148" s="129"/>
      <c r="GO148" s="129"/>
      <c r="GP148" s="129"/>
      <c r="GQ148" s="129"/>
      <c r="GR148" s="129"/>
      <c r="GS148" s="129"/>
      <c r="GT148" s="129"/>
      <c r="GU148" s="129"/>
      <c r="GV148" s="129"/>
      <c r="GW148" s="129"/>
      <c r="GX148" s="129"/>
      <c r="GY148" s="129"/>
      <c r="GZ148" s="129"/>
      <c r="HA148" s="129"/>
      <c r="HB148" s="129"/>
      <c r="HC148" s="129"/>
      <c r="HD148" s="129"/>
      <c r="HE148" s="129"/>
      <c r="HF148" s="129"/>
      <c r="HG148" s="129"/>
      <c r="HH148" s="129"/>
      <c r="HI148" s="129"/>
      <c r="HJ148" s="129"/>
      <c r="HK148" s="129"/>
      <c r="HL148" s="129"/>
      <c r="HM148" s="129"/>
      <c r="HN148" s="129"/>
      <c r="HO148" s="129"/>
      <c r="HP148" s="129"/>
      <c r="HQ148" s="129"/>
      <c r="HR148" s="129"/>
      <c r="HS148" s="129"/>
      <c r="HT148" s="129"/>
      <c r="HU148" s="129"/>
      <c r="HV148" s="129"/>
      <c r="HW148" s="129"/>
      <c r="HX148" s="129"/>
      <c r="HY148" s="129"/>
      <c r="HZ148" s="129"/>
      <c r="IA148" s="129"/>
      <c r="IB148" s="129"/>
      <c r="IC148" s="129"/>
      <c r="ID148" s="129"/>
      <c r="IE148" s="129"/>
      <c r="IF148" s="129"/>
      <c r="IG148" s="129"/>
      <c r="IH148" s="129"/>
      <c r="II148" s="129"/>
      <c r="IJ148" s="129"/>
      <c r="IK148" s="129"/>
      <c r="IL148" s="129"/>
      <c r="IM148" s="129"/>
      <c r="IN148" s="129"/>
      <c r="IO148" s="129"/>
      <c r="IP148" s="129"/>
      <c r="IQ148" s="129"/>
      <c r="IR148" s="129"/>
      <c r="IS148" s="129"/>
      <c r="IT148" s="129"/>
      <c r="IU148" s="129"/>
      <c r="IV148" s="129"/>
      <c r="IW148" s="129"/>
    </row>
    <row r="149" spans="1:257" s="71" customFormat="1" ht="30.75" customHeight="1">
      <c r="A149" s="224" t="s">
        <v>22</v>
      </c>
      <c r="B149" s="224"/>
      <c r="C149" s="224"/>
      <c r="D149" s="224"/>
      <c r="E149" s="224"/>
      <c r="F149" s="224"/>
      <c r="G149" s="224"/>
      <c r="H149" s="224"/>
    </row>
    <row r="150" spans="1:257" s="71" customFormat="1" ht="35.25" customHeight="1">
      <c r="A150" s="225" t="s">
        <v>313</v>
      </c>
      <c r="B150" s="225"/>
      <c r="C150" s="225"/>
      <c r="D150" s="225"/>
      <c r="E150" s="225"/>
      <c r="F150" s="225"/>
      <c r="G150" s="225"/>
      <c r="H150" s="225"/>
    </row>
    <row r="151" spans="1:257" s="71" customFormat="1" ht="41.25" customHeight="1">
      <c r="A151" s="225" t="s">
        <v>24</v>
      </c>
      <c r="B151" s="225"/>
      <c r="C151" s="225"/>
      <c r="D151" s="225"/>
      <c r="E151" s="225"/>
      <c r="F151" s="225"/>
      <c r="G151" s="225"/>
      <c r="H151" s="225"/>
    </row>
    <row r="152" spans="1:257" s="71" customFormat="1" ht="24" customHeight="1">
      <c r="A152" s="211" t="s">
        <v>25</v>
      </c>
      <c r="B152" s="211"/>
      <c r="C152" s="211"/>
      <c r="D152" s="211"/>
      <c r="E152" s="211"/>
      <c r="F152" s="211"/>
      <c r="G152" s="211"/>
      <c r="H152" s="211"/>
    </row>
    <row r="153" spans="1:257" s="71" customFormat="1">
      <c r="A153" s="162"/>
      <c r="B153" s="163"/>
      <c r="C153" s="164"/>
      <c r="D153" s="162"/>
      <c r="E153" s="162"/>
      <c r="F153" s="165"/>
      <c r="G153" s="165"/>
      <c r="H153" s="166"/>
    </row>
    <row r="154" spans="1:257" s="71" customFormat="1" ht="16.5">
      <c r="A154" s="167" t="s">
        <v>26</v>
      </c>
      <c r="B154" s="168"/>
      <c r="C154" s="164"/>
      <c r="D154" s="169" t="s">
        <v>27</v>
      </c>
      <c r="E154" s="170"/>
      <c r="F154" s="171"/>
      <c r="G154" s="171"/>
      <c r="H154" s="172"/>
    </row>
    <row r="155" spans="1:257" s="71" customFormat="1" ht="16.5">
      <c r="A155" s="167"/>
      <c r="B155" s="168"/>
      <c r="C155" s="164"/>
      <c r="D155" s="169"/>
      <c r="E155" s="170"/>
      <c r="F155" s="171"/>
      <c r="G155" s="171"/>
      <c r="H155" s="172"/>
    </row>
    <row r="156" spans="1:257" s="71" customFormat="1" ht="16.5">
      <c r="A156" s="167" t="s">
        <v>28</v>
      </c>
      <c r="B156" s="167"/>
      <c r="C156" s="164"/>
      <c r="D156" s="167" t="s">
        <v>28</v>
      </c>
      <c r="E156" s="162"/>
      <c r="F156" s="171"/>
      <c r="G156" s="171"/>
      <c r="H156" s="172"/>
    </row>
    <row r="157" spans="1:257" s="71" customFormat="1" ht="13.5">
      <c r="B157" s="173"/>
      <c r="C157" s="70"/>
      <c r="F157" s="171"/>
      <c r="G157" s="171"/>
      <c r="H157" s="172"/>
    </row>
    <row r="158" spans="1:257">
      <c r="B158" s="174"/>
    </row>
    <row r="159" spans="1:257">
      <c r="B159" s="174"/>
    </row>
    <row r="160" spans="1:257">
      <c r="B160" s="174"/>
    </row>
    <row r="161" spans="2:2">
      <c r="B161" s="174"/>
    </row>
    <row r="162" spans="2:2">
      <c r="B162" s="174"/>
    </row>
    <row r="163" spans="2:2">
      <c r="B163" s="174"/>
    </row>
    <row r="164" spans="2:2">
      <c r="B164" s="174"/>
    </row>
    <row r="165" spans="2:2">
      <c r="B165" s="174"/>
    </row>
    <row r="166" spans="2:2">
      <c r="B166" s="174"/>
    </row>
    <row r="167" spans="2:2">
      <c r="B167" s="174"/>
    </row>
    <row r="168" spans="2:2">
      <c r="B168" s="174"/>
    </row>
    <row r="169" spans="2:2">
      <c r="B169" s="174"/>
    </row>
    <row r="170" spans="2:2">
      <c r="B170" s="174"/>
    </row>
    <row r="171" spans="2:2">
      <c r="B171" s="174"/>
    </row>
    <row r="172" spans="2:2">
      <c r="B172" s="174"/>
    </row>
    <row r="173" spans="2:2">
      <c r="B173" s="174"/>
    </row>
    <row r="174" spans="2:2">
      <c r="B174" s="174"/>
    </row>
    <row r="175" spans="2:2">
      <c r="B175" s="174"/>
    </row>
    <row r="176" spans="2:2">
      <c r="B176" s="174"/>
    </row>
    <row r="177" spans="2:2">
      <c r="B177" s="174"/>
    </row>
    <row r="178" spans="2:2">
      <c r="B178" s="174"/>
    </row>
    <row r="179" spans="2:2">
      <c r="B179" s="174"/>
    </row>
  </sheetData>
  <mergeCells count="18">
    <mergeCell ref="A1:H1"/>
    <mergeCell ref="A2:H2"/>
    <mergeCell ref="A3:H3"/>
    <mergeCell ref="A4:H4"/>
    <mergeCell ref="A5:H5"/>
    <mergeCell ref="A6:H6"/>
    <mergeCell ref="F7:G7"/>
    <mergeCell ref="M7:N7"/>
    <mergeCell ref="A149:H149"/>
    <mergeCell ref="A150:H150"/>
    <mergeCell ref="A151:H151"/>
    <mergeCell ref="A152:H152"/>
    <mergeCell ref="A7:A8"/>
    <mergeCell ref="B7:B8"/>
    <mergeCell ref="C7:C8"/>
    <mergeCell ref="D7:D8"/>
    <mergeCell ref="E7:E8"/>
    <mergeCell ref="H7:H8"/>
  </mergeCells>
  <phoneticPr fontId="35" type="noConversion"/>
  <conditionalFormatting sqref="D80">
    <cfRule type="duplicateValues" dxfId="16" priority="6" stopIfTrue="1"/>
  </conditionalFormatting>
  <conditionalFormatting sqref="D104">
    <cfRule type="duplicateValues" dxfId="15" priority="5"/>
  </conditionalFormatting>
  <conditionalFormatting sqref="C116">
    <cfRule type="duplicateValues" dxfId="14" priority="7"/>
  </conditionalFormatting>
  <conditionalFormatting sqref="D116">
    <cfRule type="duplicateValues" dxfId="13" priority="4"/>
  </conditionalFormatting>
  <conditionalFormatting sqref="D1:D1048576">
    <cfRule type="duplicateValues" dxfId="12" priority="8"/>
  </conditionalFormatting>
  <conditionalFormatting sqref="D70:D71">
    <cfRule type="duplicateValues" dxfId="11" priority="3" stopIfTrue="1"/>
  </conditionalFormatting>
  <conditionalFormatting sqref="D74:D75">
    <cfRule type="duplicateValues" dxfId="10" priority="2" stopIfTrue="1"/>
  </conditionalFormatting>
  <conditionalFormatting sqref="D105:D106">
    <cfRule type="duplicateValues" dxfId="9" priority="1"/>
  </conditionalFormatting>
  <pageMargins left="0.59055118110236204" right="0.23622047244094499" top="0.43307086614173201" bottom="0.39370078740157499" header="0.35433070866141703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T175"/>
  <sheetViews>
    <sheetView zoomScale="90" zoomScaleNormal="90" workbookViewId="0">
      <pane xSplit="4" ySplit="8" topLeftCell="E9" activePane="bottomRight" state="frozen"/>
      <selection pane="topRight"/>
      <selection pane="bottomLeft"/>
      <selection pane="bottomRight" activeCell="D47" sqref="D47"/>
    </sheetView>
  </sheetViews>
  <sheetFormatPr defaultColWidth="9" defaultRowHeight="14.25"/>
  <cols>
    <col min="1" max="1" width="6.5" style="72" customWidth="1"/>
    <col min="2" max="2" width="12.25" style="73" customWidth="1"/>
    <col min="3" max="3" width="28.25" style="72" customWidth="1"/>
    <col min="4" max="4" width="13.75" style="74" customWidth="1"/>
    <col min="5" max="5" width="5.625" style="75" customWidth="1"/>
    <col min="6" max="7" width="9.375" style="76" customWidth="1"/>
    <col min="8" max="8" width="13.125" style="77" customWidth="1"/>
    <col min="9" max="12" width="2" style="72" customWidth="1"/>
    <col min="13" max="14" width="1.625" style="72" customWidth="1"/>
    <col min="15" max="15" width="2.125" style="72" customWidth="1"/>
    <col min="16" max="16" width="6" style="72" customWidth="1"/>
    <col min="17" max="17" width="5" style="72" customWidth="1"/>
    <col min="18" max="18" width="6.625" style="72" customWidth="1"/>
    <col min="19" max="21" width="5.75" style="72" customWidth="1"/>
    <col min="22" max="22" width="8.75" style="72" customWidth="1"/>
    <col min="23" max="25" width="5.75" style="72" customWidth="1"/>
    <col min="26" max="30" width="3.625" style="72" customWidth="1"/>
    <col min="31" max="31" width="4.875" style="72" customWidth="1"/>
    <col min="32" max="32" width="5.625" style="72" customWidth="1"/>
    <col min="33" max="51" width="4.875" style="72" customWidth="1"/>
    <col min="52" max="52" width="6.375" style="72" customWidth="1"/>
    <col min="53" max="54" width="5" style="72" customWidth="1"/>
    <col min="55" max="55" width="4.75" style="72" customWidth="1"/>
    <col min="56" max="56" width="6.5" style="72" customWidth="1"/>
    <col min="57" max="57" width="2.875" style="72" customWidth="1"/>
    <col min="58" max="58" width="6.5" style="72" customWidth="1"/>
    <col min="59" max="59" width="5.625" style="72" customWidth="1"/>
    <col min="60" max="227" width="9" style="72"/>
    <col min="228" max="228" width="5" style="72" customWidth="1"/>
    <col min="229" max="229" width="15" style="72" customWidth="1"/>
    <col min="230" max="231" width="14.625" style="72" customWidth="1"/>
    <col min="232" max="232" width="6.25" style="72" customWidth="1"/>
    <col min="233" max="235" width="10.125" style="72" customWidth="1"/>
    <col min="236" max="236" width="10.5" style="72" customWidth="1"/>
    <col min="237" max="254" width="9" style="72"/>
    <col min="255" max="255" width="6.5" style="72" customWidth="1"/>
    <col min="256" max="256" width="12.25" style="72" customWidth="1"/>
    <col min="257" max="257" width="28.25" style="72" customWidth="1"/>
    <col min="258" max="258" width="13.75" style="72" customWidth="1"/>
    <col min="259" max="259" width="5.625" style="72" customWidth="1"/>
    <col min="260" max="261" width="9.375" style="72" customWidth="1"/>
    <col min="262" max="262" width="13.125" style="72" customWidth="1"/>
    <col min="263" max="483" width="9" style="72"/>
    <col min="484" max="484" width="5" style="72" customWidth="1"/>
    <col min="485" max="485" width="15" style="72" customWidth="1"/>
    <col min="486" max="487" width="14.625" style="72" customWidth="1"/>
    <col min="488" max="488" width="6.25" style="72" customWidth="1"/>
    <col min="489" max="491" width="10.125" style="72" customWidth="1"/>
    <col min="492" max="492" width="10.5" style="72" customWidth="1"/>
    <col min="493" max="510" width="9" style="72"/>
    <col min="511" max="511" width="6.5" style="72" customWidth="1"/>
    <col min="512" max="512" width="12.25" style="72" customWidth="1"/>
    <col min="513" max="513" width="28.25" style="72" customWidth="1"/>
    <col min="514" max="514" width="13.75" style="72" customWidth="1"/>
    <col min="515" max="515" width="5.625" style="72" customWidth="1"/>
    <col min="516" max="517" width="9.375" style="72" customWidth="1"/>
    <col min="518" max="518" width="13.125" style="72" customWidth="1"/>
    <col min="519" max="739" width="9" style="72"/>
    <col min="740" max="740" width="5" style="72" customWidth="1"/>
    <col min="741" max="741" width="15" style="72" customWidth="1"/>
    <col min="742" max="743" width="14.625" style="72" customWidth="1"/>
    <col min="744" max="744" width="6.25" style="72" customWidth="1"/>
    <col min="745" max="747" width="10.125" style="72" customWidth="1"/>
    <col min="748" max="748" width="10.5" style="72" customWidth="1"/>
    <col min="749" max="766" width="9" style="72"/>
    <col min="767" max="767" width="6.5" style="72" customWidth="1"/>
    <col min="768" max="768" width="12.25" style="72" customWidth="1"/>
    <col min="769" max="769" width="28.25" style="72" customWidth="1"/>
    <col min="770" max="770" width="13.75" style="72" customWidth="1"/>
    <col min="771" max="771" width="5.625" style="72" customWidth="1"/>
    <col min="772" max="773" width="9.375" style="72" customWidth="1"/>
    <col min="774" max="774" width="13.125" style="72" customWidth="1"/>
    <col min="775" max="995" width="9" style="72"/>
    <col min="996" max="996" width="5" style="72" customWidth="1"/>
    <col min="997" max="997" width="15" style="72" customWidth="1"/>
    <col min="998" max="999" width="14.625" style="72" customWidth="1"/>
    <col min="1000" max="1000" width="6.25" style="72" customWidth="1"/>
    <col min="1001" max="1003" width="10.125" style="72" customWidth="1"/>
    <col min="1004" max="1004" width="10.5" style="72" customWidth="1"/>
    <col min="1005" max="1022" width="9" style="72"/>
    <col min="1023" max="1023" width="6.5" style="72" customWidth="1"/>
    <col min="1024" max="1024" width="12.25" style="72" customWidth="1"/>
    <col min="1025" max="1025" width="28.25" style="72" customWidth="1"/>
    <col min="1026" max="1026" width="13.75" style="72" customWidth="1"/>
    <col min="1027" max="1027" width="5.625" style="72" customWidth="1"/>
    <col min="1028" max="1029" width="9.375" style="72" customWidth="1"/>
    <col min="1030" max="1030" width="13.125" style="72" customWidth="1"/>
    <col min="1031" max="1251" width="9" style="72"/>
    <col min="1252" max="1252" width="5" style="72" customWidth="1"/>
    <col min="1253" max="1253" width="15" style="72" customWidth="1"/>
    <col min="1254" max="1255" width="14.625" style="72" customWidth="1"/>
    <col min="1256" max="1256" width="6.25" style="72" customWidth="1"/>
    <col min="1257" max="1259" width="10.125" style="72" customWidth="1"/>
    <col min="1260" max="1260" width="10.5" style="72" customWidth="1"/>
    <col min="1261" max="1278" width="9" style="72"/>
    <col min="1279" max="1279" width="6.5" style="72" customWidth="1"/>
    <col min="1280" max="1280" width="12.25" style="72" customWidth="1"/>
    <col min="1281" max="1281" width="28.25" style="72" customWidth="1"/>
    <col min="1282" max="1282" width="13.75" style="72" customWidth="1"/>
    <col min="1283" max="1283" width="5.625" style="72" customWidth="1"/>
    <col min="1284" max="1285" width="9.375" style="72" customWidth="1"/>
    <col min="1286" max="1286" width="13.125" style="72" customWidth="1"/>
    <col min="1287" max="1507" width="9" style="72"/>
    <col min="1508" max="1508" width="5" style="72" customWidth="1"/>
    <col min="1509" max="1509" width="15" style="72" customWidth="1"/>
    <col min="1510" max="1511" width="14.625" style="72" customWidth="1"/>
    <col min="1512" max="1512" width="6.25" style="72" customWidth="1"/>
    <col min="1513" max="1515" width="10.125" style="72" customWidth="1"/>
    <col min="1516" max="1516" width="10.5" style="72" customWidth="1"/>
    <col min="1517" max="1534" width="9" style="72"/>
    <col min="1535" max="1535" width="6.5" style="72" customWidth="1"/>
    <col min="1536" max="1536" width="12.25" style="72" customWidth="1"/>
    <col min="1537" max="1537" width="28.25" style="72" customWidth="1"/>
    <col min="1538" max="1538" width="13.75" style="72" customWidth="1"/>
    <col min="1539" max="1539" width="5.625" style="72" customWidth="1"/>
    <col min="1540" max="1541" width="9.375" style="72" customWidth="1"/>
    <col min="1542" max="1542" width="13.125" style="72" customWidth="1"/>
    <col min="1543" max="1763" width="9" style="72"/>
    <col min="1764" max="1764" width="5" style="72" customWidth="1"/>
    <col min="1765" max="1765" width="15" style="72" customWidth="1"/>
    <col min="1766" max="1767" width="14.625" style="72" customWidth="1"/>
    <col min="1768" max="1768" width="6.25" style="72" customWidth="1"/>
    <col min="1769" max="1771" width="10.125" style="72" customWidth="1"/>
    <col min="1772" max="1772" width="10.5" style="72" customWidth="1"/>
    <col min="1773" max="1790" width="9" style="72"/>
    <col min="1791" max="1791" width="6.5" style="72" customWidth="1"/>
    <col min="1792" max="1792" width="12.25" style="72" customWidth="1"/>
    <col min="1793" max="1793" width="28.25" style="72" customWidth="1"/>
    <col min="1794" max="1794" width="13.75" style="72" customWidth="1"/>
    <col min="1795" max="1795" width="5.625" style="72" customWidth="1"/>
    <col min="1796" max="1797" width="9.375" style="72" customWidth="1"/>
    <col min="1798" max="1798" width="13.125" style="72" customWidth="1"/>
    <col min="1799" max="2019" width="9" style="72"/>
    <col min="2020" max="2020" width="5" style="72" customWidth="1"/>
    <col min="2021" max="2021" width="15" style="72" customWidth="1"/>
    <col min="2022" max="2023" width="14.625" style="72" customWidth="1"/>
    <col min="2024" max="2024" width="6.25" style="72" customWidth="1"/>
    <col min="2025" max="2027" width="10.125" style="72" customWidth="1"/>
    <col min="2028" max="2028" width="10.5" style="72" customWidth="1"/>
    <col min="2029" max="2046" width="9" style="72"/>
    <col min="2047" max="2047" width="6.5" style="72" customWidth="1"/>
    <col min="2048" max="2048" width="12.25" style="72" customWidth="1"/>
    <col min="2049" max="2049" width="28.25" style="72" customWidth="1"/>
    <col min="2050" max="2050" width="13.75" style="72" customWidth="1"/>
    <col min="2051" max="2051" width="5.625" style="72" customWidth="1"/>
    <col min="2052" max="2053" width="9.375" style="72" customWidth="1"/>
    <col min="2054" max="2054" width="13.125" style="72" customWidth="1"/>
    <col min="2055" max="2275" width="9" style="72"/>
    <col min="2276" max="2276" width="5" style="72" customWidth="1"/>
    <col min="2277" max="2277" width="15" style="72" customWidth="1"/>
    <col min="2278" max="2279" width="14.625" style="72" customWidth="1"/>
    <col min="2280" max="2280" width="6.25" style="72" customWidth="1"/>
    <col min="2281" max="2283" width="10.125" style="72" customWidth="1"/>
    <col min="2284" max="2284" width="10.5" style="72" customWidth="1"/>
    <col min="2285" max="2302" width="9" style="72"/>
    <col min="2303" max="2303" width="6.5" style="72" customWidth="1"/>
    <col min="2304" max="2304" width="12.25" style="72" customWidth="1"/>
    <col min="2305" max="2305" width="28.25" style="72" customWidth="1"/>
    <col min="2306" max="2306" width="13.75" style="72" customWidth="1"/>
    <col min="2307" max="2307" width="5.625" style="72" customWidth="1"/>
    <col min="2308" max="2309" width="9.375" style="72" customWidth="1"/>
    <col min="2310" max="2310" width="13.125" style="72" customWidth="1"/>
    <col min="2311" max="2531" width="9" style="72"/>
    <col min="2532" max="2532" width="5" style="72" customWidth="1"/>
    <col min="2533" max="2533" width="15" style="72" customWidth="1"/>
    <col min="2534" max="2535" width="14.625" style="72" customWidth="1"/>
    <col min="2536" max="2536" width="6.25" style="72" customWidth="1"/>
    <col min="2537" max="2539" width="10.125" style="72" customWidth="1"/>
    <col min="2540" max="2540" width="10.5" style="72" customWidth="1"/>
    <col min="2541" max="2558" width="9" style="72"/>
    <col min="2559" max="2559" width="6.5" style="72" customWidth="1"/>
    <col min="2560" max="2560" width="12.25" style="72" customWidth="1"/>
    <col min="2561" max="2561" width="28.25" style="72" customWidth="1"/>
    <col min="2562" max="2562" width="13.75" style="72" customWidth="1"/>
    <col min="2563" max="2563" width="5.625" style="72" customWidth="1"/>
    <col min="2564" max="2565" width="9.375" style="72" customWidth="1"/>
    <col min="2566" max="2566" width="13.125" style="72" customWidth="1"/>
    <col min="2567" max="2787" width="9" style="72"/>
    <col min="2788" max="2788" width="5" style="72" customWidth="1"/>
    <col min="2789" max="2789" width="15" style="72" customWidth="1"/>
    <col min="2790" max="2791" width="14.625" style="72" customWidth="1"/>
    <col min="2792" max="2792" width="6.25" style="72" customWidth="1"/>
    <col min="2793" max="2795" width="10.125" style="72" customWidth="1"/>
    <col min="2796" max="2796" width="10.5" style="72" customWidth="1"/>
    <col min="2797" max="2814" width="9" style="72"/>
    <col min="2815" max="2815" width="6.5" style="72" customWidth="1"/>
    <col min="2816" max="2816" width="12.25" style="72" customWidth="1"/>
    <col min="2817" max="2817" width="28.25" style="72" customWidth="1"/>
    <col min="2818" max="2818" width="13.75" style="72" customWidth="1"/>
    <col min="2819" max="2819" width="5.625" style="72" customWidth="1"/>
    <col min="2820" max="2821" width="9.375" style="72" customWidth="1"/>
    <col min="2822" max="2822" width="13.125" style="72" customWidth="1"/>
    <col min="2823" max="3043" width="9" style="72"/>
    <col min="3044" max="3044" width="5" style="72" customWidth="1"/>
    <col min="3045" max="3045" width="15" style="72" customWidth="1"/>
    <col min="3046" max="3047" width="14.625" style="72" customWidth="1"/>
    <col min="3048" max="3048" width="6.25" style="72" customWidth="1"/>
    <col min="3049" max="3051" width="10.125" style="72" customWidth="1"/>
    <col min="3052" max="3052" width="10.5" style="72" customWidth="1"/>
    <col min="3053" max="3070" width="9" style="72"/>
    <col min="3071" max="3071" width="6.5" style="72" customWidth="1"/>
    <col min="3072" max="3072" width="12.25" style="72" customWidth="1"/>
    <col min="3073" max="3073" width="28.25" style="72" customWidth="1"/>
    <col min="3074" max="3074" width="13.75" style="72" customWidth="1"/>
    <col min="3075" max="3075" width="5.625" style="72" customWidth="1"/>
    <col min="3076" max="3077" width="9.375" style="72" customWidth="1"/>
    <col min="3078" max="3078" width="13.125" style="72" customWidth="1"/>
    <col min="3079" max="3299" width="9" style="72"/>
    <col min="3300" max="3300" width="5" style="72" customWidth="1"/>
    <col min="3301" max="3301" width="15" style="72" customWidth="1"/>
    <col min="3302" max="3303" width="14.625" style="72" customWidth="1"/>
    <col min="3304" max="3304" width="6.25" style="72" customWidth="1"/>
    <col min="3305" max="3307" width="10.125" style="72" customWidth="1"/>
    <col min="3308" max="3308" width="10.5" style="72" customWidth="1"/>
    <col min="3309" max="3326" width="9" style="72"/>
    <col min="3327" max="3327" width="6.5" style="72" customWidth="1"/>
    <col min="3328" max="3328" width="12.25" style="72" customWidth="1"/>
    <col min="3329" max="3329" width="28.25" style="72" customWidth="1"/>
    <col min="3330" max="3330" width="13.75" style="72" customWidth="1"/>
    <col min="3331" max="3331" width="5.625" style="72" customWidth="1"/>
    <col min="3332" max="3333" width="9.375" style="72" customWidth="1"/>
    <col min="3334" max="3334" width="13.125" style="72" customWidth="1"/>
    <col min="3335" max="3555" width="9" style="72"/>
    <col min="3556" max="3556" width="5" style="72" customWidth="1"/>
    <col min="3557" max="3557" width="15" style="72" customWidth="1"/>
    <col min="3558" max="3559" width="14.625" style="72" customWidth="1"/>
    <col min="3560" max="3560" width="6.25" style="72" customWidth="1"/>
    <col min="3561" max="3563" width="10.125" style="72" customWidth="1"/>
    <col min="3564" max="3564" width="10.5" style="72" customWidth="1"/>
    <col min="3565" max="3582" width="9" style="72"/>
    <col min="3583" max="3583" width="6.5" style="72" customWidth="1"/>
    <col min="3584" max="3584" width="12.25" style="72" customWidth="1"/>
    <col min="3585" max="3585" width="28.25" style="72" customWidth="1"/>
    <col min="3586" max="3586" width="13.75" style="72" customWidth="1"/>
    <col min="3587" max="3587" width="5.625" style="72" customWidth="1"/>
    <col min="3588" max="3589" width="9.375" style="72" customWidth="1"/>
    <col min="3590" max="3590" width="13.125" style="72" customWidth="1"/>
    <col min="3591" max="3811" width="9" style="72"/>
    <col min="3812" max="3812" width="5" style="72" customWidth="1"/>
    <col min="3813" max="3813" width="15" style="72" customWidth="1"/>
    <col min="3814" max="3815" width="14.625" style="72" customWidth="1"/>
    <col min="3816" max="3816" width="6.25" style="72" customWidth="1"/>
    <col min="3817" max="3819" width="10.125" style="72" customWidth="1"/>
    <col min="3820" max="3820" width="10.5" style="72" customWidth="1"/>
    <col min="3821" max="3838" width="9" style="72"/>
    <col min="3839" max="3839" width="6.5" style="72" customWidth="1"/>
    <col min="3840" max="3840" width="12.25" style="72" customWidth="1"/>
    <col min="3841" max="3841" width="28.25" style="72" customWidth="1"/>
    <col min="3842" max="3842" width="13.75" style="72" customWidth="1"/>
    <col min="3843" max="3843" width="5.625" style="72" customWidth="1"/>
    <col min="3844" max="3845" width="9.375" style="72" customWidth="1"/>
    <col min="3846" max="3846" width="13.125" style="72" customWidth="1"/>
    <col min="3847" max="4067" width="9" style="72"/>
    <col min="4068" max="4068" width="5" style="72" customWidth="1"/>
    <col min="4069" max="4069" width="15" style="72" customWidth="1"/>
    <col min="4070" max="4071" width="14.625" style="72" customWidth="1"/>
    <col min="4072" max="4072" width="6.25" style="72" customWidth="1"/>
    <col min="4073" max="4075" width="10.125" style="72" customWidth="1"/>
    <col min="4076" max="4076" width="10.5" style="72" customWidth="1"/>
    <col min="4077" max="4094" width="9" style="72"/>
    <col min="4095" max="4095" width="6.5" style="72" customWidth="1"/>
    <col min="4096" max="4096" width="12.25" style="72" customWidth="1"/>
    <col min="4097" max="4097" width="28.25" style="72" customWidth="1"/>
    <col min="4098" max="4098" width="13.75" style="72" customWidth="1"/>
    <col min="4099" max="4099" width="5.625" style="72" customWidth="1"/>
    <col min="4100" max="4101" width="9.375" style="72" customWidth="1"/>
    <col min="4102" max="4102" width="13.125" style="72" customWidth="1"/>
    <col min="4103" max="4323" width="9" style="72"/>
    <col min="4324" max="4324" width="5" style="72" customWidth="1"/>
    <col min="4325" max="4325" width="15" style="72" customWidth="1"/>
    <col min="4326" max="4327" width="14.625" style="72" customWidth="1"/>
    <col min="4328" max="4328" width="6.25" style="72" customWidth="1"/>
    <col min="4329" max="4331" width="10.125" style="72" customWidth="1"/>
    <col min="4332" max="4332" width="10.5" style="72" customWidth="1"/>
    <col min="4333" max="4350" width="9" style="72"/>
    <col min="4351" max="4351" width="6.5" style="72" customWidth="1"/>
    <col min="4352" max="4352" width="12.25" style="72" customWidth="1"/>
    <col min="4353" max="4353" width="28.25" style="72" customWidth="1"/>
    <col min="4354" max="4354" width="13.75" style="72" customWidth="1"/>
    <col min="4355" max="4355" width="5.625" style="72" customWidth="1"/>
    <col min="4356" max="4357" width="9.375" style="72" customWidth="1"/>
    <col min="4358" max="4358" width="13.125" style="72" customWidth="1"/>
    <col min="4359" max="4579" width="9" style="72"/>
    <col min="4580" max="4580" width="5" style="72" customWidth="1"/>
    <col min="4581" max="4581" width="15" style="72" customWidth="1"/>
    <col min="4582" max="4583" width="14.625" style="72" customWidth="1"/>
    <col min="4584" max="4584" width="6.25" style="72" customWidth="1"/>
    <col min="4585" max="4587" width="10.125" style="72" customWidth="1"/>
    <col min="4588" max="4588" width="10.5" style="72" customWidth="1"/>
    <col min="4589" max="4606" width="9" style="72"/>
    <col min="4607" max="4607" width="6.5" style="72" customWidth="1"/>
    <col min="4608" max="4608" width="12.25" style="72" customWidth="1"/>
    <col min="4609" max="4609" width="28.25" style="72" customWidth="1"/>
    <col min="4610" max="4610" width="13.75" style="72" customWidth="1"/>
    <col min="4611" max="4611" width="5.625" style="72" customWidth="1"/>
    <col min="4612" max="4613" width="9.375" style="72" customWidth="1"/>
    <col min="4614" max="4614" width="13.125" style="72" customWidth="1"/>
    <col min="4615" max="4835" width="9" style="72"/>
    <col min="4836" max="4836" width="5" style="72" customWidth="1"/>
    <col min="4837" max="4837" width="15" style="72" customWidth="1"/>
    <col min="4838" max="4839" width="14.625" style="72" customWidth="1"/>
    <col min="4840" max="4840" width="6.25" style="72" customWidth="1"/>
    <col min="4841" max="4843" width="10.125" style="72" customWidth="1"/>
    <col min="4844" max="4844" width="10.5" style="72" customWidth="1"/>
    <col min="4845" max="4862" width="9" style="72"/>
    <col min="4863" max="4863" width="6.5" style="72" customWidth="1"/>
    <col min="4864" max="4864" width="12.25" style="72" customWidth="1"/>
    <col min="4865" max="4865" width="28.25" style="72" customWidth="1"/>
    <col min="4866" max="4866" width="13.75" style="72" customWidth="1"/>
    <col min="4867" max="4867" width="5.625" style="72" customWidth="1"/>
    <col min="4868" max="4869" width="9.375" style="72" customWidth="1"/>
    <col min="4870" max="4870" width="13.125" style="72" customWidth="1"/>
    <col min="4871" max="5091" width="9" style="72"/>
    <col min="5092" max="5092" width="5" style="72" customWidth="1"/>
    <col min="5093" max="5093" width="15" style="72" customWidth="1"/>
    <col min="5094" max="5095" width="14.625" style="72" customWidth="1"/>
    <col min="5096" max="5096" width="6.25" style="72" customWidth="1"/>
    <col min="5097" max="5099" width="10.125" style="72" customWidth="1"/>
    <col min="5100" max="5100" width="10.5" style="72" customWidth="1"/>
    <col min="5101" max="5118" width="9" style="72"/>
    <col min="5119" max="5119" width="6.5" style="72" customWidth="1"/>
    <col min="5120" max="5120" width="12.25" style="72" customWidth="1"/>
    <col min="5121" max="5121" width="28.25" style="72" customWidth="1"/>
    <col min="5122" max="5122" width="13.75" style="72" customWidth="1"/>
    <col min="5123" max="5123" width="5.625" style="72" customWidth="1"/>
    <col min="5124" max="5125" width="9.375" style="72" customWidth="1"/>
    <col min="5126" max="5126" width="13.125" style="72" customWidth="1"/>
    <col min="5127" max="5347" width="9" style="72"/>
    <col min="5348" max="5348" width="5" style="72" customWidth="1"/>
    <col min="5349" max="5349" width="15" style="72" customWidth="1"/>
    <col min="5350" max="5351" width="14.625" style="72" customWidth="1"/>
    <col min="5352" max="5352" width="6.25" style="72" customWidth="1"/>
    <col min="5353" max="5355" width="10.125" style="72" customWidth="1"/>
    <col min="5356" max="5356" width="10.5" style="72" customWidth="1"/>
    <col min="5357" max="5374" width="9" style="72"/>
    <col min="5375" max="5375" width="6.5" style="72" customWidth="1"/>
    <col min="5376" max="5376" width="12.25" style="72" customWidth="1"/>
    <col min="5377" max="5377" width="28.25" style="72" customWidth="1"/>
    <col min="5378" max="5378" width="13.75" style="72" customWidth="1"/>
    <col min="5379" max="5379" width="5.625" style="72" customWidth="1"/>
    <col min="5380" max="5381" width="9.375" style="72" customWidth="1"/>
    <col min="5382" max="5382" width="13.125" style="72" customWidth="1"/>
    <col min="5383" max="5603" width="9" style="72"/>
    <col min="5604" max="5604" width="5" style="72" customWidth="1"/>
    <col min="5605" max="5605" width="15" style="72" customWidth="1"/>
    <col min="5606" max="5607" width="14.625" style="72" customWidth="1"/>
    <col min="5608" max="5608" width="6.25" style="72" customWidth="1"/>
    <col min="5609" max="5611" width="10.125" style="72" customWidth="1"/>
    <col min="5612" max="5612" width="10.5" style="72" customWidth="1"/>
    <col min="5613" max="5630" width="9" style="72"/>
    <col min="5631" max="5631" width="6.5" style="72" customWidth="1"/>
    <col min="5632" max="5632" width="12.25" style="72" customWidth="1"/>
    <col min="5633" max="5633" width="28.25" style="72" customWidth="1"/>
    <col min="5634" max="5634" width="13.75" style="72" customWidth="1"/>
    <col min="5635" max="5635" width="5.625" style="72" customWidth="1"/>
    <col min="5636" max="5637" width="9.375" style="72" customWidth="1"/>
    <col min="5638" max="5638" width="13.125" style="72" customWidth="1"/>
    <col min="5639" max="5859" width="9" style="72"/>
    <col min="5860" max="5860" width="5" style="72" customWidth="1"/>
    <col min="5861" max="5861" width="15" style="72" customWidth="1"/>
    <col min="5862" max="5863" width="14.625" style="72" customWidth="1"/>
    <col min="5864" max="5864" width="6.25" style="72" customWidth="1"/>
    <col min="5865" max="5867" width="10.125" style="72" customWidth="1"/>
    <col min="5868" max="5868" width="10.5" style="72" customWidth="1"/>
    <col min="5869" max="5886" width="9" style="72"/>
    <col min="5887" max="5887" width="6.5" style="72" customWidth="1"/>
    <col min="5888" max="5888" width="12.25" style="72" customWidth="1"/>
    <col min="5889" max="5889" width="28.25" style="72" customWidth="1"/>
    <col min="5890" max="5890" width="13.75" style="72" customWidth="1"/>
    <col min="5891" max="5891" width="5.625" style="72" customWidth="1"/>
    <col min="5892" max="5893" width="9.375" style="72" customWidth="1"/>
    <col min="5894" max="5894" width="13.125" style="72" customWidth="1"/>
    <col min="5895" max="6115" width="9" style="72"/>
    <col min="6116" max="6116" width="5" style="72" customWidth="1"/>
    <col min="6117" max="6117" width="15" style="72" customWidth="1"/>
    <col min="6118" max="6119" width="14.625" style="72" customWidth="1"/>
    <col min="6120" max="6120" width="6.25" style="72" customWidth="1"/>
    <col min="6121" max="6123" width="10.125" style="72" customWidth="1"/>
    <col min="6124" max="6124" width="10.5" style="72" customWidth="1"/>
    <col min="6125" max="6142" width="9" style="72"/>
    <col min="6143" max="6143" width="6.5" style="72" customWidth="1"/>
    <col min="6144" max="6144" width="12.25" style="72" customWidth="1"/>
    <col min="6145" max="6145" width="28.25" style="72" customWidth="1"/>
    <col min="6146" max="6146" width="13.75" style="72" customWidth="1"/>
    <col min="6147" max="6147" width="5.625" style="72" customWidth="1"/>
    <col min="6148" max="6149" width="9.375" style="72" customWidth="1"/>
    <col min="6150" max="6150" width="13.125" style="72" customWidth="1"/>
    <col min="6151" max="6371" width="9" style="72"/>
    <col min="6372" max="6372" width="5" style="72" customWidth="1"/>
    <col min="6373" max="6373" width="15" style="72" customWidth="1"/>
    <col min="6374" max="6375" width="14.625" style="72" customWidth="1"/>
    <col min="6376" max="6376" width="6.25" style="72" customWidth="1"/>
    <col min="6377" max="6379" width="10.125" style="72" customWidth="1"/>
    <col min="6380" max="6380" width="10.5" style="72" customWidth="1"/>
    <col min="6381" max="6398" width="9" style="72"/>
    <col min="6399" max="6399" width="6.5" style="72" customWidth="1"/>
    <col min="6400" max="6400" width="12.25" style="72" customWidth="1"/>
    <col min="6401" max="6401" width="28.25" style="72" customWidth="1"/>
    <col min="6402" max="6402" width="13.75" style="72" customWidth="1"/>
    <col min="6403" max="6403" width="5.625" style="72" customWidth="1"/>
    <col min="6404" max="6405" width="9.375" style="72" customWidth="1"/>
    <col min="6406" max="6406" width="13.125" style="72" customWidth="1"/>
    <col min="6407" max="6627" width="9" style="72"/>
    <col min="6628" max="6628" width="5" style="72" customWidth="1"/>
    <col min="6629" max="6629" width="15" style="72" customWidth="1"/>
    <col min="6630" max="6631" width="14.625" style="72" customWidth="1"/>
    <col min="6632" max="6632" width="6.25" style="72" customWidth="1"/>
    <col min="6633" max="6635" width="10.125" style="72" customWidth="1"/>
    <col min="6636" max="6636" width="10.5" style="72" customWidth="1"/>
    <col min="6637" max="6654" width="9" style="72"/>
    <col min="6655" max="6655" width="6.5" style="72" customWidth="1"/>
    <col min="6656" max="6656" width="12.25" style="72" customWidth="1"/>
    <col min="6657" max="6657" width="28.25" style="72" customWidth="1"/>
    <col min="6658" max="6658" width="13.75" style="72" customWidth="1"/>
    <col min="6659" max="6659" width="5.625" style="72" customWidth="1"/>
    <col min="6660" max="6661" width="9.375" style="72" customWidth="1"/>
    <col min="6662" max="6662" width="13.125" style="72" customWidth="1"/>
    <col min="6663" max="6883" width="9" style="72"/>
    <col min="6884" max="6884" width="5" style="72" customWidth="1"/>
    <col min="6885" max="6885" width="15" style="72" customWidth="1"/>
    <col min="6886" max="6887" width="14.625" style="72" customWidth="1"/>
    <col min="6888" max="6888" width="6.25" style="72" customWidth="1"/>
    <col min="6889" max="6891" width="10.125" style="72" customWidth="1"/>
    <col min="6892" max="6892" width="10.5" style="72" customWidth="1"/>
    <col min="6893" max="6910" width="9" style="72"/>
    <col min="6911" max="6911" width="6.5" style="72" customWidth="1"/>
    <col min="6912" max="6912" width="12.25" style="72" customWidth="1"/>
    <col min="6913" max="6913" width="28.25" style="72" customWidth="1"/>
    <col min="6914" max="6914" width="13.75" style="72" customWidth="1"/>
    <col min="6915" max="6915" width="5.625" style="72" customWidth="1"/>
    <col min="6916" max="6917" width="9.375" style="72" customWidth="1"/>
    <col min="6918" max="6918" width="13.125" style="72" customWidth="1"/>
    <col min="6919" max="7139" width="9" style="72"/>
    <col min="7140" max="7140" width="5" style="72" customWidth="1"/>
    <col min="7141" max="7141" width="15" style="72" customWidth="1"/>
    <col min="7142" max="7143" width="14.625" style="72" customWidth="1"/>
    <col min="7144" max="7144" width="6.25" style="72" customWidth="1"/>
    <col min="7145" max="7147" width="10.125" style="72" customWidth="1"/>
    <col min="7148" max="7148" width="10.5" style="72" customWidth="1"/>
    <col min="7149" max="7166" width="9" style="72"/>
    <col min="7167" max="7167" width="6.5" style="72" customWidth="1"/>
    <col min="7168" max="7168" width="12.25" style="72" customWidth="1"/>
    <col min="7169" max="7169" width="28.25" style="72" customWidth="1"/>
    <col min="7170" max="7170" width="13.75" style="72" customWidth="1"/>
    <col min="7171" max="7171" width="5.625" style="72" customWidth="1"/>
    <col min="7172" max="7173" width="9.375" style="72" customWidth="1"/>
    <col min="7174" max="7174" width="13.125" style="72" customWidth="1"/>
    <col min="7175" max="7395" width="9" style="72"/>
    <col min="7396" max="7396" width="5" style="72" customWidth="1"/>
    <col min="7397" max="7397" width="15" style="72" customWidth="1"/>
    <col min="7398" max="7399" width="14.625" style="72" customWidth="1"/>
    <col min="7400" max="7400" width="6.25" style="72" customWidth="1"/>
    <col min="7401" max="7403" width="10.125" style="72" customWidth="1"/>
    <col min="7404" max="7404" width="10.5" style="72" customWidth="1"/>
    <col min="7405" max="7422" width="9" style="72"/>
    <col min="7423" max="7423" width="6.5" style="72" customWidth="1"/>
    <col min="7424" max="7424" width="12.25" style="72" customWidth="1"/>
    <col min="7425" max="7425" width="28.25" style="72" customWidth="1"/>
    <col min="7426" max="7426" width="13.75" style="72" customWidth="1"/>
    <col min="7427" max="7427" width="5.625" style="72" customWidth="1"/>
    <col min="7428" max="7429" width="9.375" style="72" customWidth="1"/>
    <col min="7430" max="7430" width="13.125" style="72" customWidth="1"/>
    <col min="7431" max="7651" width="9" style="72"/>
    <col min="7652" max="7652" width="5" style="72" customWidth="1"/>
    <col min="7653" max="7653" width="15" style="72" customWidth="1"/>
    <col min="7654" max="7655" width="14.625" style="72" customWidth="1"/>
    <col min="7656" max="7656" width="6.25" style="72" customWidth="1"/>
    <col min="7657" max="7659" width="10.125" style="72" customWidth="1"/>
    <col min="7660" max="7660" width="10.5" style="72" customWidth="1"/>
    <col min="7661" max="7678" width="9" style="72"/>
    <col min="7679" max="7679" width="6.5" style="72" customWidth="1"/>
    <col min="7680" max="7680" width="12.25" style="72" customWidth="1"/>
    <col min="7681" max="7681" width="28.25" style="72" customWidth="1"/>
    <col min="7682" max="7682" width="13.75" style="72" customWidth="1"/>
    <col min="7683" max="7683" width="5.625" style="72" customWidth="1"/>
    <col min="7684" max="7685" width="9.375" style="72" customWidth="1"/>
    <col min="7686" max="7686" width="13.125" style="72" customWidth="1"/>
    <col min="7687" max="7907" width="9" style="72"/>
    <col min="7908" max="7908" width="5" style="72" customWidth="1"/>
    <col min="7909" max="7909" width="15" style="72" customWidth="1"/>
    <col min="7910" max="7911" width="14.625" style="72" customWidth="1"/>
    <col min="7912" max="7912" width="6.25" style="72" customWidth="1"/>
    <col min="7913" max="7915" width="10.125" style="72" customWidth="1"/>
    <col min="7916" max="7916" width="10.5" style="72" customWidth="1"/>
    <col min="7917" max="7934" width="9" style="72"/>
    <col min="7935" max="7935" width="6.5" style="72" customWidth="1"/>
    <col min="7936" max="7936" width="12.25" style="72" customWidth="1"/>
    <col min="7937" max="7937" width="28.25" style="72" customWidth="1"/>
    <col min="7938" max="7938" width="13.75" style="72" customWidth="1"/>
    <col min="7939" max="7939" width="5.625" style="72" customWidth="1"/>
    <col min="7940" max="7941" width="9.375" style="72" customWidth="1"/>
    <col min="7942" max="7942" width="13.125" style="72" customWidth="1"/>
    <col min="7943" max="8163" width="9" style="72"/>
    <col min="8164" max="8164" width="5" style="72" customWidth="1"/>
    <col min="8165" max="8165" width="15" style="72" customWidth="1"/>
    <col min="8166" max="8167" width="14.625" style="72" customWidth="1"/>
    <col min="8168" max="8168" width="6.25" style="72" customWidth="1"/>
    <col min="8169" max="8171" width="10.125" style="72" customWidth="1"/>
    <col min="8172" max="8172" width="10.5" style="72" customWidth="1"/>
    <col min="8173" max="8190" width="9" style="72"/>
    <col min="8191" max="8191" width="6.5" style="72" customWidth="1"/>
    <col min="8192" max="8192" width="12.25" style="72" customWidth="1"/>
    <col min="8193" max="8193" width="28.25" style="72" customWidth="1"/>
    <col min="8194" max="8194" width="13.75" style="72" customWidth="1"/>
    <col min="8195" max="8195" width="5.625" style="72" customWidth="1"/>
    <col min="8196" max="8197" width="9.375" style="72" customWidth="1"/>
    <col min="8198" max="8198" width="13.125" style="72" customWidth="1"/>
    <col min="8199" max="8419" width="9" style="72"/>
    <col min="8420" max="8420" width="5" style="72" customWidth="1"/>
    <col min="8421" max="8421" width="15" style="72" customWidth="1"/>
    <col min="8422" max="8423" width="14.625" style="72" customWidth="1"/>
    <col min="8424" max="8424" width="6.25" style="72" customWidth="1"/>
    <col min="8425" max="8427" width="10.125" style="72" customWidth="1"/>
    <col min="8428" max="8428" width="10.5" style="72" customWidth="1"/>
    <col min="8429" max="8446" width="9" style="72"/>
    <col min="8447" max="8447" width="6.5" style="72" customWidth="1"/>
    <col min="8448" max="8448" width="12.25" style="72" customWidth="1"/>
    <col min="8449" max="8449" width="28.25" style="72" customWidth="1"/>
    <col min="8450" max="8450" width="13.75" style="72" customWidth="1"/>
    <col min="8451" max="8451" width="5.625" style="72" customWidth="1"/>
    <col min="8452" max="8453" width="9.375" style="72" customWidth="1"/>
    <col min="8454" max="8454" width="13.125" style="72" customWidth="1"/>
    <col min="8455" max="8675" width="9" style="72"/>
    <col min="8676" max="8676" width="5" style="72" customWidth="1"/>
    <col min="8677" max="8677" width="15" style="72" customWidth="1"/>
    <col min="8678" max="8679" width="14.625" style="72" customWidth="1"/>
    <col min="8680" max="8680" width="6.25" style="72" customWidth="1"/>
    <col min="8681" max="8683" width="10.125" style="72" customWidth="1"/>
    <col min="8684" max="8684" width="10.5" style="72" customWidth="1"/>
    <col min="8685" max="8702" width="9" style="72"/>
    <col min="8703" max="8703" width="6.5" style="72" customWidth="1"/>
    <col min="8704" max="8704" width="12.25" style="72" customWidth="1"/>
    <col min="8705" max="8705" width="28.25" style="72" customWidth="1"/>
    <col min="8706" max="8706" width="13.75" style="72" customWidth="1"/>
    <col min="8707" max="8707" width="5.625" style="72" customWidth="1"/>
    <col min="8708" max="8709" width="9.375" style="72" customWidth="1"/>
    <col min="8710" max="8710" width="13.125" style="72" customWidth="1"/>
    <col min="8711" max="8931" width="9" style="72"/>
    <col min="8932" max="8932" width="5" style="72" customWidth="1"/>
    <col min="8933" max="8933" width="15" style="72" customWidth="1"/>
    <col min="8934" max="8935" width="14.625" style="72" customWidth="1"/>
    <col min="8936" max="8936" width="6.25" style="72" customWidth="1"/>
    <col min="8937" max="8939" width="10.125" style="72" customWidth="1"/>
    <col min="8940" max="8940" width="10.5" style="72" customWidth="1"/>
    <col min="8941" max="8958" width="9" style="72"/>
    <col min="8959" max="8959" width="6.5" style="72" customWidth="1"/>
    <col min="8960" max="8960" width="12.25" style="72" customWidth="1"/>
    <col min="8961" max="8961" width="28.25" style="72" customWidth="1"/>
    <col min="8962" max="8962" width="13.75" style="72" customWidth="1"/>
    <col min="8963" max="8963" width="5.625" style="72" customWidth="1"/>
    <col min="8964" max="8965" width="9.375" style="72" customWidth="1"/>
    <col min="8966" max="8966" width="13.125" style="72" customWidth="1"/>
    <col min="8967" max="9187" width="9" style="72"/>
    <col min="9188" max="9188" width="5" style="72" customWidth="1"/>
    <col min="9189" max="9189" width="15" style="72" customWidth="1"/>
    <col min="9190" max="9191" width="14.625" style="72" customWidth="1"/>
    <col min="9192" max="9192" width="6.25" style="72" customWidth="1"/>
    <col min="9193" max="9195" width="10.125" style="72" customWidth="1"/>
    <col min="9196" max="9196" width="10.5" style="72" customWidth="1"/>
    <col min="9197" max="9214" width="9" style="72"/>
    <col min="9215" max="9215" width="6.5" style="72" customWidth="1"/>
    <col min="9216" max="9216" width="12.25" style="72" customWidth="1"/>
    <col min="9217" max="9217" width="28.25" style="72" customWidth="1"/>
    <col min="9218" max="9218" width="13.75" style="72" customWidth="1"/>
    <col min="9219" max="9219" width="5.625" style="72" customWidth="1"/>
    <col min="9220" max="9221" width="9.375" style="72" customWidth="1"/>
    <col min="9222" max="9222" width="13.125" style="72" customWidth="1"/>
    <col min="9223" max="9443" width="9" style="72"/>
    <col min="9444" max="9444" width="5" style="72" customWidth="1"/>
    <col min="9445" max="9445" width="15" style="72" customWidth="1"/>
    <col min="9446" max="9447" width="14.625" style="72" customWidth="1"/>
    <col min="9448" max="9448" width="6.25" style="72" customWidth="1"/>
    <col min="9449" max="9451" width="10.125" style="72" customWidth="1"/>
    <col min="9452" max="9452" width="10.5" style="72" customWidth="1"/>
    <col min="9453" max="9470" width="9" style="72"/>
    <col min="9471" max="9471" width="6.5" style="72" customWidth="1"/>
    <col min="9472" max="9472" width="12.25" style="72" customWidth="1"/>
    <col min="9473" max="9473" width="28.25" style="72" customWidth="1"/>
    <col min="9474" max="9474" width="13.75" style="72" customWidth="1"/>
    <col min="9475" max="9475" width="5.625" style="72" customWidth="1"/>
    <col min="9476" max="9477" width="9.375" style="72" customWidth="1"/>
    <col min="9478" max="9478" width="13.125" style="72" customWidth="1"/>
    <col min="9479" max="9699" width="9" style="72"/>
    <col min="9700" max="9700" width="5" style="72" customWidth="1"/>
    <col min="9701" max="9701" width="15" style="72" customWidth="1"/>
    <col min="9702" max="9703" width="14.625" style="72" customWidth="1"/>
    <col min="9704" max="9704" width="6.25" style="72" customWidth="1"/>
    <col min="9705" max="9707" width="10.125" style="72" customWidth="1"/>
    <col min="9708" max="9708" width="10.5" style="72" customWidth="1"/>
    <col min="9709" max="9726" width="9" style="72"/>
    <col min="9727" max="9727" width="6.5" style="72" customWidth="1"/>
    <col min="9728" max="9728" width="12.25" style="72" customWidth="1"/>
    <col min="9729" max="9729" width="28.25" style="72" customWidth="1"/>
    <col min="9730" max="9730" width="13.75" style="72" customWidth="1"/>
    <col min="9731" max="9731" width="5.625" style="72" customWidth="1"/>
    <col min="9732" max="9733" width="9.375" style="72" customWidth="1"/>
    <col min="9734" max="9734" width="13.125" style="72" customWidth="1"/>
    <col min="9735" max="9955" width="9" style="72"/>
    <col min="9956" max="9956" width="5" style="72" customWidth="1"/>
    <col min="9957" max="9957" width="15" style="72" customWidth="1"/>
    <col min="9958" max="9959" width="14.625" style="72" customWidth="1"/>
    <col min="9960" max="9960" width="6.25" style="72" customWidth="1"/>
    <col min="9961" max="9963" width="10.125" style="72" customWidth="1"/>
    <col min="9964" max="9964" width="10.5" style="72" customWidth="1"/>
    <col min="9965" max="9982" width="9" style="72"/>
    <col min="9983" max="9983" width="6.5" style="72" customWidth="1"/>
    <col min="9984" max="9984" width="12.25" style="72" customWidth="1"/>
    <col min="9985" max="9985" width="28.25" style="72" customWidth="1"/>
    <col min="9986" max="9986" width="13.75" style="72" customWidth="1"/>
    <col min="9987" max="9987" width="5.625" style="72" customWidth="1"/>
    <col min="9988" max="9989" width="9.375" style="72" customWidth="1"/>
    <col min="9990" max="9990" width="13.125" style="72" customWidth="1"/>
    <col min="9991" max="10211" width="9" style="72"/>
    <col min="10212" max="10212" width="5" style="72" customWidth="1"/>
    <col min="10213" max="10213" width="15" style="72" customWidth="1"/>
    <col min="10214" max="10215" width="14.625" style="72" customWidth="1"/>
    <col min="10216" max="10216" width="6.25" style="72" customWidth="1"/>
    <col min="10217" max="10219" width="10.125" style="72" customWidth="1"/>
    <col min="10220" max="10220" width="10.5" style="72" customWidth="1"/>
    <col min="10221" max="10238" width="9" style="72"/>
    <col min="10239" max="10239" width="6.5" style="72" customWidth="1"/>
    <col min="10240" max="10240" width="12.25" style="72" customWidth="1"/>
    <col min="10241" max="10241" width="28.25" style="72" customWidth="1"/>
    <col min="10242" max="10242" width="13.75" style="72" customWidth="1"/>
    <col min="10243" max="10243" width="5.625" style="72" customWidth="1"/>
    <col min="10244" max="10245" width="9.375" style="72" customWidth="1"/>
    <col min="10246" max="10246" width="13.125" style="72" customWidth="1"/>
    <col min="10247" max="10467" width="9" style="72"/>
    <col min="10468" max="10468" width="5" style="72" customWidth="1"/>
    <col min="10469" max="10469" width="15" style="72" customWidth="1"/>
    <col min="10470" max="10471" width="14.625" style="72" customWidth="1"/>
    <col min="10472" max="10472" width="6.25" style="72" customWidth="1"/>
    <col min="10473" max="10475" width="10.125" style="72" customWidth="1"/>
    <col min="10476" max="10476" width="10.5" style="72" customWidth="1"/>
    <col min="10477" max="10494" width="9" style="72"/>
    <col min="10495" max="10495" width="6.5" style="72" customWidth="1"/>
    <col min="10496" max="10496" width="12.25" style="72" customWidth="1"/>
    <col min="10497" max="10497" width="28.25" style="72" customWidth="1"/>
    <col min="10498" max="10498" width="13.75" style="72" customWidth="1"/>
    <col min="10499" max="10499" width="5.625" style="72" customWidth="1"/>
    <col min="10500" max="10501" width="9.375" style="72" customWidth="1"/>
    <col min="10502" max="10502" width="13.125" style="72" customWidth="1"/>
    <col min="10503" max="10723" width="9" style="72"/>
    <col min="10724" max="10724" width="5" style="72" customWidth="1"/>
    <col min="10725" max="10725" width="15" style="72" customWidth="1"/>
    <col min="10726" max="10727" width="14.625" style="72" customWidth="1"/>
    <col min="10728" max="10728" width="6.25" style="72" customWidth="1"/>
    <col min="10729" max="10731" width="10.125" style="72" customWidth="1"/>
    <col min="10732" max="10732" width="10.5" style="72" customWidth="1"/>
    <col min="10733" max="10750" width="9" style="72"/>
    <col min="10751" max="10751" width="6.5" style="72" customWidth="1"/>
    <col min="10752" max="10752" width="12.25" style="72" customWidth="1"/>
    <col min="10753" max="10753" width="28.25" style="72" customWidth="1"/>
    <col min="10754" max="10754" width="13.75" style="72" customWidth="1"/>
    <col min="10755" max="10755" width="5.625" style="72" customWidth="1"/>
    <col min="10756" max="10757" width="9.375" style="72" customWidth="1"/>
    <col min="10758" max="10758" width="13.125" style="72" customWidth="1"/>
    <col min="10759" max="10979" width="9" style="72"/>
    <col min="10980" max="10980" width="5" style="72" customWidth="1"/>
    <col min="10981" max="10981" width="15" style="72" customWidth="1"/>
    <col min="10982" max="10983" width="14.625" style="72" customWidth="1"/>
    <col min="10984" max="10984" width="6.25" style="72" customWidth="1"/>
    <col min="10985" max="10987" width="10.125" style="72" customWidth="1"/>
    <col min="10988" max="10988" width="10.5" style="72" customWidth="1"/>
    <col min="10989" max="11006" width="9" style="72"/>
    <col min="11007" max="11007" width="6.5" style="72" customWidth="1"/>
    <col min="11008" max="11008" width="12.25" style="72" customWidth="1"/>
    <col min="11009" max="11009" width="28.25" style="72" customWidth="1"/>
    <col min="11010" max="11010" width="13.75" style="72" customWidth="1"/>
    <col min="11011" max="11011" width="5.625" style="72" customWidth="1"/>
    <col min="11012" max="11013" width="9.375" style="72" customWidth="1"/>
    <col min="11014" max="11014" width="13.125" style="72" customWidth="1"/>
    <col min="11015" max="11235" width="9" style="72"/>
    <col min="11236" max="11236" width="5" style="72" customWidth="1"/>
    <col min="11237" max="11237" width="15" style="72" customWidth="1"/>
    <col min="11238" max="11239" width="14.625" style="72" customWidth="1"/>
    <col min="11240" max="11240" width="6.25" style="72" customWidth="1"/>
    <col min="11241" max="11243" width="10.125" style="72" customWidth="1"/>
    <col min="11244" max="11244" width="10.5" style="72" customWidth="1"/>
    <col min="11245" max="11262" width="9" style="72"/>
    <col min="11263" max="11263" width="6.5" style="72" customWidth="1"/>
    <col min="11264" max="11264" width="12.25" style="72" customWidth="1"/>
    <col min="11265" max="11265" width="28.25" style="72" customWidth="1"/>
    <col min="11266" max="11266" width="13.75" style="72" customWidth="1"/>
    <col min="11267" max="11267" width="5.625" style="72" customWidth="1"/>
    <col min="11268" max="11269" width="9.375" style="72" customWidth="1"/>
    <col min="11270" max="11270" width="13.125" style="72" customWidth="1"/>
    <col min="11271" max="11491" width="9" style="72"/>
    <col min="11492" max="11492" width="5" style="72" customWidth="1"/>
    <col min="11493" max="11493" width="15" style="72" customWidth="1"/>
    <col min="11494" max="11495" width="14.625" style="72" customWidth="1"/>
    <col min="11496" max="11496" width="6.25" style="72" customWidth="1"/>
    <col min="11497" max="11499" width="10.125" style="72" customWidth="1"/>
    <col min="11500" max="11500" width="10.5" style="72" customWidth="1"/>
    <col min="11501" max="11518" width="9" style="72"/>
    <col min="11519" max="11519" width="6.5" style="72" customWidth="1"/>
    <col min="11520" max="11520" width="12.25" style="72" customWidth="1"/>
    <col min="11521" max="11521" width="28.25" style="72" customWidth="1"/>
    <col min="11522" max="11522" width="13.75" style="72" customWidth="1"/>
    <col min="11523" max="11523" width="5.625" style="72" customWidth="1"/>
    <col min="11524" max="11525" width="9.375" style="72" customWidth="1"/>
    <col min="11526" max="11526" width="13.125" style="72" customWidth="1"/>
    <col min="11527" max="11747" width="9" style="72"/>
    <col min="11748" max="11748" width="5" style="72" customWidth="1"/>
    <col min="11749" max="11749" width="15" style="72" customWidth="1"/>
    <col min="11750" max="11751" width="14.625" style="72" customWidth="1"/>
    <col min="11752" max="11752" width="6.25" style="72" customWidth="1"/>
    <col min="11753" max="11755" width="10.125" style="72" customWidth="1"/>
    <col min="11756" max="11756" width="10.5" style="72" customWidth="1"/>
    <col min="11757" max="11774" width="9" style="72"/>
    <col min="11775" max="11775" width="6.5" style="72" customWidth="1"/>
    <col min="11776" max="11776" width="12.25" style="72" customWidth="1"/>
    <col min="11777" max="11777" width="28.25" style="72" customWidth="1"/>
    <col min="11778" max="11778" width="13.75" style="72" customWidth="1"/>
    <col min="11779" max="11779" width="5.625" style="72" customWidth="1"/>
    <col min="11780" max="11781" width="9.375" style="72" customWidth="1"/>
    <col min="11782" max="11782" width="13.125" style="72" customWidth="1"/>
    <col min="11783" max="12003" width="9" style="72"/>
    <col min="12004" max="12004" width="5" style="72" customWidth="1"/>
    <col min="12005" max="12005" width="15" style="72" customWidth="1"/>
    <col min="12006" max="12007" width="14.625" style="72" customWidth="1"/>
    <col min="12008" max="12008" width="6.25" style="72" customWidth="1"/>
    <col min="12009" max="12011" width="10.125" style="72" customWidth="1"/>
    <col min="12012" max="12012" width="10.5" style="72" customWidth="1"/>
    <col min="12013" max="12030" width="9" style="72"/>
    <col min="12031" max="12031" width="6.5" style="72" customWidth="1"/>
    <col min="12032" max="12032" width="12.25" style="72" customWidth="1"/>
    <col min="12033" max="12033" width="28.25" style="72" customWidth="1"/>
    <col min="12034" max="12034" width="13.75" style="72" customWidth="1"/>
    <col min="12035" max="12035" width="5.625" style="72" customWidth="1"/>
    <col min="12036" max="12037" width="9.375" style="72" customWidth="1"/>
    <col min="12038" max="12038" width="13.125" style="72" customWidth="1"/>
    <col min="12039" max="12259" width="9" style="72"/>
    <col min="12260" max="12260" width="5" style="72" customWidth="1"/>
    <col min="12261" max="12261" width="15" style="72" customWidth="1"/>
    <col min="12262" max="12263" width="14.625" style="72" customWidth="1"/>
    <col min="12264" max="12264" width="6.25" style="72" customWidth="1"/>
    <col min="12265" max="12267" width="10.125" style="72" customWidth="1"/>
    <col min="12268" max="12268" width="10.5" style="72" customWidth="1"/>
    <col min="12269" max="12286" width="9" style="72"/>
    <col min="12287" max="12287" width="6.5" style="72" customWidth="1"/>
    <col min="12288" max="12288" width="12.25" style="72" customWidth="1"/>
    <col min="12289" max="12289" width="28.25" style="72" customWidth="1"/>
    <col min="12290" max="12290" width="13.75" style="72" customWidth="1"/>
    <col min="12291" max="12291" width="5.625" style="72" customWidth="1"/>
    <col min="12292" max="12293" width="9.375" style="72" customWidth="1"/>
    <col min="12294" max="12294" width="13.125" style="72" customWidth="1"/>
    <col min="12295" max="12515" width="9" style="72"/>
    <col min="12516" max="12516" width="5" style="72" customWidth="1"/>
    <col min="12517" max="12517" width="15" style="72" customWidth="1"/>
    <col min="12518" max="12519" width="14.625" style="72" customWidth="1"/>
    <col min="12520" max="12520" width="6.25" style="72" customWidth="1"/>
    <col min="12521" max="12523" width="10.125" style="72" customWidth="1"/>
    <col min="12524" max="12524" width="10.5" style="72" customWidth="1"/>
    <col min="12525" max="12542" width="9" style="72"/>
    <col min="12543" max="12543" width="6.5" style="72" customWidth="1"/>
    <col min="12544" max="12544" width="12.25" style="72" customWidth="1"/>
    <col min="12545" max="12545" width="28.25" style="72" customWidth="1"/>
    <col min="12546" max="12546" width="13.75" style="72" customWidth="1"/>
    <col min="12547" max="12547" width="5.625" style="72" customWidth="1"/>
    <col min="12548" max="12549" width="9.375" style="72" customWidth="1"/>
    <col min="12550" max="12550" width="13.125" style="72" customWidth="1"/>
    <col min="12551" max="12771" width="9" style="72"/>
    <col min="12772" max="12772" width="5" style="72" customWidth="1"/>
    <col min="12773" max="12773" width="15" style="72" customWidth="1"/>
    <col min="12774" max="12775" width="14.625" style="72" customWidth="1"/>
    <col min="12776" max="12776" width="6.25" style="72" customWidth="1"/>
    <col min="12777" max="12779" width="10.125" style="72" customWidth="1"/>
    <col min="12780" max="12780" width="10.5" style="72" customWidth="1"/>
    <col min="12781" max="12798" width="9" style="72"/>
    <col min="12799" max="12799" width="6.5" style="72" customWidth="1"/>
    <col min="12800" max="12800" width="12.25" style="72" customWidth="1"/>
    <col min="12801" max="12801" width="28.25" style="72" customWidth="1"/>
    <col min="12802" max="12802" width="13.75" style="72" customWidth="1"/>
    <col min="12803" max="12803" width="5.625" style="72" customWidth="1"/>
    <col min="12804" max="12805" width="9.375" style="72" customWidth="1"/>
    <col min="12806" max="12806" width="13.125" style="72" customWidth="1"/>
    <col min="12807" max="13027" width="9" style="72"/>
    <col min="13028" max="13028" width="5" style="72" customWidth="1"/>
    <col min="13029" max="13029" width="15" style="72" customWidth="1"/>
    <col min="13030" max="13031" width="14.625" style="72" customWidth="1"/>
    <col min="13032" max="13032" width="6.25" style="72" customWidth="1"/>
    <col min="13033" max="13035" width="10.125" style="72" customWidth="1"/>
    <col min="13036" max="13036" width="10.5" style="72" customWidth="1"/>
    <col min="13037" max="13054" width="9" style="72"/>
    <col min="13055" max="13055" width="6.5" style="72" customWidth="1"/>
    <col min="13056" max="13056" width="12.25" style="72" customWidth="1"/>
    <col min="13057" max="13057" width="28.25" style="72" customWidth="1"/>
    <col min="13058" max="13058" width="13.75" style="72" customWidth="1"/>
    <col min="13059" max="13059" width="5.625" style="72" customWidth="1"/>
    <col min="13060" max="13061" width="9.375" style="72" customWidth="1"/>
    <col min="13062" max="13062" width="13.125" style="72" customWidth="1"/>
    <col min="13063" max="13283" width="9" style="72"/>
    <col min="13284" max="13284" width="5" style="72" customWidth="1"/>
    <col min="13285" max="13285" width="15" style="72" customWidth="1"/>
    <col min="13286" max="13287" width="14.625" style="72" customWidth="1"/>
    <col min="13288" max="13288" width="6.25" style="72" customWidth="1"/>
    <col min="13289" max="13291" width="10.125" style="72" customWidth="1"/>
    <col min="13292" max="13292" width="10.5" style="72" customWidth="1"/>
    <col min="13293" max="13310" width="9" style="72"/>
    <col min="13311" max="13311" width="6.5" style="72" customWidth="1"/>
    <col min="13312" max="13312" width="12.25" style="72" customWidth="1"/>
    <col min="13313" max="13313" width="28.25" style="72" customWidth="1"/>
    <col min="13314" max="13314" width="13.75" style="72" customWidth="1"/>
    <col min="13315" max="13315" width="5.625" style="72" customWidth="1"/>
    <col min="13316" max="13317" width="9.375" style="72" customWidth="1"/>
    <col min="13318" max="13318" width="13.125" style="72" customWidth="1"/>
    <col min="13319" max="13539" width="9" style="72"/>
    <col min="13540" max="13540" width="5" style="72" customWidth="1"/>
    <col min="13541" max="13541" width="15" style="72" customWidth="1"/>
    <col min="13542" max="13543" width="14.625" style="72" customWidth="1"/>
    <col min="13544" max="13544" width="6.25" style="72" customWidth="1"/>
    <col min="13545" max="13547" width="10.125" style="72" customWidth="1"/>
    <col min="13548" max="13548" width="10.5" style="72" customWidth="1"/>
    <col min="13549" max="13566" width="9" style="72"/>
    <col min="13567" max="13567" width="6.5" style="72" customWidth="1"/>
    <col min="13568" max="13568" width="12.25" style="72" customWidth="1"/>
    <col min="13569" max="13569" width="28.25" style="72" customWidth="1"/>
    <col min="13570" max="13570" width="13.75" style="72" customWidth="1"/>
    <col min="13571" max="13571" width="5.625" style="72" customWidth="1"/>
    <col min="13572" max="13573" width="9.375" style="72" customWidth="1"/>
    <col min="13574" max="13574" width="13.125" style="72" customWidth="1"/>
    <col min="13575" max="13795" width="9" style="72"/>
    <col min="13796" max="13796" width="5" style="72" customWidth="1"/>
    <col min="13797" max="13797" width="15" style="72" customWidth="1"/>
    <col min="13798" max="13799" width="14.625" style="72" customWidth="1"/>
    <col min="13800" max="13800" width="6.25" style="72" customWidth="1"/>
    <col min="13801" max="13803" width="10.125" style="72" customWidth="1"/>
    <col min="13804" max="13804" width="10.5" style="72" customWidth="1"/>
    <col min="13805" max="13822" width="9" style="72"/>
    <col min="13823" max="13823" width="6.5" style="72" customWidth="1"/>
    <col min="13824" max="13824" width="12.25" style="72" customWidth="1"/>
    <col min="13825" max="13825" width="28.25" style="72" customWidth="1"/>
    <col min="13826" max="13826" width="13.75" style="72" customWidth="1"/>
    <col min="13827" max="13827" width="5.625" style="72" customWidth="1"/>
    <col min="13828" max="13829" width="9.375" style="72" customWidth="1"/>
    <col min="13830" max="13830" width="13.125" style="72" customWidth="1"/>
    <col min="13831" max="14051" width="9" style="72"/>
    <col min="14052" max="14052" width="5" style="72" customWidth="1"/>
    <col min="14053" max="14053" width="15" style="72" customWidth="1"/>
    <col min="14054" max="14055" width="14.625" style="72" customWidth="1"/>
    <col min="14056" max="14056" width="6.25" style="72" customWidth="1"/>
    <col min="14057" max="14059" width="10.125" style="72" customWidth="1"/>
    <col min="14060" max="14060" width="10.5" style="72" customWidth="1"/>
    <col min="14061" max="14078" width="9" style="72"/>
    <col min="14079" max="14079" width="6.5" style="72" customWidth="1"/>
    <col min="14080" max="14080" width="12.25" style="72" customWidth="1"/>
    <col min="14081" max="14081" width="28.25" style="72" customWidth="1"/>
    <col min="14082" max="14082" width="13.75" style="72" customWidth="1"/>
    <col min="14083" max="14083" width="5.625" style="72" customWidth="1"/>
    <col min="14084" max="14085" width="9.375" style="72" customWidth="1"/>
    <col min="14086" max="14086" width="13.125" style="72" customWidth="1"/>
    <col min="14087" max="14307" width="9" style="72"/>
    <col min="14308" max="14308" width="5" style="72" customWidth="1"/>
    <col min="14309" max="14309" width="15" style="72" customWidth="1"/>
    <col min="14310" max="14311" width="14.625" style="72" customWidth="1"/>
    <col min="14312" max="14312" width="6.25" style="72" customWidth="1"/>
    <col min="14313" max="14315" width="10.125" style="72" customWidth="1"/>
    <col min="14316" max="14316" width="10.5" style="72" customWidth="1"/>
    <col min="14317" max="14334" width="9" style="72"/>
    <col min="14335" max="14335" width="6.5" style="72" customWidth="1"/>
    <col min="14336" max="14336" width="12.25" style="72" customWidth="1"/>
    <col min="14337" max="14337" width="28.25" style="72" customWidth="1"/>
    <col min="14338" max="14338" width="13.75" style="72" customWidth="1"/>
    <col min="14339" max="14339" width="5.625" style="72" customWidth="1"/>
    <col min="14340" max="14341" width="9.375" style="72" customWidth="1"/>
    <col min="14342" max="14342" width="13.125" style="72" customWidth="1"/>
    <col min="14343" max="14563" width="9" style="72"/>
    <col min="14564" max="14564" width="5" style="72" customWidth="1"/>
    <col min="14565" max="14565" width="15" style="72" customWidth="1"/>
    <col min="14566" max="14567" width="14.625" style="72" customWidth="1"/>
    <col min="14568" max="14568" width="6.25" style="72" customWidth="1"/>
    <col min="14569" max="14571" width="10.125" style="72" customWidth="1"/>
    <col min="14572" max="14572" width="10.5" style="72" customWidth="1"/>
    <col min="14573" max="14590" width="9" style="72"/>
    <col min="14591" max="14591" width="6.5" style="72" customWidth="1"/>
    <col min="14592" max="14592" width="12.25" style="72" customWidth="1"/>
    <col min="14593" max="14593" width="28.25" style="72" customWidth="1"/>
    <col min="14594" max="14594" width="13.75" style="72" customWidth="1"/>
    <col min="14595" max="14595" width="5.625" style="72" customWidth="1"/>
    <col min="14596" max="14597" width="9.375" style="72" customWidth="1"/>
    <col min="14598" max="14598" width="13.125" style="72" customWidth="1"/>
    <col min="14599" max="14819" width="9" style="72"/>
    <col min="14820" max="14820" width="5" style="72" customWidth="1"/>
    <col min="14821" max="14821" width="15" style="72" customWidth="1"/>
    <col min="14822" max="14823" width="14.625" style="72" customWidth="1"/>
    <col min="14824" max="14824" width="6.25" style="72" customWidth="1"/>
    <col min="14825" max="14827" width="10.125" style="72" customWidth="1"/>
    <col min="14828" max="14828" width="10.5" style="72" customWidth="1"/>
    <col min="14829" max="14846" width="9" style="72"/>
    <col min="14847" max="14847" width="6.5" style="72" customWidth="1"/>
    <col min="14848" max="14848" width="12.25" style="72" customWidth="1"/>
    <col min="14849" max="14849" width="28.25" style="72" customWidth="1"/>
    <col min="14850" max="14850" width="13.75" style="72" customWidth="1"/>
    <col min="14851" max="14851" width="5.625" style="72" customWidth="1"/>
    <col min="14852" max="14853" width="9.375" style="72" customWidth="1"/>
    <col min="14854" max="14854" width="13.125" style="72" customWidth="1"/>
    <col min="14855" max="15075" width="9" style="72"/>
    <col min="15076" max="15076" width="5" style="72" customWidth="1"/>
    <col min="15077" max="15077" width="15" style="72" customWidth="1"/>
    <col min="15078" max="15079" width="14.625" style="72" customWidth="1"/>
    <col min="15080" max="15080" width="6.25" style="72" customWidth="1"/>
    <col min="15081" max="15083" width="10.125" style="72" customWidth="1"/>
    <col min="15084" max="15084" width="10.5" style="72" customWidth="1"/>
    <col min="15085" max="15102" width="9" style="72"/>
    <col min="15103" max="15103" width="6.5" style="72" customWidth="1"/>
    <col min="15104" max="15104" width="12.25" style="72" customWidth="1"/>
    <col min="15105" max="15105" width="28.25" style="72" customWidth="1"/>
    <col min="15106" max="15106" width="13.75" style="72" customWidth="1"/>
    <col min="15107" max="15107" width="5.625" style="72" customWidth="1"/>
    <col min="15108" max="15109" width="9.375" style="72" customWidth="1"/>
    <col min="15110" max="15110" width="13.125" style="72" customWidth="1"/>
    <col min="15111" max="15331" width="9" style="72"/>
    <col min="15332" max="15332" width="5" style="72" customWidth="1"/>
    <col min="15333" max="15333" width="15" style="72" customWidth="1"/>
    <col min="15334" max="15335" width="14.625" style="72" customWidth="1"/>
    <col min="15336" max="15336" width="6.25" style="72" customWidth="1"/>
    <col min="15337" max="15339" width="10.125" style="72" customWidth="1"/>
    <col min="15340" max="15340" width="10.5" style="72" customWidth="1"/>
    <col min="15341" max="15358" width="9" style="72"/>
    <col min="15359" max="15359" width="6.5" style="72" customWidth="1"/>
    <col min="15360" max="15360" width="12.25" style="72" customWidth="1"/>
    <col min="15361" max="15361" width="28.25" style="72" customWidth="1"/>
    <col min="15362" max="15362" width="13.75" style="72" customWidth="1"/>
    <col min="15363" max="15363" width="5.625" style="72" customWidth="1"/>
    <col min="15364" max="15365" width="9.375" style="72" customWidth="1"/>
    <col min="15366" max="15366" width="13.125" style="72" customWidth="1"/>
    <col min="15367" max="15587" width="9" style="72"/>
    <col min="15588" max="15588" width="5" style="72" customWidth="1"/>
    <col min="15589" max="15589" width="15" style="72" customWidth="1"/>
    <col min="15590" max="15591" width="14.625" style="72" customWidth="1"/>
    <col min="15592" max="15592" width="6.25" style="72" customWidth="1"/>
    <col min="15593" max="15595" width="10.125" style="72" customWidth="1"/>
    <col min="15596" max="15596" width="10.5" style="72" customWidth="1"/>
    <col min="15597" max="15614" width="9" style="72"/>
    <col min="15615" max="15615" width="6.5" style="72" customWidth="1"/>
    <col min="15616" max="15616" width="12.25" style="72" customWidth="1"/>
    <col min="15617" max="15617" width="28.25" style="72" customWidth="1"/>
    <col min="15618" max="15618" width="13.75" style="72" customWidth="1"/>
    <col min="15619" max="15619" width="5.625" style="72" customWidth="1"/>
    <col min="15620" max="15621" width="9.375" style="72" customWidth="1"/>
    <col min="15622" max="15622" width="13.125" style="72" customWidth="1"/>
    <col min="15623" max="15843" width="9" style="72"/>
    <col min="15844" max="15844" width="5" style="72" customWidth="1"/>
    <col min="15845" max="15845" width="15" style="72" customWidth="1"/>
    <col min="15846" max="15847" width="14.625" style="72" customWidth="1"/>
    <col min="15848" max="15848" width="6.25" style="72" customWidth="1"/>
    <col min="15849" max="15851" width="10.125" style="72" customWidth="1"/>
    <col min="15852" max="15852" width="10.5" style="72" customWidth="1"/>
    <col min="15853" max="15870" width="9" style="72"/>
    <col min="15871" max="15871" width="6.5" style="72" customWidth="1"/>
    <col min="15872" max="15872" width="12.25" style="72" customWidth="1"/>
    <col min="15873" max="15873" width="28.25" style="72" customWidth="1"/>
    <col min="15874" max="15874" width="13.75" style="72" customWidth="1"/>
    <col min="15875" max="15875" width="5.625" style="72" customWidth="1"/>
    <col min="15876" max="15877" width="9.375" style="72" customWidth="1"/>
    <col min="15878" max="15878" width="13.125" style="72" customWidth="1"/>
    <col min="15879" max="16099" width="9" style="72"/>
    <col min="16100" max="16100" width="5" style="72" customWidth="1"/>
    <col min="16101" max="16101" width="15" style="72" customWidth="1"/>
    <col min="16102" max="16103" width="14.625" style="72" customWidth="1"/>
    <col min="16104" max="16104" width="6.25" style="72" customWidth="1"/>
    <col min="16105" max="16107" width="10.125" style="72" customWidth="1"/>
    <col min="16108" max="16108" width="10.5" style="72" customWidth="1"/>
    <col min="16109" max="16126" width="9" style="72"/>
    <col min="16127" max="16127" width="6.5" style="72" customWidth="1"/>
    <col min="16128" max="16128" width="12.25" style="72" customWidth="1"/>
    <col min="16129" max="16129" width="28.25" style="72" customWidth="1"/>
    <col min="16130" max="16130" width="13.75" style="72" customWidth="1"/>
    <col min="16131" max="16131" width="5.625" style="72" customWidth="1"/>
    <col min="16132" max="16133" width="9.375" style="72" customWidth="1"/>
    <col min="16134" max="16134" width="13.125" style="72" customWidth="1"/>
    <col min="16135" max="16355" width="9" style="72"/>
    <col min="16356" max="16356" width="5" style="72" customWidth="1"/>
    <col min="16357" max="16357" width="15" style="72" customWidth="1"/>
    <col min="16358" max="16359" width="14.625" style="72" customWidth="1"/>
    <col min="16360" max="16360" width="6.25" style="72" customWidth="1"/>
    <col min="16361" max="16363" width="10.125" style="72" customWidth="1"/>
    <col min="16364" max="16364" width="10.5" style="72" customWidth="1"/>
    <col min="16365" max="16384" width="9" style="72"/>
  </cols>
  <sheetData>
    <row r="1" spans="1:254" ht="22.5">
      <c r="A1" s="226" t="s">
        <v>84</v>
      </c>
      <c r="B1" s="226"/>
      <c r="C1" s="226"/>
      <c r="D1" s="226"/>
      <c r="E1" s="226"/>
      <c r="F1" s="226"/>
      <c r="G1" s="226"/>
      <c r="H1" s="226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</row>
    <row r="2" spans="1:254" ht="16.5" customHeight="1">
      <c r="A2" s="227" t="s">
        <v>1</v>
      </c>
      <c r="B2" s="227"/>
      <c r="C2" s="227"/>
      <c r="D2" s="227"/>
      <c r="E2" s="227"/>
      <c r="F2" s="227"/>
      <c r="G2" s="227"/>
      <c r="H2" s="22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</row>
    <row r="3" spans="1:254">
      <c r="A3" s="228" t="s">
        <v>2</v>
      </c>
      <c r="B3" s="228"/>
      <c r="C3" s="228"/>
      <c r="D3" s="228"/>
      <c r="E3" s="228"/>
      <c r="F3" s="228"/>
      <c r="G3" s="228"/>
      <c r="H3" s="22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</row>
    <row r="4" spans="1:254" ht="21" customHeight="1">
      <c r="A4" s="228" t="s">
        <v>3</v>
      </c>
      <c r="B4" s="228"/>
      <c r="C4" s="228"/>
      <c r="D4" s="228"/>
      <c r="E4" s="228"/>
      <c r="F4" s="228"/>
      <c r="G4" s="228"/>
      <c r="H4" s="22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</row>
    <row r="5" spans="1:254" ht="31.5" customHeight="1">
      <c r="A5" s="229" t="s">
        <v>4</v>
      </c>
      <c r="B5" s="229"/>
      <c r="C5" s="229"/>
      <c r="D5" s="229"/>
      <c r="E5" s="229"/>
      <c r="F5" s="229"/>
      <c r="G5" s="229"/>
      <c r="H5" s="229"/>
      <c r="I5" s="118"/>
      <c r="J5" s="118"/>
      <c r="K5" s="118"/>
      <c r="L5" s="118"/>
      <c r="M5" s="118"/>
      <c r="N5" s="118"/>
      <c r="O5" s="118"/>
      <c r="P5" s="118"/>
      <c r="Q5" s="118" t="s">
        <v>314</v>
      </c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</row>
    <row r="6" spans="1:254">
      <c r="A6" s="222" t="s">
        <v>5</v>
      </c>
      <c r="B6" s="222"/>
      <c r="C6" s="222"/>
      <c r="D6" s="222"/>
      <c r="E6" s="222"/>
      <c r="F6" s="222"/>
      <c r="G6" s="222"/>
      <c r="H6" s="222"/>
      <c r="I6" s="118"/>
      <c r="J6" s="118"/>
      <c r="K6" s="118"/>
      <c r="L6" s="118"/>
      <c r="M6" s="118"/>
      <c r="N6" s="118"/>
      <c r="O6" s="118"/>
      <c r="P6" s="235" t="s">
        <v>315</v>
      </c>
      <c r="Q6" s="236" t="s">
        <v>316</v>
      </c>
      <c r="R6" s="236" t="s">
        <v>317</v>
      </c>
      <c r="S6" s="240" t="s">
        <v>318</v>
      </c>
      <c r="T6" s="240"/>
      <c r="U6" s="240"/>
      <c r="V6" s="240"/>
      <c r="W6" s="240"/>
      <c r="X6" s="240"/>
      <c r="Y6" s="240"/>
      <c r="Z6" s="241" t="s">
        <v>319</v>
      </c>
      <c r="AA6" s="241"/>
      <c r="AB6" s="241"/>
      <c r="AC6" s="241"/>
      <c r="AD6" s="241"/>
      <c r="AE6" s="230" t="s">
        <v>320</v>
      </c>
      <c r="AF6" s="233" t="s">
        <v>321</v>
      </c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 t="s">
        <v>322</v>
      </c>
      <c r="AW6" s="233"/>
      <c r="AX6" s="233"/>
      <c r="AY6" s="233"/>
      <c r="AZ6" s="230" t="s">
        <v>323</v>
      </c>
      <c r="BA6" s="237" t="s">
        <v>324</v>
      </c>
      <c r="BB6" s="233"/>
      <c r="BC6" s="233"/>
      <c r="BD6" s="233"/>
      <c r="BE6" s="230" t="s">
        <v>325</v>
      </c>
      <c r="BF6" s="230" t="s">
        <v>326</v>
      </c>
      <c r="BG6" s="230" t="s">
        <v>327</v>
      </c>
      <c r="BH6" s="230" t="s">
        <v>328</v>
      </c>
      <c r="BI6" s="118"/>
    </row>
    <row r="7" spans="1:254" ht="21" customHeight="1">
      <c r="A7" s="212" t="s">
        <v>6</v>
      </c>
      <c r="B7" s="214" t="s">
        <v>7</v>
      </c>
      <c r="C7" s="216" t="s">
        <v>8</v>
      </c>
      <c r="D7" s="216" t="s">
        <v>9</v>
      </c>
      <c r="E7" s="218" t="s">
        <v>10</v>
      </c>
      <c r="F7" s="223" t="s">
        <v>11</v>
      </c>
      <c r="G7" s="223"/>
      <c r="H7" s="220" t="s">
        <v>12</v>
      </c>
      <c r="I7" s="118"/>
      <c r="J7" s="118"/>
      <c r="K7" s="118"/>
      <c r="L7" s="118"/>
      <c r="M7" s="223" t="s">
        <v>11</v>
      </c>
      <c r="N7" s="223"/>
      <c r="O7" s="118"/>
      <c r="P7" s="235"/>
      <c r="Q7" s="236"/>
      <c r="R7" s="236"/>
      <c r="S7" s="134"/>
      <c r="T7" s="134"/>
      <c r="U7" s="134"/>
      <c r="V7" s="134"/>
      <c r="W7" s="134"/>
      <c r="X7" s="134"/>
      <c r="Y7" s="134"/>
      <c r="Z7" s="137"/>
      <c r="AA7" s="137"/>
      <c r="AB7" s="137"/>
      <c r="AC7" s="137"/>
      <c r="AD7" s="137"/>
      <c r="AE7" s="231"/>
      <c r="AF7" s="138" t="s">
        <v>329</v>
      </c>
      <c r="AG7" s="141" t="s">
        <v>330</v>
      </c>
      <c r="AH7" s="141" t="s">
        <v>331</v>
      </c>
      <c r="AI7" s="141" t="s">
        <v>332</v>
      </c>
      <c r="AJ7" s="141" t="s">
        <v>333</v>
      </c>
      <c r="AK7" s="141" t="s">
        <v>334</v>
      </c>
      <c r="AL7" s="141" t="s">
        <v>335</v>
      </c>
      <c r="AM7" s="141" t="s">
        <v>336</v>
      </c>
      <c r="AN7" s="141" t="s">
        <v>337</v>
      </c>
      <c r="AO7" s="141" t="s">
        <v>338</v>
      </c>
      <c r="AP7" s="141" t="s">
        <v>339</v>
      </c>
      <c r="AQ7" s="141" t="s">
        <v>340</v>
      </c>
      <c r="AR7" s="141" t="s">
        <v>341</v>
      </c>
      <c r="AS7" s="141" t="s">
        <v>342</v>
      </c>
      <c r="AT7" s="141" t="s">
        <v>343</v>
      </c>
      <c r="AU7" s="141" t="s">
        <v>344</v>
      </c>
      <c r="AV7" s="141" t="s">
        <v>340</v>
      </c>
      <c r="AW7" s="141" t="s">
        <v>341</v>
      </c>
      <c r="AX7" s="141" t="s">
        <v>345</v>
      </c>
      <c r="AY7" s="146" t="s">
        <v>346</v>
      </c>
      <c r="AZ7" s="231"/>
      <c r="BA7" s="238"/>
      <c r="BB7" s="234" t="s">
        <v>347</v>
      </c>
      <c r="BC7" s="234"/>
      <c r="BD7" s="234"/>
      <c r="BE7" s="231"/>
      <c r="BF7" s="231"/>
      <c r="BG7" s="231"/>
      <c r="BH7" s="231"/>
      <c r="BI7" s="118"/>
    </row>
    <row r="8" spans="1:254" ht="21.75" customHeight="1">
      <c r="A8" s="213"/>
      <c r="B8" s="215"/>
      <c r="C8" s="217"/>
      <c r="D8" s="217"/>
      <c r="E8" s="219"/>
      <c r="F8" s="79" t="s">
        <v>14</v>
      </c>
      <c r="G8" s="79" t="s">
        <v>85</v>
      </c>
      <c r="H8" s="221"/>
      <c r="I8" s="118"/>
      <c r="J8" s="118" t="s">
        <v>348</v>
      </c>
      <c r="K8" s="118"/>
      <c r="L8" s="118"/>
      <c r="M8" s="79" t="s">
        <v>14</v>
      </c>
      <c r="N8" s="79" t="s">
        <v>85</v>
      </c>
      <c r="O8" s="118"/>
      <c r="P8" s="235"/>
      <c r="Q8" s="236"/>
      <c r="R8" s="236"/>
      <c r="S8" s="133" t="s">
        <v>349</v>
      </c>
      <c r="T8" s="134" t="s">
        <v>350</v>
      </c>
      <c r="U8" s="134" t="s">
        <v>351</v>
      </c>
      <c r="V8" s="135" t="s">
        <v>352</v>
      </c>
      <c r="W8" s="119" t="s">
        <v>353</v>
      </c>
      <c r="X8" s="134" t="s">
        <v>354</v>
      </c>
      <c r="Y8" s="134" t="s">
        <v>355</v>
      </c>
      <c r="Z8" s="134" t="s">
        <v>356</v>
      </c>
      <c r="AA8" s="134" t="s">
        <v>357</v>
      </c>
      <c r="AB8" s="134" t="s">
        <v>358</v>
      </c>
      <c r="AC8" s="134" t="s">
        <v>359</v>
      </c>
      <c r="AD8" s="134" t="s">
        <v>328</v>
      </c>
      <c r="AE8" s="232"/>
      <c r="AF8" s="138" t="s">
        <v>360</v>
      </c>
      <c r="AG8" s="142">
        <v>0.03</v>
      </c>
      <c r="AH8" s="142">
        <v>0.03</v>
      </c>
      <c r="AI8" s="142">
        <v>0.03</v>
      </c>
      <c r="AJ8" s="142">
        <v>0.04</v>
      </c>
      <c r="AK8" s="142">
        <v>0.04</v>
      </c>
      <c r="AL8" s="142">
        <v>0.04</v>
      </c>
      <c r="AM8" s="142">
        <v>0.05</v>
      </c>
      <c r="AN8" s="142">
        <v>7.0000000000000007E-2</v>
      </c>
      <c r="AO8" s="142">
        <v>7.4999999999999997E-2</v>
      </c>
      <c r="AP8" s="142">
        <v>0.08</v>
      </c>
      <c r="AQ8" s="142">
        <v>7.4999999999999997E-2</v>
      </c>
      <c r="AR8" s="143">
        <v>0.15</v>
      </c>
      <c r="AS8" s="142">
        <v>0.18</v>
      </c>
      <c r="AT8" s="143">
        <v>0.28000000000000003</v>
      </c>
      <c r="AU8" s="144"/>
      <c r="AV8" s="144"/>
      <c r="AW8" s="143">
        <v>0.2</v>
      </c>
      <c r="AX8" s="143">
        <v>0.25</v>
      </c>
      <c r="AY8" s="147">
        <v>0.53</v>
      </c>
      <c r="AZ8" s="232"/>
      <c r="BA8" s="239"/>
      <c r="BB8" s="148" t="s">
        <v>358</v>
      </c>
      <c r="BC8" s="148" t="s">
        <v>359</v>
      </c>
      <c r="BD8" s="148" t="s">
        <v>361</v>
      </c>
      <c r="BE8" s="232"/>
      <c r="BF8" s="232"/>
      <c r="BG8" s="232"/>
      <c r="BH8" s="232"/>
      <c r="BI8" s="118"/>
    </row>
    <row r="9" spans="1:254" s="68" customFormat="1" ht="15" customHeight="1">
      <c r="A9" s="80">
        <v>1</v>
      </c>
      <c r="B9" s="81"/>
      <c r="C9" s="82" t="s">
        <v>70</v>
      </c>
      <c r="D9" s="83" t="s">
        <v>71</v>
      </c>
      <c r="E9" s="84"/>
      <c r="F9" s="85" t="e">
        <f>VLOOKUP(D9,#REF!,3,0)</f>
        <v>#REF!</v>
      </c>
      <c r="G9" s="86">
        <v>1.4013</v>
      </c>
      <c r="H9" s="87"/>
      <c r="I9" s="120"/>
      <c r="J9" s="121">
        <v>1.2184999999999999</v>
      </c>
      <c r="K9" s="120"/>
      <c r="L9" s="120"/>
      <c r="M9" s="122"/>
      <c r="N9" s="122"/>
      <c r="O9" s="120"/>
      <c r="P9" s="123" t="s">
        <v>362</v>
      </c>
      <c r="Q9" s="123">
        <v>5.3</v>
      </c>
      <c r="R9" s="123">
        <v>3.35</v>
      </c>
      <c r="S9" s="123">
        <v>280</v>
      </c>
      <c r="T9" s="123">
        <v>110</v>
      </c>
      <c r="U9" s="123">
        <v>1</v>
      </c>
      <c r="V9" s="123">
        <v>7.8499999999999994E-6</v>
      </c>
      <c r="W9" s="123">
        <f t="shared" ref="W9:W14" si="0">S9*T9*U9*V9</f>
        <v>0.24177999999999997</v>
      </c>
      <c r="X9" s="123">
        <v>0.11799999999999999</v>
      </c>
      <c r="Y9" s="123">
        <f t="shared" ref="Y9:Y14" si="1">Q9*W9-R9*(W9-X9)</f>
        <v>0.86677099999999974</v>
      </c>
      <c r="Z9" s="123"/>
      <c r="AA9" s="123"/>
      <c r="AB9" s="123"/>
      <c r="AC9" s="123"/>
      <c r="AD9" s="123">
        <f t="shared" ref="AD9:AD14" si="2">AB9*AC9</f>
        <v>0</v>
      </c>
      <c r="AE9" s="139">
        <f t="shared" ref="AE9:AE14" si="3">Y9+AD9</f>
        <v>0.86677099999999974</v>
      </c>
      <c r="AF9" s="123" t="s">
        <v>363</v>
      </c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>
        <v>1</v>
      </c>
      <c r="AR9" s="123"/>
      <c r="AS9" s="123"/>
      <c r="AT9" s="123"/>
      <c r="AU9" s="123"/>
      <c r="AV9" s="123"/>
      <c r="AW9" s="123">
        <v>1</v>
      </c>
      <c r="AX9" s="123"/>
      <c r="AY9" s="123"/>
      <c r="AZ9" s="149">
        <f>SUMPRODUCT(AG8:AY8,AG9:AY9)</f>
        <v>0.27500000000000002</v>
      </c>
      <c r="BA9" s="123"/>
      <c r="BB9" s="123"/>
      <c r="BC9" s="145"/>
      <c r="BD9" s="123"/>
      <c r="BE9" s="151">
        <f t="shared" ref="BE9:BE14" si="4">BB9*BC9*BD9</f>
        <v>0</v>
      </c>
      <c r="BF9" s="139">
        <f t="shared" ref="BF9:BF14" si="5">AE9+AZ9+BE9</f>
        <v>1.1417709999999999</v>
      </c>
      <c r="BG9" s="152">
        <v>0.2</v>
      </c>
      <c r="BH9" s="139">
        <f t="shared" ref="BH9:BH14" si="6">BF9*(1+BG9)</f>
        <v>1.3701251999999997</v>
      </c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</row>
    <row r="10" spans="1:254" s="68" customFormat="1" ht="15" customHeight="1">
      <c r="A10" s="88">
        <v>2</v>
      </c>
      <c r="B10" s="89"/>
      <c r="C10" s="82" t="s">
        <v>72</v>
      </c>
      <c r="D10" s="83" t="s">
        <v>73</v>
      </c>
      <c r="E10" s="90"/>
      <c r="F10" s="85" t="e">
        <f>VLOOKUP(D10,#REF!,3,0)</f>
        <v>#REF!</v>
      </c>
      <c r="G10" s="86">
        <v>1.4013</v>
      </c>
      <c r="H10" s="91"/>
      <c r="I10" s="120"/>
      <c r="J10" s="121">
        <v>1.2184999999999999</v>
      </c>
      <c r="K10" s="120"/>
      <c r="L10" s="120"/>
      <c r="M10" s="85"/>
      <c r="N10" s="85"/>
      <c r="O10" s="120"/>
      <c r="P10" s="123" t="s">
        <v>362</v>
      </c>
      <c r="Q10" s="123">
        <v>5.3</v>
      </c>
      <c r="R10" s="123">
        <v>3.35</v>
      </c>
      <c r="S10" s="123">
        <v>280</v>
      </c>
      <c r="T10" s="123">
        <v>100</v>
      </c>
      <c r="U10" s="123">
        <v>1</v>
      </c>
      <c r="V10" s="123">
        <v>7.8499999999999994E-6</v>
      </c>
      <c r="W10" s="123">
        <f t="shared" si="0"/>
        <v>0.2198</v>
      </c>
      <c r="X10" s="123"/>
      <c r="Y10" s="123">
        <f t="shared" si="1"/>
        <v>0.42860999999999982</v>
      </c>
      <c r="Z10" s="123"/>
      <c r="AA10" s="123"/>
      <c r="AB10" s="123"/>
      <c r="AC10" s="123"/>
      <c r="AD10" s="123">
        <f t="shared" si="2"/>
        <v>0</v>
      </c>
      <c r="AE10" s="139">
        <f t="shared" si="3"/>
        <v>0.42860999999999982</v>
      </c>
      <c r="AF10" s="123" t="s">
        <v>363</v>
      </c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>
        <v>1</v>
      </c>
      <c r="AR10" s="123"/>
      <c r="AS10" s="123"/>
      <c r="AT10" s="123"/>
      <c r="AU10" s="123"/>
      <c r="AV10" s="123"/>
      <c r="AW10" s="123">
        <v>1</v>
      </c>
      <c r="AX10" s="123"/>
      <c r="AY10" s="123"/>
      <c r="AZ10" s="149">
        <f>SUMPRODUCT(AG8:AY8,AG10:AY10)</f>
        <v>0.27500000000000002</v>
      </c>
      <c r="BA10" s="123"/>
      <c r="BB10" s="123"/>
      <c r="BC10" s="145"/>
      <c r="BD10" s="123"/>
      <c r="BE10" s="151">
        <f t="shared" si="4"/>
        <v>0</v>
      </c>
      <c r="BF10" s="139">
        <f t="shared" si="5"/>
        <v>0.70360999999999985</v>
      </c>
      <c r="BG10" s="152">
        <v>0.2</v>
      </c>
      <c r="BH10" s="139">
        <f t="shared" si="6"/>
        <v>0.84433199999999975</v>
      </c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</row>
    <row r="11" spans="1:254" s="68" customFormat="1" ht="15" customHeight="1">
      <c r="A11" s="88">
        <v>3</v>
      </c>
      <c r="B11" s="89"/>
      <c r="C11" s="82" t="s">
        <v>74</v>
      </c>
      <c r="D11" s="83" t="s">
        <v>75</v>
      </c>
      <c r="E11" s="90"/>
      <c r="F11" s="85" t="e">
        <f>VLOOKUP(D11,#REF!,3,0)</f>
        <v>#REF!</v>
      </c>
      <c r="G11" s="86" t="e">
        <f>F11*1.15</f>
        <v>#REF!</v>
      </c>
      <c r="H11" s="91"/>
      <c r="I11" s="120"/>
      <c r="J11" s="121">
        <v>3.5114999999999998</v>
      </c>
      <c r="K11" s="120"/>
      <c r="L11" s="120"/>
      <c r="M11" s="85"/>
      <c r="N11" s="85"/>
      <c r="O11" s="120"/>
      <c r="P11" s="123" t="s">
        <v>364</v>
      </c>
      <c r="Q11" s="123">
        <v>6.1</v>
      </c>
      <c r="R11" s="123">
        <v>3.35</v>
      </c>
      <c r="S11" s="123">
        <v>225</v>
      </c>
      <c r="T11" s="123">
        <v>110</v>
      </c>
      <c r="U11" s="123">
        <v>2.5</v>
      </c>
      <c r="V11" s="123">
        <v>7.8499999999999994E-6</v>
      </c>
      <c r="W11" s="123">
        <f t="shared" si="0"/>
        <v>0.48571874999999998</v>
      </c>
      <c r="X11" s="123"/>
      <c r="Y11" s="123">
        <f t="shared" si="1"/>
        <v>1.3357265624999999</v>
      </c>
      <c r="Z11" s="123"/>
      <c r="AA11" s="123"/>
      <c r="AB11" s="123"/>
      <c r="AC11" s="123"/>
      <c r="AD11" s="123">
        <f t="shared" si="2"/>
        <v>0</v>
      </c>
      <c r="AE11" s="139">
        <f t="shared" si="3"/>
        <v>1.3357265624999999</v>
      </c>
      <c r="AF11" s="123" t="s">
        <v>363</v>
      </c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>
        <v>1</v>
      </c>
      <c r="AR11" s="123">
        <v>1</v>
      </c>
      <c r="AS11" s="123"/>
      <c r="AT11" s="123"/>
      <c r="AU11" s="123"/>
      <c r="AV11" s="123"/>
      <c r="AW11" s="123"/>
      <c r="AX11" s="123">
        <v>1</v>
      </c>
      <c r="AY11" s="123"/>
      <c r="AZ11" s="149">
        <f>SUMPRODUCT(AG8:AY8,AG11:AY11)</f>
        <v>0.47499999999999998</v>
      </c>
      <c r="BA11" s="123"/>
      <c r="BB11" s="123"/>
      <c r="BC11" s="145"/>
      <c r="BD11" s="123"/>
      <c r="BE11" s="151">
        <f t="shared" si="4"/>
        <v>0</v>
      </c>
      <c r="BF11" s="139">
        <f t="shared" si="5"/>
        <v>1.8107265624999997</v>
      </c>
      <c r="BG11" s="152">
        <v>0.2</v>
      </c>
      <c r="BH11" s="139">
        <f t="shared" si="6"/>
        <v>2.1728718749999998</v>
      </c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  <c r="IT11" s="120"/>
    </row>
    <row r="12" spans="1:254" s="68" customFormat="1" ht="15" customHeight="1">
      <c r="A12" s="88">
        <v>4</v>
      </c>
      <c r="B12" s="89"/>
      <c r="C12" s="82" t="s">
        <v>76</v>
      </c>
      <c r="D12" s="83" t="s">
        <v>77</v>
      </c>
      <c r="E12" s="90"/>
      <c r="F12" s="85" t="e">
        <f>VLOOKUP(D12,#REF!,3,0)</f>
        <v>#REF!</v>
      </c>
      <c r="G12" s="86" t="e">
        <f>F12*1.15</f>
        <v>#REF!</v>
      </c>
      <c r="H12" s="91"/>
      <c r="I12" s="120"/>
      <c r="J12" s="121">
        <v>3.5114999999999998</v>
      </c>
      <c r="K12" s="120"/>
      <c r="L12" s="120"/>
      <c r="M12" s="85"/>
      <c r="N12" s="85"/>
      <c r="O12" s="120"/>
      <c r="P12" s="123" t="s">
        <v>364</v>
      </c>
      <c r="Q12" s="123">
        <v>6.1</v>
      </c>
      <c r="R12" s="123">
        <v>3.35</v>
      </c>
      <c r="S12" s="123">
        <v>225</v>
      </c>
      <c r="T12" s="123">
        <v>110</v>
      </c>
      <c r="U12" s="123">
        <v>2.5</v>
      </c>
      <c r="V12" s="123">
        <v>7.8499999999999994E-6</v>
      </c>
      <c r="W12" s="123">
        <f t="shared" si="0"/>
        <v>0.48571874999999998</v>
      </c>
      <c r="X12" s="123"/>
      <c r="Y12" s="123">
        <f t="shared" si="1"/>
        <v>1.3357265624999999</v>
      </c>
      <c r="Z12" s="123"/>
      <c r="AA12" s="123"/>
      <c r="AB12" s="123"/>
      <c r="AC12" s="123"/>
      <c r="AD12" s="123">
        <f t="shared" si="2"/>
        <v>0</v>
      </c>
      <c r="AE12" s="139">
        <f t="shared" si="3"/>
        <v>1.3357265624999999</v>
      </c>
      <c r="AF12" s="123" t="s">
        <v>363</v>
      </c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>
        <v>1</v>
      </c>
      <c r="AR12" s="123">
        <v>1</v>
      </c>
      <c r="AS12" s="123"/>
      <c r="AT12" s="123"/>
      <c r="AU12" s="123"/>
      <c r="AV12" s="123"/>
      <c r="AW12" s="123"/>
      <c r="AX12" s="123">
        <v>1</v>
      </c>
      <c r="AY12" s="123"/>
      <c r="AZ12" s="149">
        <f>SUMPRODUCT(AG8:AY8,AG12:AY12)</f>
        <v>0.47499999999999998</v>
      </c>
      <c r="BA12" s="123"/>
      <c r="BB12" s="123"/>
      <c r="BC12" s="145"/>
      <c r="BD12" s="123"/>
      <c r="BE12" s="151">
        <f t="shared" si="4"/>
        <v>0</v>
      </c>
      <c r="BF12" s="139">
        <f t="shared" si="5"/>
        <v>1.8107265624999997</v>
      </c>
      <c r="BG12" s="152">
        <v>0.2</v>
      </c>
      <c r="BH12" s="139">
        <f t="shared" si="6"/>
        <v>2.1728718749999998</v>
      </c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</row>
    <row r="13" spans="1:254" s="68" customFormat="1" ht="15" customHeight="1">
      <c r="A13" s="88">
        <v>5</v>
      </c>
      <c r="B13" s="89"/>
      <c r="C13" s="82" t="s">
        <v>86</v>
      </c>
      <c r="D13" s="83" t="s">
        <v>79</v>
      </c>
      <c r="E13" s="90"/>
      <c r="F13" s="85" t="e">
        <f>VLOOKUP(D13,#REF!,3,0)</f>
        <v>#REF!</v>
      </c>
      <c r="G13" s="86" t="e">
        <f>F13*1.15</f>
        <v>#REF!</v>
      </c>
      <c r="H13" s="92"/>
      <c r="I13" s="120"/>
      <c r="J13" s="121"/>
      <c r="K13" s="120"/>
      <c r="L13" s="120"/>
      <c r="M13" s="85"/>
      <c r="N13" s="85"/>
      <c r="O13" s="120"/>
      <c r="P13" s="123" t="s">
        <v>365</v>
      </c>
      <c r="Q13" s="123">
        <v>5.7</v>
      </c>
      <c r="R13" s="123">
        <v>3.35</v>
      </c>
      <c r="S13" s="123">
        <v>120</v>
      </c>
      <c r="T13" s="123">
        <v>200</v>
      </c>
      <c r="U13" s="123">
        <v>2</v>
      </c>
      <c r="V13" s="123">
        <v>7.8499999999999994E-6</v>
      </c>
      <c r="W13" s="123">
        <f t="shared" si="0"/>
        <v>0.37679999999999997</v>
      </c>
      <c r="X13" s="123"/>
      <c r="Y13" s="123">
        <f t="shared" si="1"/>
        <v>0.88548000000000004</v>
      </c>
      <c r="Z13" s="123"/>
      <c r="AA13" s="123"/>
      <c r="AB13" s="123"/>
      <c r="AC13" s="123"/>
      <c r="AD13" s="123">
        <f t="shared" si="2"/>
        <v>0</v>
      </c>
      <c r="AE13" s="139">
        <f t="shared" si="3"/>
        <v>0.88548000000000004</v>
      </c>
      <c r="AF13" s="123" t="s">
        <v>363</v>
      </c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>
        <v>1</v>
      </c>
      <c r="AR13" s="123">
        <v>1</v>
      </c>
      <c r="AS13" s="123"/>
      <c r="AT13" s="123"/>
      <c r="AU13" s="123"/>
      <c r="AV13" s="123"/>
      <c r="AW13" s="123"/>
      <c r="AX13" s="123"/>
      <c r="AY13" s="123"/>
      <c r="AZ13" s="149">
        <f>SUMPRODUCT(AG8:AY8,AG13:AY13)</f>
        <v>0.22499999999999998</v>
      </c>
      <c r="BA13" s="123"/>
      <c r="BB13" s="123"/>
      <c r="BC13" s="145"/>
      <c r="BD13" s="123"/>
      <c r="BE13" s="151">
        <f t="shared" si="4"/>
        <v>0</v>
      </c>
      <c r="BF13" s="139">
        <f t="shared" si="5"/>
        <v>1.1104799999999999</v>
      </c>
      <c r="BG13" s="152">
        <v>0.2</v>
      </c>
      <c r="BH13" s="139">
        <f t="shared" si="6"/>
        <v>1.3325759999999998</v>
      </c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</row>
    <row r="14" spans="1:254" s="69" customFormat="1" ht="15" customHeight="1">
      <c r="A14" s="93">
        <v>6</v>
      </c>
      <c r="B14" s="94"/>
      <c r="C14" s="95" t="s">
        <v>87</v>
      </c>
      <c r="D14" s="96" t="s">
        <v>88</v>
      </c>
      <c r="E14" s="97"/>
      <c r="F14" s="98" t="e">
        <f>VLOOKUP(D14,#REF!,3,0)</f>
        <v>#REF!</v>
      </c>
      <c r="G14" s="99" t="e">
        <f>F14*1.15</f>
        <v>#REF!</v>
      </c>
      <c r="H14" s="100"/>
      <c r="I14" s="124"/>
      <c r="J14" s="125"/>
      <c r="K14" s="124"/>
      <c r="L14" s="124"/>
      <c r="M14" s="98"/>
      <c r="N14" s="98"/>
      <c r="O14" s="124"/>
      <c r="P14" s="126" t="s">
        <v>365</v>
      </c>
      <c r="Q14" s="126">
        <v>5.7</v>
      </c>
      <c r="R14" s="126">
        <v>3.35</v>
      </c>
      <c r="S14" s="126">
        <v>120</v>
      </c>
      <c r="T14" s="126">
        <v>200</v>
      </c>
      <c r="U14" s="126">
        <v>2</v>
      </c>
      <c r="V14" s="126">
        <v>7.8499999999999994E-6</v>
      </c>
      <c r="W14" s="126">
        <f t="shared" si="0"/>
        <v>0.37679999999999997</v>
      </c>
      <c r="X14" s="126"/>
      <c r="Y14" s="126">
        <f t="shared" si="1"/>
        <v>0.88548000000000004</v>
      </c>
      <c r="Z14" s="126"/>
      <c r="AA14" s="126"/>
      <c r="AB14" s="126"/>
      <c r="AC14" s="126"/>
      <c r="AD14" s="126">
        <f t="shared" si="2"/>
        <v>0</v>
      </c>
      <c r="AE14" s="140">
        <f t="shared" si="3"/>
        <v>0.88548000000000004</v>
      </c>
      <c r="AF14" s="126" t="s">
        <v>363</v>
      </c>
      <c r="AG14" s="126"/>
      <c r="AH14" s="126"/>
      <c r="AI14" s="126"/>
      <c r="AJ14" s="126"/>
      <c r="AK14" s="126"/>
      <c r="AL14" s="126"/>
      <c r="AM14" s="126"/>
      <c r="AN14" s="126"/>
      <c r="AO14" s="126"/>
      <c r="AP14" s="126">
        <v>2</v>
      </c>
      <c r="AQ14" s="126">
        <v>1</v>
      </c>
      <c r="AR14" s="126"/>
      <c r="AS14" s="126"/>
      <c r="AT14" s="126"/>
      <c r="AU14" s="126"/>
      <c r="AV14" s="126"/>
      <c r="AW14" s="126">
        <v>1</v>
      </c>
      <c r="AX14" s="126"/>
      <c r="AY14" s="126"/>
      <c r="AZ14" s="150">
        <f>SUMPRODUCT(AG8:AY8,AG14:AY14)</f>
        <v>0.435</v>
      </c>
      <c r="BA14" s="126"/>
      <c r="BB14" s="126"/>
      <c r="BC14" s="145"/>
      <c r="BD14" s="126"/>
      <c r="BE14" s="153">
        <f t="shared" si="4"/>
        <v>0</v>
      </c>
      <c r="BF14" s="140">
        <f t="shared" si="5"/>
        <v>1.3204800000000001</v>
      </c>
      <c r="BG14" s="154">
        <v>0.2</v>
      </c>
      <c r="BH14" s="140">
        <f t="shared" si="6"/>
        <v>1.584576</v>
      </c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</row>
    <row r="15" spans="1:254" s="68" customFormat="1" ht="15" customHeight="1">
      <c r="A15" s="88">
        <v>7</v>
      </c>
      <c r="B15" s="89"/>
      <c r="C15" s="82" t="s">
        <v>89</v>
      </c>
      <c r="D15" s="83" t="s">
        <v>90</v>
      </c>
      <c r="E15" s="90"/>
      <c r="F15" s="85" t="e">
        <f>VLOOKUP(D15,#REF!,3,0)</f>
        <v>#REF!</v>
      </c>
      <c r="G15" s="86">
        <v>3.161</v>
      </c>
      <c r="H15" s="92"/>
      <c r="I15" s="120"/>
      <c r="J15" s="121"/>
      <c r="K15" s="120"/>
      <c r="L15" s="120"/>
      <c r="M15" s="85"/>
      <c r="N15" s="85"/>
      <c r="O15" s="120"/>
      <c r="P15" s="127"/>
      <c r="Q15" s="127"/>
      <c r="R15" s="127"/>
      <c r="S15" s="127"/>
      <c r="T15" s="127"/>
      <c r="U15" s="127"/>
      <c r="V15" s="126">
        <v>7.8499999999999994E-6</v>
      </c>
      <c r="W15" s="126">
        <f t="shared" ref="W15:W56" si="7">S15*T15*U15*V15</f>
        <v>0</v>
      </c>
      <c r="X15" s="127"/>
      <c r="Y15" s="126">
        <f t="shared" ref="Y15:Y56" si="8">Q15*W15-R15*(W15-X15)</f>
        <v>0</v>
      </c>
      <c r="Z15" s="127"/>
      <c r="AA15" s="127"/>
      <c r="AB15" s="127"/>
      <c r="AC15" s="127"/>
      <c r="AD15" s="127"/>
      <c r="AE15" s="140">
        <f t="shared" ref="AE15:AE56" si="9">Y15+AD15</f>
        <v>0</v>
      </c>
      <c r="AF15" s="127" t="s">
        <v>363</v>
      </c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53">
        <f t="shared" ref="BE15:BE56" si="10">BB15*BC15*BD15</f>
        <v>0</v>
      </c>
      <c r="BF15" s="140">
        <f t="shared" ref="BF15:BF56" si="11">AE15+AZ15+BE15</f>
        <v>0</v>
      </c>
      <c r="BG15" s="152">
        <v>0.2</v>
      </c>
      <c r="BH15" s="139">
        <f t="shared" ref="BH15:BH56" si="12">BF15*(1+BG15)</f>
        <v>0</v>
      </c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</row>
    <row r="16" spans="1:254" s="68" customFormat="1" ht="15" customHeight="1">
      <c r="A16" s="88">
        <v>8</v>
      </c>
      <c r="B16" s="89"/>
      <c r="C16" s="82" t="s">
        <v>91</v>
      </c>
      <c r="D16" s="83" t="s">
        <v>92</v>
      </c>
      <c r="E16" s="90"/>
      <c r="F16" s="85" t="e">
        <f>VLOOKUP(D16,#REF!,3,0)</f>
        <v>#REF!</v>
      </c>
      <c r="G16" s="86">
        <v>0.80220000000000002</v>
      </c>
      <c r="H16" s="92"/>
      <c r="I16" s="120"/>
      <c r="J16" s="121"/>
      <c r="K16" s="120"/>
      <c r="L16" s="120"/>
      <c r="M16" s="85"/>
      <c r="N16" s="85"/>
      <c r="O16" s="120"/>
      <c r="P16" s="127"/>
      <c r="Q16" s="127"/>
      <c r="R16" s="127"/>
      <c r="S16" s="127"/>
      <c r="T16" s="127"/>
      <c r="U16" s="127"/>
      <c r="V16" s="126">
        <v>7.8499999999999994E-6</v>
      </c>
      <c r="W16" s="126">
        <f t="shared" si="7"/>
        <v>0</v>
      </c>
      <c r="X16" s="127"/>
      <c r="Y16" s="126">
        <f t="shared" si="8"/>
        <v>0</v>
      </c>
      <c r="Z16" s="127"/>
      <c r="AA16" s="127"/>
      <c r="AB16" s="127"/>
      <c r="AC16" s="127"/>
      <c r="AD16" s="127"/>
      <c r="AE16" s="140">
        <f t="shared" si="9"/>
        <v>0</v>
      </c>
      <c r="AF16" s="127" t="s">
        <v>363</v>
      </c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53">
        <f t="shared" si="10"/>
        <v>0</v>
      </c>
      <c r="BF16" s="140">
        <f t="shared" si="11"/>
        <v>0</v>
      </c>
      <c r="BG16" s="152">
        <v>0.2</v>
      </c>
      <c r="BH16" s="139">
        <f t="shared" si="12"/>
        <v>0</v>
      </c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</row>
    <row r="17" spans="1:254" s="68" customFormat="1" ht="15" customHeight="1">
      <c r="A17" s="88">
        <v>9</v>
      </c>
      <c r="B17" s="89"/>
      <c r="C17" s="82" t="s">
        <v>93</v>
      </c>
      <c r="D17" s="83" t="s">
        <v>94</v>
      </c>
      <c r="E17" s="90"/>
      <c r="F17" s="85" t="e">
        <f>VLOOKUP(D17,#REF!,3,0)</f>
        <v>#REF!</v>
      </c>
      <c r="G17" s="86">
        <v>0.80220000000000002</v>
      </c>
      <c r="H17" s="92"/>
      <c r="I17" s="120"/>
      <c r="J17" s="121"/>
      <c r="K17" s="120"/>
      <c r="L17" s="120"/>
      <c r="M17" s="85"/>
      <c r="N17" s="85"/>
      <c r="O17" s="120"/>
      <c r="P17" s="127"/>
      <c r="Q17" s="127"/>
      <c r="R17" s="127"/>
      <c r="S17" s="127"/>
      <c r="T17" s="127"/>
      <c r="U17" s="127"/>
      <c r="V17" s="126">
        <v>7.8499999999999994E-6</v>
      </c>
      <c r="W17" s="126">
        <f t="shared" si="7"/>
        <v>0</v>
      </c>
      <c r="X17" s="127"/>
      <c r="Y17" s="126">
        <f t="shared" si="8"/>
        <v>0</v>
      </c>
      <c r="Z17" s="127"/>
      <c r="AA17" s="127"/>
      <c r="AB17" s="127"/>
      <c r="AC17" s="127"/>
      <c r="AD17" s="127"/>
      <c r="AE17" s="140">
        <f t="shared" si="9"/>
        <v>0</v>
      </c>
      <c r="AF17" s="127" t="s">
        <v>363</v>
      </c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53">
        <f t="shared" si="10"/>
        <v>0</v>
      </c>
      <c r="BF17" s="140">
        <f t="shared" si="11"/>
        <v>0</v>
      </c>
      <c r="BG17" s="152">
        <v>0.2</v>
      </c>
      <c r="BH17" s="139">
        <f t="shared" si="12"/>
        <v>0</v>
      </c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</row>
    <row r="18" spans="1:254" s="68" customFormat="1" ht="15" customHeight="1">
      <c r="A18" s="88">
        <v>10</v>
      </c>
      <c r="B18" s="89"/>
      <c r="C18" s="82" t="s">
        <v>80</v>
      </c>
      <c r="D18" s="83" t="s">
        <v>81</v>
      </c>
      <c r="E18" s="90"/>
      <c r="F18" s="85" t="e">
        <f>VLOOKUP(D18,#REF!,3,0)</f>
        <v>#REF!</v>
      </c>
      <c r="G18" s="86" t="e">
        <f>F18*1.15</f>
        <v>#REF!</v>
      </c>
      <c r="H18" s="92"/>
      <c r="I18" s="120"/>
      <c r="J18" s="121"/>
      <c r="K18" s="120"/>
      <c r="L18" s="120"/>
      <c r="M18" s="85"/>
      <c r="N18" s="85"/>
      <c r="O18" s="120"/>
      <c r="P18" s="127"/>
      <c r="Q18" s="127"/>
      <c r="R18" s="127"/>
      <c r="S18" s="127"/>
      <c r="T18" s="127"/>
      <c r="U18" s="127"/>
      <c r="V18" s="126">
        <v>7.8499999999999994E-6</v>
      </c>
      <c r="W18" s="126">
        <f t="shared" si="7"/>
        <v>0</v>
      </c>
      <c r="X18" s="127"/>
      <c r="Y18" s="126">
        <f t="shared" si="8"/>
        <v>0</v>
      </c>
      <c r="Z18" s="127"/>
      <c r="AA18" s="127"/>
      <c r="AB18" s="127"/>
      <c r="AC18" s="127"/>
      <c r="AD18" s="127"/>
      <c r="AE18" s="140">
        <f t="shared" si="9"/>
        <v>0</v>
      </c>
      <c r="AF18" s="127" t="s">
        <v>363</v>
      </c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53">
        <f t="shared" si="10"/>
        <v>0</v>
      </c>
      <c r="BF18" s="140">
        <f t="shared" si="11"/>
        <v>0</v>
      </c>
      <c r="BG18" s="152">
        <v>0.2</v>
      </c>
      <c r="BH18" s="139">
        <f t="shared" si="12"/>
        <v>0</v>
      </c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  <c r="IP18" s="120"/>
      <c r="IQ18" s="120"/>
      <c r="IR18" s="120"/>
      <c r="IS18" s="120"/>
      <c r="IT18" s="120"/>
    </row>
    <row r="19" spans="1:254" s="68" customFormat="1" ht="15" customHeight="1">
      <c r="A19" s="88">
        <v>11</v>
      </c>
      <c r="B19" s="89"/>
      <c r="C19" s="82" t="s">
        <v>82</v>
      </c>
      <c r="D19" s="83" t="s">
        <v>83</v>
      </c>
      <c r="E19" s="90"/>
      <c r="F19" s="85" t="e">
        <f>VLOOKUP(D19,#REF!,3,0)</f>
        <v>#REF!</v>
      </c>
      <c r="G19" s="86" t="e">
        <f>F19*1.15</f>
        <v>#REF!</v>
      </c>
      <c r="H19" s="92"/>
      <c r="I19" s="120"/>
      <c r="J19" s="121"/>
      <c r="K19" s="120"/>
      <c r="L19" s="120"/>
      <c r="M19" s="85"/>
      <c r="N19" s="85"/>
      <c r="O19" s="120"/>
      <c r="P19" s="127"/>
      <c r="Q19" s="127"/>
      <c r="R19" s="127"/>
      <c r="S19" s="127"/>
      <c r="T19" s="127"/>
      <c r="U19" s="127"/>
      <c r="V19" s="126">
        <v>7.8499999999999994E-6</v>
      </c>
      <c r="W19" s="126">
        <f t="shared" si="7"/>
        <v>0</v>
      </c>
      <c r="X19" s="127"/>
      <c r="Y19" s="126">
        <f t="shared" si="8"/>
        <v>0</v>
      </c>
      <c r="Z19" s="127"/>
      <c r="AA19" s="127"/>
      <c r="AB19" s="127"/>
      <c r="AC19" s="127"/>
      <c r="AD19" s="127"/>
      <c r="AE19" s="140">
        <f t="shared" si="9"/>
        <v>0</v>
      </c>
      <c r="AF19" s="127" t="s">
        <v>363</v>
      </c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53">
        <f t="shared" si="10"/>
        <v>0</v>
      </c>
      <c r="BF19" s="140">
        <f t="shared" si="11"/>
        <v>0</v>
      </c>
      <c r="BG19" s="152">
        <v>0.2</v>
      </c>
      <c r="BH19" s="139">
        <f t="shared" si="12"/>
        <v>0</v>
      </c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0"/>
      <c r="IP19" s="120"/>
      <c r="IQ19" s="120"/>
      <c r="IR19" s="120"/>
      <c r="IS19" s="120"/>
      <c r="IT19" s="120"/>
    </row>
    <row r="20" spans="1:254" s="68" customFormat="1" ht="15" customHeight="1">
      <c r="A20" s="88">
        <v>12</v>
      </c>
      <c r="B20" s="89"/>
      <c r="C20" s="82" t="s">
        <v>95</v>
      </c>
      <c r="D20" s="83" t="s">
        <v>96</v>
      </c>
      <c r="E20" s="90"/>
      <c r="F20" s="85" t="e">
        <f>VLOOKUP(D20,#REF!,3,0)</f>
        <v>#REF!</v>
      </c>
      <c r="G20" s="86">
        <v>6.0622999999999996</v>
      </c>
      <c r="H20" s="92"/>
      <c r="I20" s="120"/>
      <c r="J20" s="121"/>
      <c r="K20" s="120"/>
      <c r="L20" s="120"/>
      <c r="M20" s="85"/>
      <c r="N20" s="85"/>
      <c r="O20" s="120"/>
      <c r="P20" s="127"/>
      <c r="Q20" s="127"/>
      <c r="R20" s="127"/>
      <c r="S20" s="127"/>
      <c r="T20" s="127"/>
      <c r="U20" s="127"/>
      <c r="V20" s="126">
        <v>7.8499999999999994E-6</v>
      </c>
      <c r="W20" s="126">
        <f t="shared" si="7"/>
        <v>0</v>
      </c>
      <c r="X20" s="127"/>
      <c r="Y20" s="126">
        <f t="shared" si="8"/>
        <v>0</v>
      </c>
      <c r="Z20" s="127"/>
      <c r="AA20" s="127"/>
      <c r="AB20" s="127"/>
      <c r="AC20" s="127"/>
      <c r="AD20" s="127"/>
      <c r="AE20" s="140">
        <f t="shared" si="9"/>
        <v>0</v>
      </c>
      <c r="AF20" s="127" t="s">
        <v>363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53">
        <f t="shared" si="10"/>
        <v>0</v>
      </c>
      <c r="BF20" s="140">
        <f t="shared" si="11"/>
        <v>0</v>
      </c>
      <c r="BG20" s="152">
        <v>0.2</v>
      </c>
      <c r="BH20" s="139">
        <f t="shared" si="12"/>
        <v>0</v>
      </c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0"/>
      <c r="IP20" s="120"/>
      <c r="IQ20" s="120"/>
      <c r="IR20" s="120"/>
      <c r="IS20" s="120"/>
      <c r="IT20" s="120"/>
    </row>
    <row r="21" spans="1:254" s="68" customFormat="1" ht="15" customHeight="1">
      <c r="A21" s="88">
        <v>13</v>
      </c>
      <c r="B21" s="89"/>
      <c r="C21" s="82" t="s">
        <v>97</v>
      </c>
      <c r="D21" s="83" t="s">
        <v>98</v>
      </c>
      <c r="E21" s="90"/>
      <c r="F21" s="85" t="e">
        <f>VLOOKUP(D21,#REF!,3,0)</f>
        <v>#REF!</v>
      </c>
      <c r="G21" s="86">
        <v>6.0622999999999996</v>
      </c>
      <c r="H21" s="92"/>
      <c r="I21" s="120"/>
      <c r="J21" s="121"/>
      <c r="K21" s="120"/>
      <c r="L21" s="120"/>
      <c r="M21" s="85"/>
      <c r="N21" s="85"/>
      <c r="O21" s="120"/>
      <c r="P21" s="127"/>
      <c r="Q21" s="127"/>
      <c r="R21" s="127"/>
      <c r="S21" s="127"/>
      <c r="T21" s="127"/>
      <c r="U21" s="127"/>
      <c r="V21" s="126">
        <v>7.8499999999999994E-6</v>
      </c>
      <c r="W21" s="126">
        <f t="shared" si="7"/>
        <v>0</v>
      </c>
      <c r="X21" s="127"/>
      <c r="Y21" s="126">
        <f t="shared" si="8"/>
        <v>0</v>
      </c>
      <c r="Z21" s="127"/>
      <c r="AA21" s="127"/>
      <c r="AB21" s="127"/>
      <c r="AC21" s="127"/>
      <c r="AD21" s="127"/>
      <c r="AE21" s="140">
        <f t="shared" si="9"/>
        <v>0</v>
      </c>
      <c r="AF21" s="127" t="s">
        <v>363</v>
      </c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53">
        <f t="shared" si="10"/>
        <v>0</v>
      </c>
      <c r="BF21" s="140">
        <f t="shared" si="11"/>
        <v>0</v>
      </c>
      <c r="BG21" s="152">
        <v>0.2</v>
      </c>
      <c r="BH21" s="139">
        <f t="shared" si="12"/>
        <v>0</v>
      </c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0"/>
      <c r="IP21" s="120"/>
      <c r="IQ21" s="120"/>
      <c r="IR21" s="120"/>
      <c r="IS21" s="120"/>
      <c r="IT21" s="120"/>
    </row>
    <row r="22" spans="1:254" s="68" customFormat="1" ht="15" customHeight="1">
      <c r="A22" s="88">
        <v>14</v>
      </c>
      <c r="B22" s="89"/>
      <c r="C22" s="82" t="s">
        <v>99</v>
      </c>
      <c r="D22" s="83" t="s">
        <v>100</v>
      </c>
      <c r="E22" s="90"/>
      <c r="F22" s="85" t="e">
        <f>VLOOKUP(D22,#REF!,3,0)</f>
        <v>#REF!</v>
      </c>
      <c r="G22" s="86" t="e">
        <f>F22*1.15</f>
        <v>#REF!</v>
      </c>
      <c r="H22" s="92"/>
      <c r="I22" s="120"/>
      <c r="J22" s="121"/>
      <c r="K22" s="120"/>
      <c r="L22" s="120"/>
      <c r="M22" s="85"/>
      <c r="N22" s="85"/>
      <c r="O22" s="120"/>
      <c r="P22" s="127"/>
      <c r="Q22" s="127"/>
      <c r="R22" s="127"/>
      <c r="S22" s="127"/>
      <c r="T22" s="127"/>
      <c r="U22" s="127"/>
      <c r="V22" s="126">
        <v>7.8499999999999994E-6</v>
      </c>
      <c r="W22" s="126">
        <f t="shared" si="7"/>
        <v>0</v>
      </c>
      <c r="X22" s="127"/>
      <c r="Y22" s="126">
        <f t="shared" si="8"/>
        <v>0</v>
      </c>
      <c r="Z22" s="127"/>
      <c r="AA22" s="127"/>
      <c r="AB22" s="127"/>
      <c r="AC22" s="127"/>
      <c r="AD22" s="127"/>
      <c r="AE22" s="140">
        <f t="shared" si="9"/>
        <v>0</v>
      </c>
      <c r="AF22" s="127" t="s">
        <v>363</v>
      </c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53">
        <f t="shared" si="10"/>
        <v>0</v>
      </c>
      <c r="BF22" s="140">
        <f t="shared" si="11"/>
        <v>0</v>
      </c>
      <c r="BG22" s="152">
        <v>0.2</v>
      </c>
      <c r="BH22" s="139">
        <f t="shared" si="12"/>
        <v>0</v>
      </c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0"/>
      <c r="IP22" s="120"/>
      <c r="IQ22" s="120"/>
      <c r="IR22" s="120"/>
      <c r="IS22" s="120"/>
      <c r="IT22" s="120"/>
    </row>
    <row r="23" spans="1:254" s="68" customFormat="1" ht="15" customHeight="1">
      <c r="A23" s="88">
        <v>23</v>
      </c>
      <c r="B23" s="89"/>
      <c r="C23" s="101" t="s">
        <v>117</v>
      </c>
      <c r="D23" s="101" t="s">
        <v>118</v>
      </c>
      <c r="E23" s="90"/>
      <c r="F23" s="85" t="e">
        <f>VLOOKUP(D23,#REF!,3,0)</f>
        <v>#REF!</v>
      </c>
      <c r="G23" s="86">
        <v>0.4247824</v>
      </c>
      <c r="H23" s="92"/>
      <c r="I23" s="120"/>
      <c r="J23" s="121"/>
      <c r="K23" s="120"/>
      <c r="L23" s="120"/>
      <c r="M23" s="85"/>
      <c r="N23" s="85"/>
      <c r="O23" s="120"/>
      <c r="P23" s="127"/>
      <c r="Q23" s="127"/>
      <c r="R23" s="127"/>
      <c r="S23" s="127"/>
      <c r="T23" s="127"/>
      <c r="U23" s="127"/>
      <c r="V23" s="126">
        <v>7.8499999999999994E-6</v>
      </c>
      <c r="W23" s="126">
        <f t="shared" si="7"/>
        <v>0</v>
      </c>
      <c r="X23" s="127"/>
      <c r="Y23" s="126">
        <f t="shared" si="8"/>
        <v>0</v>
      </c>
      <c r="Z23" s="127"/>
      <c r="AA23" s="127"/>
      <c r="AB23" s="127"/>
      <c r="AC23" s="127"/>
      <c r="AD23" s="127"/>
      <c r="AE23" s="140">
        <f t="shared" si="9"/>
        <v>0</v>
      </c>
      <c r="AF23" s="127" t="s">
        <v>363</v>
      </c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53">
        <f t="shared" si="10"/>
        <v>0</v>
      </c>
      <c r="BF23" s="140">
        <f t="shared" si="11"/>
        <v>0</v>
      </c>
      <c r="BG23" s="152">
        <v>0.2</v>
      </c>
      <c r="BH23" s="139">
        <f t="shared" si="12"/>
        <v>0</v>
      </c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0"/>
      <c r="IP23" s="120"/>
      <c r="IQ23" s="120"/>
      <c r="IR23" s="120"/>
      <c r="IS23" s="120"/>
      <c r="IT23" s="120"/>
    </row>
    <row r="24" spans="1:254" s="68" customFormat="1" ht="15" customHeight="1">
      <c r="A24" s="88">
        <v>24</v>
      </c>
      <c r="B24" s="89"/>
      <c r="C24" s="101" t="s">
        <v>119</v>
      </c>
      <c r="D24" s="101" t="s">
        <v>120</v>
      </c>
      <c r="E24" s="90"/>
      <c r="F24" s="85" t="e">
        <f>VLOOKUP(D24,#REF!,3,0)</f>
        <v>#REF!</v>
      </c>
      <c r="G24" s="86">
        <v>3.1903299999999999</v>
      </c>
      <c r="H24" s="92"/>
      <c r="I24" s="120"/>
      <c r="J24" s="121"/>
      <c r="K24" s="120"/>
      <c r="L24" s="120"/>
      <c r="M24" s="85"/>
      <c r="N24" s="85"/>
      <c r="O24" s="120"/>
      <c r="P24" s="127"/>
      <c r="Q24" s="127"/>
      <c r="R24" s="127"/>
      <c r="S24" s="127"/>
      <c r="T24" s="127"/>
      <c r="U24" s="127"/>
      <c r="V24" s="126">
        <v>7.8499999999999994E-6</v>
      </c>
      <c r="W24" s="126">
        <f t="shared" si="7"/>
        <v>0</v>
      </c>
      <c r="X24" s="127"/>
      <c r="Y24" s="126">
        <f t="shared" si="8"/>
        <v>0</v>
      </c>
      <c r="Z24" s="127"/>
      <c r="AA24" s="127"/>
      <c r="AB24" s="127"/>
      <c r="AC24" s="127"/>
      <c r="AD24" s="127"/>
      <c r="AE24" s="140">
        <f t="shared" si="9"/>
        <v>0</v>
      </c>
      <c r="AF24" s="127" t="s">
        <v>363</v>
      </c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53">
        <f t="shared" si="10"/>
        <v>0</v>
      </c>
      <c r="BF24" s="140">
        <f t="shared" si="11"/>
        <v>0</v>
      </c>
      <c r="BG24" s="152">
        <v>0.2</v>
      </c>
      <c r="BH24" s="139">
        <f t="shared" si="12"/>
        <v>0</v>
      </c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0"/>
      <c r="IP24" s="120"/>
      <c r="IQ24" s="120"/>
      <c r="IR24" s="120"/>
      <c r="IS24" s="120"/>
      <c r="IT24" s="120"/>
    </row>
    <row r="25" spans="1:254" s="68" customFormat="1" ht="15" customHeight="1">
      <c r="A25" s="88">
        <v>25</v>
      </c>
      <c r="B25" s="89"/>
      <c r="C25" s="101" t="s">
        <v>121</v>
      </c>
      <c r="D25" s="101" t="s">
        <v>122</v>
      </c>
      <c r="E25" s="90"/>
      <c r="F25" s="85" t="e">
        <f>VLOOKUP(D25,#REF!,3,0)</f>
        <v>#REF!</v>
      </c>
      <c r="G25" s="86">
        <v>0.4247824</v>
      </c>
      <c r="H25" s="92"/>
      <c r="I25" s="120"/>
      <c r="J25" s="121"/>
      <c r="K25" s="120"/>
      <c r="L25" s="120"/>
      <c r="M25" s="85"/>
      <c r="N25" s="85"/>
      <c r="O25" s="120"/>
      <c r="P25" s="127"/>
      <c r="Q25" s="127"/>
      <c r="R25" s="127"/>
      <c r="S25" s="127"/>
      <c r="T25" s="127"/>
      <c r="U25" s="127"/>
      <c r="V25" s="126">
        <v>7.8499999999999994E-6</v>
      </c>
      <c r="W25" s="126">
        <f t="shared" si="7"/>
        <v>0</v>
      </c>
      <c r="X25" s="127"/>
      <c r="Y25" s="126">
        <f t="shared" si="8"/>
        <v>0</v>
      </c>
      <c r="Z25" s="127"/>
      <c r="AA25" s="127"/>
      <c r="AB25" s="127"/>
      <c r="AC25" s="127"/>
      <c r="AD25" s="127"/>
      <c r="AE25" s="140">
        <f t="shared" si="9"/>
        <v>0</v>
      </c>
      <c r="AF25" s="127" t="s">
        <v>363</v>
      </c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53">
        <f t="shared" si="10"/>
        <v>0</v>
      </c>
      <c r="BF25" s="140">
        <f t="shared" si="11"/>
        <v>0</v>
      </c>
      <c r="BG25" s="152">
        <v>0.2</v>
      </c>
      <c r="BH25" s="139">
        <f t="shared" si="12"/>
        <v>0</v>
      </c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0"/>
      <c r="IP25" s="120"/>
      <c r="IQ25" s="120"/>
      <c r="IR25" s="120"/>
      <c r="IS25" s="120"/>
      <c r="IT25" s="120"/>
    </row>
    <row r="26" spans="1:254" s="68" customFormat="1" ht="15" customHeight="1">
      <c r="A26" s="88">
        <v>42</v>
      </c>
      <c r="B26" s="89"/>
      <c r="C26" s="102" t="s">
        <v>155</v>
      </c>
      <c r="D26" s="102" t="s">
        <v>156</v>
      </c>
      <c r="E26" s="90"/>
      <c r="F26" s="85" t="e">
        <f>VLOOKUP(D26,#REF!,3,0)</f>
        <v>#REF!</v>
      </c>
      <c r="G26" s="86">
        <v>1.4913119500000001</v>
      </c>
      <c r="H26" s="92"/>
      <c r="I26" s="120"/>
      <c r="J26" s="121"/>
      <c r="K26" s="120"/>
      <c r="L26" s="120"/>
      <c r="M26" s="85"/>
      <c r="N26" s="85"/>
      <c r="O26" s="120"/>
      <c r="P26" s="127"/>
      <c r="Q26" s="127"/>
      <c r="R26" s="127"/>
      <c r="S26" s="127"/>
      <c r="T26" s="127"/>
      <c r="U26" s="127"/>
      <c r="V26" s="126">
        <v>7.8499999999999994E-6</v>
      </c>
      <c r="W26" s="126">
        <f t="shared" si="7"/>
        <v>0</v>
      </c>
      <c r="X26" s="127"/>
      <c r="Y26" s="126">
        <f t="shared" si="8"/>
        <v>0</v>
      </c>
      <c r="Z26" s="127"/>
      <c r="AA26" s="127"/>
      <c r="AB26" s="127"/>
      <c r="AC26" s="127"/>
      <c r="AD26" s="127"/>
      <c r="AE26" s="140">
        <f t="shared" si="9"/>
        <v>0</v>
      </c>
      <c r="AF26" s="127" t="s">
        <v>363</v>
      </c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53">
        <f t="shared" si="10"/>
        <v>0</v>
      </c>
      <c r="BF26" s="140">
        <f t="shared" si="11"/>
        <v>0</v>
      </c>
      <c r="BG26" s="152">
        <v>0.2</v>
      </c>
      <c r="BH26" s="139">
        <f t="shared" si="12"/>
        <v>0</v>
      </c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0"/>
      <c r="DV26" s="120"/>
      <c r="DW26" s="120"/>
      <c r="DX26" s="120"/>
      <c r="DY26" s="120"/>
      <c r="DZ26" s="120"/>
      <c r="EA26" s="120"/>
      <c r="EB26" s="120"/>
      <c r="EC26" s="120"/>
      <c r="ED26" s="120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  <c r="IP26" s="120"/>
      <c r="IQ26" s="120"/>
      <c r="IR26" s="120"/>
      <c r="IS26" s="120"/>
      <c r="IT26" s="120"/>
    </row>
    <row r="27" spans="1:254" s="68" customFormat="1" ht="15" customHeight="1">
      <c r="A27" s="88">
        <v>43</v>
      </c>
      <c r="B27" s="89"/>
      <c r="C27" s="102" t="s">
        <v>157</v>
      </c>
      <c r="D27" s="102" t="s">
        <v>158</v>
      </c>
      <c r="E27" s="90"/>
      <c r="F27" s="85" t="e">
        <f>VLOOKUP(D27,#REF!,3,0)</f>
        <v>#REF!</v>
      </c>
      <c r="G27" s="86">
        <v>0.99112175000000002</v>
      </c>
      <c r="H27" s="92"/>
      <c r="I27" s="120"/>
      <c r="J27" s="121"/>
      <c r="K27" s="120"/>
      <c r="L27" s="120"/>
      <c r="M27" s="85"/>
      <c r="N27" s="85"/>
      <c r="O27" s="120"/>
      <c r="P27" s="127"/>
      <c r="Q27" s="127"/>
      <c r="R27" s="127"/>
      <c r="S27" s="127"/>
      <c r="T27" s="127"/>
      <c r="U27" s="127"/>
      <c r="V27" s="126">
        <v>7.8499999999999994E-6</v>
      </c>
      <c r="W27" s="126">
        <f t="shared" si="7"/>
        <v>0</v>
      </c>
      <c r="X27" s="127"/>
      <c r="Y27" s="126">
        <f t="shared" si="8"/>
        <v>0</v>
      </c>
      <c r="Z27" s="127"/>
      <c r="AA27" s="127"/>
      <c r="AB27" s="127"/>
      <c r="AC27" s="127"/>
      <c r="AD27" s="127"/>
      <c r="AE27" s="140">
        <f t="shared" si="9"/>
        <v>0</v>
      </c>
      <c r="AF27" s="127" t="s">
        <v>363</v>
      </c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53">
        <f t="shared" si="10"/>
        <v>0</v>
      </c>
      <c r="BF27" s="140">
        <f t="shared" si="11"/>
        <v>0</v>
      </c>
      <c r="BG27" s="152">
        <v>0.2</v>
      </c>
      <c r="BH27" s="139">
        <f t="shared" si="12"/>
        <v>0</v>
      </c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  <c r="IP27" s="120"/>
      <c r="IQ27" s="120"/>
      <c r="IR27" s="120"/>
      <c r="IS27" s="120"/>
      <c r="IT27" s="120"/>
    </row>
    <row r="28" spans="1:254" s="68" customFormat="1" ht="15" customHeight="1">
      <c r="A28" s="88">
        <v>44</v>
      </c>
      <c r="B28" s="89"/>
      <c r="C28" s="102" t="s">
        <v>159</v>
      </c>
      <c r="D28" s="102" t="s">
        <v>160</v>
      </c>
      <c r="E28" s="90"/>
      <c r="F28" s="85" t="e">
        <f>VLOOKUP(D28,#REF!,3,0)</f>
        <v>#REF!</v>
      </c>
      <c r="G28" s="86">
        <v>0.56633935000000002</v>
      </c>
      <c r="H28" s="92"/>
      <c r="I28" s="120"/>
      <c r="J28" s="121"/>
      <c r="K28" s="120"/>
      <c r="L28" s="120"/>
      <c r="M28" s="85"/>
      <c r="N28" s="85"/>
      <c r="O28" s="120"/>
      <c r="P28" s="127"/>
      <c r="Q28" s="127"/>
      <c r="R28" s="127"/>
      <c r="S28" s="127"/>
      <c r="T28" s="127"/>
      <c r="U28" s="127"/>
      <c r="V28" s="126">
        <v>7.8499999999999994E-6</v>
      </c>
      <c r="W28" s="126">
        <f t="shared" si="7"/>
        <v>0</v>
      </c>
      <c r="X28" s="127"/>
      <c r="Y28" s="126">
        <f t="shared" si="8"/>
        <v>0</v>
      </c>
      <c r="Z28" s="127"/>
      <c r="AA28" s="127"/>
      <c r="AB28" s="127"/>
      <c r="AC28" s="127"/>
      <c r="AD28" s="127"/>
      <c r="AE28" s="140">
        <f t="shared" si="9"/>
        <v>0</v>
      </c>
      <c r="AF28" s="127" t="s">
        <v>363</v>
      </c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53">
        <f t="shared" si="10"/>
        <v>0</v>
      </c>
      <c r="BF28" s="140">
        <f t="shared" si="11"/>
        <v>0</v>
      </c>
      <c r="BG28" s="152">
        <v>0.2</v>
      </c>
      <c r="BH28" s="139">
        <f t="shared" si="12"/>
        <v>0</v>
      </c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0"/>
      <c r="IP28" s="120"/>
      <c r="IQ28" s="120"/>
      <c r="IR28" s="120"/>
      <c r="IS28" s="120"/>
      <c r="IT28" s="120"/>
    </row>
    <row r="29" spans="1:254" s="68" customFormat="1" ht="15" customHeight="1">
      <c r="A29" s="88">
        <v>45</v>
      </c>
      <c r="B29" s="89"/>
      <c r="C29" s="102" t="s">
        <v>161</v>
      </c>
      <c r="D29" s="103" t="s">
        <v>162</v>
      </c>
      <c r="E29" s="90"/>
      <c r="F29" s="85" t="e">
        <f>VLOOKUP(D29,#REF!,3,0)</f>
        <v>#REF!</v>
      </c>
      <c r="G29" s="86">
        <v>1.7555738999999999</v>
      </c>
      <c r="H29" s="92"/>
      <c r="I29" s="120"/>
      <c r="J29" s="121"/>
      <c r="K29" s="120"/>
      <c r="L29" s="120"/>
      <c r="M29" s="85"/>
      <c r="N29" s="85"/>
      <c r="O29" s="120"/>
      <c r="P29" s="127"/>
      <c r="Q29" s="127"/>
      <c r="R29" s="127"/>
      <c r="S29" s="127"/>
      <c r="T29" s="127"/>
      <c r="U29" s="127"/>
      <c r="V29" s="126">
        <v>7.8499999999999994E-6</v>
      </c>
      <c r="W29" s="126">
        <f t="shared" si="7"/>
        <v>0</v>
      </c>
      <c r="X29" s="127"/>
      <c r="Y29" s="126">
        <f t="shared" si="8"/>
        <v>0</v>
      </c>
      <c r="Z29" s="127"/>
      <c r="AA29" s="127"/>
      <c r="AB29" s="127"/>
      <c r="AC29" s="127"/>
      <c r="AD29" s="127"/>
      <c r="AE29" s="140">
        <f t="shared" si="9"/>
        <v>0</v>
      </c>
      <c r="AF29" s="127" t="s">
        <v>363</v>
      </c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53">
        <f t="shared" si="10"/>
        <v>0</v>
      </c>
      <c r="BF29" s="140">
        <f t="shared" si="11"/>
        <v>0</v>
      </c>
      <c r="BG29" s="152">
        <v>0.2</v>
      </c>
      <c r="BH29" s="139">
        <f t="shared" si="12"/>
        <v>0</v>
      </c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0"/>
      <c r="CW29" s="120"/>
      <c r="CX29" s="120"/>
      <c r="CY29" s="120"/>
      <c r="CZ29" s="120"/>
      <c r="DA29" s="120"/>
      <c r="DB29" s="120"/>
      <c r="DC29" s="120"/>
      <c r="DD29" s="120"/>
      <c r="DE29" s="120"/>
      <c r="DF29" s="120"/>
      <c r="DG29" s="120"/>
      <c r="DH29" s="120"/>
      <c r="DI29" s="120"/>
      <c r="DJ29" s="120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DU29" s="120"/>
      <c r="DV29" s="120"/>
      <c r="DW29" s="120"/>
      <c r="DX29" s="120"/>
      <c r="DY29" s="120"/>
      <c r="DZ29" s="120"/>
      <c r="EA29" s="120"/>
      <c r="EB29" s="120"/>
      <c r="EC29" s="120"/>
      <c r="ED29" s="120"/>
      <c r="EE29" s="120"/>
      <c r="EF29" s="120"/>
      <c r="EG29" s="120"/>
      <c r="EH29" s="120"/>
      <c r="EI29" s="120"/>
      <c r="EJ29" s="120"/>
      <c r="EK29" s="120"/>
      <c r="EL29" s="120"/>
      <c r="EM29" s="120"/>
      <c r="EN29" s="120"/>
      <c r="EO29" s="120"/>
      <c r="EP29" s="120"/>
      <c r="EQ29" s="120"/>
      <c r="ER29" s="120"/>
      <c r="ES29" s="120"/>
      <c r="ET29" s="120"/>
      <c r="EU29" s="120"/>
      <c r="EV29" s="120"/>
      <c r="EW29" s="120"/>
      <c r="EX29" s="120"/>
      <c r="EY29" s="120"/>
      <c r="EZ29" s="120"/>
      <c r="FA29" s="120"/>
      <c r="FB29" s="120"/>
      <c r="FC29" s="120"/>
      <c r="FD29" s="120"/>
      <c r="FE29" s="120"/>
      <c r="FF29" s="120"/>
      <c r="FG29" s="120"/>
      <c r="FH29" s="120"/>
      <c r="FI29" s="120"/>
      <c r="FJ29" s="120"/>
      <c r="FK29" s="120"/>
      <c r="FL29" s="120"/>
      <c r="FM29" s="120"/>
      <c r="FN29" s="120"/>
      <c r="FO29" s="120"/>
      <c r="FP29" s="120"/>
      <c r="FQ29" s="120"/>
      <c r="FR29" s="120"/>
      <c r="FS29" s="120"/>
      <c r="FT29" s="120"/>
      <c r="FU29" s="120"/>
      <c r="FV29" s="120"/>
      <c r="FW29" s="120"/>
      <c r="FX29" s="120"/>
      <c r="FY29" s="120"/>
      <c r="FZ29" s="120"/>
      <c r="GA29" s="120"/>
      <c r="GB29" s="120"/>
      <c r="GC29" s="120"/>
      <c r="GD29" s="120"/>
      <c r="GE29" s="120"/>
      <c r="GF29" s="120"/>
      <c r="GG29" s="120"/>
      <c r="GH29" s="120"/>
      <c r="GI29" s="120"/>
      <c r="GJ29" s="120"/>
      <c r="GK29" s="120"/>
      <c r="GL29" s="120"/>
      <c r="GM29" s="120"/>
      <c r="GN29" s="120"/>
      <c r="GO29" s="120"/>
      <c r="GP29" s="120"/>
      <c r="GQ29" s="120"/>
      <c r="GR29" s="120"/>
      <c r="GS29" s="120"/>
      <c r="GT29" s="120"/>
      <c r="GU29" s="120"/>
      <c r="GV29" s="120"/>
      <c r="GW29" s="120"/>
      <c r="GX29" s="120"/>
      <c r="GY29" s="120"/>
      <c r="GZ29" s="120"/>
      <c r="HA29" s="120"/>
      <c r="HB29" s="120"/>
      <c r="HC29" s="120"/>
      <c r="HD29" s="120"/>
      <c r="HE29" s="120"/>
      <c r="HF29" s="120"/>
      <c r="HG29" s="120"/>
      <c r="HH29" s="120"/>
      <c r="HI29" s="120"/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120"/>
      <c r="HV29" s="120"/>
      <c r="HW29" s="120"/>
      <c r="HX29" s="120"/>
      <c r="HY29" s="120"/>
      <c r="HZ29" s="120"/>
      <c r="IA29" s="120"/>
      <c r="IB29" s="120"/>
      <c r="IC29" s="120"/>
      <c r="ID29" s="120"/>
      <c r="IE29" s="120"/>
      <c r="IF29" s="120"/>
      <c r="IG29" s="120"/>
      <c r="IH29" s="120"/>
      <c r="II29" s="120"/>
      <c r="IJ29" s="120"/>
      <c r="IK29" s="120"/>
      <c r="IL29" s="120"/>
      <c r="IM29" s="120"/>
      <c r="IN29" s="120"/>
      <c r="IO29" s="120"/>
      <c r="IP29" s="120"/>
      <c r="IQ29" s="120"/>
      <c r="IR29" s="120"/>
      <c r="IS29" s="120"/>
      <c r="IT29" s="120"/>
    </row>
    <row r="30" spans="1:254" s="68" customFormat="1" ht="15" customHeight="1">
      <c r="A30" s="88">
        <v>46</v>
      </c>
      <c r="B30" s="89"/>
      <c r="C30" s="102" t="s">
        <v>163</v>
      </c>
      <c r="D30" s="103" t="s">
        <v>164</v>
      </c>
      <c r="E30" s="90"/>
      <c r="F30" s="85" t="e">
        <f>VLOOKUP(D30,#REF!,3,0)</f>
        <v>#REF!</v>
      </c>
      <c r="G30" s="86">
        <v>1.7555738999999999</v>
      </c>
      <c r="H30" s="92"/>
      <c r="I30" s="120"/>
      <c r="J30" s="121"/>
      <c r="K30" s="120"/>
      <c r="L30" s="120"/>
      <c r="M30" s="85"/>
      <c r="N30" s="85"/>
      <c r="O30" s="120"/>
      <c r="P30" s="127"/>
      <c r="Q30" s="127"/>
      <c r="R30" s="127"/>
      <c r="S30" s="127"/>
      <c r="T30" s="127"/>
      <c r="U30" s="127"/>
      <c r="V30" s="126">
        <v>7.8499999999999994E-6</v>
      </c>
      <c r="W30" s="126">
        <f t="shared" si="7"/>
        <v>0</v>
      </c>
      <c r="X30" s="127"/>
      <c r="Y30" s="126">
        <f t="shared" si="8"/>
        <v>0</v>
      </c>
      <c r="Z30" s="127"/>
      <c r="AA30" s="127"/>
      <c r="AB30" s="127"/>
      <c r="AC30" s="127"/>
      <c r="AD30" s="127"/>
      <c r="AE30" s="140">
        <f t="shared" si="9"/>
        <v>0</v>
      </c>
      <c r="AF30" s="127" t="s">
        <v>363</v>
      </c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53">
        <f t="shared" si="10"/>
        <v>0</v>
      </c>
      <c r="BF30" s="140">
        <f t="shared" si="11"/>
        <v>0</v>
      </c>
      <c r="BG30" s="152">
        <v>0.2</v>
      </c>
      <c r="BH30" s="139">
        <f t="shared" si="12"/>
        <v>0</v>
      </c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120"/>
      <c r="HV30" s="120"/>
      <c r="HW30" s="120"/>
      <c r="HX30" s="120"/>
      <c r="HY30" s="120"/>
      <c r="HZ30" s="120"/>
      <c r="IA30" s="120"/>
      <c r="IB30" s="120"/>
      <c r="IC30" s="120"/>
      <c r="ID30" s="120"/>
      <c r="IE30" s="120"/>
      <c r="IF30" s="120"/>
      <c r="IG30" s="120"/>
      <c r="IH30" s="120"/>
      <c r="II30" s="120"/>
      <c r="IJ30" s="120"/>
      <c r="IK30" s="120"/>
      <c r="IL30" s="120"/>
      <c r="IM30" s="120"/>
      <c r="IN30" s="120"/>
      <c r="IO30" s="120"/>
      <c r="IP30" s="120"/>
      <c r="IQ30" s="120"/>
      <c r="IR30" s="120"/>
      <c r="IS30" s="120"/>
      <c r="IT30" s="120"/>
    </row>
    <row r="31" spans="1:254" s="68" customFormat="1" ht="15" customHeight="1">
      <c r="A31" s="88">
        <v>47</v>
      </c>
      <c r="B31" s="89"/>
      <c r="C31" s="102" t="s">
        <v>165</v>
      </c>
      <c r="D31" s="103" t="s">
        <v>166</v>
      </c>
      <c r="E31" s="90"/>
      <c r="F31" s="85" t="e">
        <f>VLOOKUP(D31,#REF!,3,0)</f>
        <v>#REF!</v>
      </c>
      <c r="G31" s="86">
        <v>3.0864769500000002</v>
      </c>
      <c r="H31" s="92"/>
      <c r="I31" s="120"/>
      <c r="J31" s="121"/>
      <c r="K31" s="120"/>
      <c r="L31" s="120"/>
      <c r="M31" s="85"/>
      <c r="N31" s="85"/>
      <c r="O31" s="120"/>
      <c r="P31" s="127"/>
      <c r="Q31" s="127"/>
      <c r="R31" s="127"/>
      <c r="S31" s="127"/>
      <c r="T31" s="127"/>
      <c r="U31" s="127"/>
      <c r="V31" s="126">
        <v>7.8499999999999994E-6</v>
      </c>
      <c r="W31" s="126">
        <f t="shared" si="7"/>
        <v>0</v>
      </c>
      <c r="X31" s="127"/>
      <c r="Y31" s="126">
        <f t="shared" si="8"/>
        <v>0</v>
      </c>
      <c r="Z31" s="127"/>
      <c r="AA31" s="127"/>
      <c r="AB31" s="127"/>
      <c r="AC31" s="127"/>
      <c r="AD31" s="127"/>
      <c r="AE31" s="140">
        <f t="shared" si="9"/>
        <v>0</v>
      </c>
      <c r="AF31" s="127" t="s">
        <v>363</v>
      </c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53">
        <f t="shared" si="10"/>
        <v>0</v>
      </c>
      <c r="BF31" s="140">
        <f t="shared" si="11"/>
        <v>0</v>
      </c>
      <c r="BG31" s="152">
        <v>0.2</v>
      </c>
      <c r="BH31" s="139">
        <f t="shared" si="12"/>
        <v>0</v>
      </c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/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/>
      <c r="IK31" s="120"/>
      <c r="IL31" s="120"/>
      <c r="IM31" s="120"/>
      <c r="IN31" s="120"/>
      <c r="IO31" s="120"/>
      <c r="IP31" s="120"/>
      <c r="IQ31" s="120"/>
      <c r="IR31" s="120"/>
      <c r="IS31" s="120"/>
      <c r="IT31" s="120"/>
    </row>
    <row r="32" spans="1:254" s="68" customFormat="1" ht="15" customHeight="1">
      <c r="A32" s="88">
        <v>55</v>
      </c>
      <c r="B32" s="89"/>
      <c r="C32" s="102" t="s">
        <v>181</v>
      </c>
      <c r="D32" s="102" t="s">
        <v>182</v>
      </c>
      <c r="E32" s="90"/>
      <c r="F32" s="85" t="e">
        <f>VLOOKUP(D32,#REF!,3,0)</f>
        <v>#REF!</v>
      </c>
      <c r="G32" s="86">
        <v>0.67019240000000002</v>
      </c>
      <c r="H32" s="92"/>
      <c r="I32" s="120"/>
      <c r="J32" s="121"/>
      <c r="K32" s="120"/>
      <c r="L32" s="120"/>
      <c r="M32" s="85"/>
      <c r="N32" s="85"/>
      <c r="O32" s="120"/>
      <c r="P32" s="127"/>
      <c r="Q32" s="127"/>
      <c r="R32" s="127"/>
      <c r="S32" s="127"/>
      <c r="T32" s="127"/>
      <c r="U32" s="127"/>
      <c r="V32" s="126">
        <v>7.8499999999999994E-6</v>
      </c>
      <c r="W32" s="126">
        <f t="shared" si="7"/>
        <v>0</v>
      </c>
      <c r="X32" s="127"/>
      <c r="Y32" s="126">
        <f t="shared" si="8"/>
        <v>0</v>
      </c>
      <c r="Z32" s="127"/>
      <c r="AA32" s="127"/>
      <c r="AB32" s="127"/>
      <c r="AC32" s="127"/>
      <c r="AD32" s="127"/>
      <c r="AE32" s="140">
        <f t="shared" si="9"/>
        <v>0</v>
      </c>
      <c r="AF32" s="127" t="s">
        <v>363</v>
      </c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53">
        <f t="shared" si="10"/>
        <v>0</v>
      </c>
      <c r="BF32" s="140">
        <f t="shared" si="11"/>
        <v>0</v>
      </c>
      <c r="BG32" s="152">
        <v>0.2</v>
      </c>
      <c r="BH32" s="139">
        <f t="shared" si="12"/>
        <v>0</v>
      </c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K32" s="120"/>
      <c r="GL32" s="120"/>
      <c r="GM32" s="120"/>
      <c r="GN32" s="120"/>
      <c r="GO32" s="120"/>
      <c r="GP32" s="120"/>
      <c r="GQ32" s="120"/>
      <c r="GR32" s="120"/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/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/>
      <c r="IK32" s="120"/>
      <c r="IL32" s="120"/>
      <c r="IM32" s="120"/>
      <c r="IN32" s="120"/>
      <c r="IO32" s="120"/>
      <c r="IP32" s="120"/>
      <c r="IQ32" s="120"/>
      <c r="IR32" s="120"/>
      <c r="IS32" s="120"/>
      <c r="IT32" s="120"/>
    </row>
    <row r="33" spans="1:254" s="68" customFormat="1" ht="15" customHeight="1">
      <c r="A33" s="88">
        <v>56</v>
      </c>
      <c r="B33" s="89"/>
      <c r="C33" s="102" t="s">
        <v>183</v>
      </c>
      <c r="D33" s="102" t="s">
        <v>184</v>
      </c>
      <c r="E33" s="90"/>
      <c r="F33" s="85" t="e">
        <f>VLOOKUP(D33,#REF!,3,0)</f>
        <v>#REF!</v>
      </c>
      <c r="G33" s="86">
        <v>0.858935</v>
      </c>
      <c r="H33" s="92"/>
      <c r="I33" s="120"/>
      <c r="J33" s="121"/>
      <c r="K33" s="120"/>
      <c r="L33" s="120"/>
      <c r="M33" s="85"/>
      <c r="N33" s="85"/>
      <c r="O33" s="120"/>
      <c r="P33" s="127"/>
      <c r="Q33" s="127"/>
      <c r="R33" s="127"/>
      <c r="S33" s="127"/>
      <c r="T33" s="127"/>
      <c r="U33" s="127"/>
      <c r="V33" s="126">
        <v>7.8499999999999994E-6</v>
      </c>
      <c r="W33" s="126">
        <f t="shared" si="7"/>
        <v>0</v>
      </c>
      <c r="X33" s="127"/>
      <c r="Y33" s="126">
        <f t="shared" si="8"/>
        <v>0</v>
      </c>
      <c r="Z33" s="127"/>
      <c r="AA33" s="127"/>
      <c r="AB33" s="127"/>
      <c r="AC33" s="127"/>
      <c r="AD33" s="127"/>
      <c r="AE33" s="140">
        <f t="shared" si="9"/>
        <v>0</v>
      </c>
      <c r="AF33" s="127" t="s">
        <v>363</v>
      </c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53">
        <f t="shared" si="10"/>
        <v>0</v>
      </c>
      <c r="BF33" s="140">
        <f t="shared" si="11"/>
        <v>0</v>
      </c>
      <c r="BG33" s="152">
        <v>0.2</v>
      </c>
      <c r="BH33" s="139">
        <f t="shared" si="12"/>
        <v>0</v>
      </c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</row>
    <row r="34" spans="1:254" s="68" customFormat="1" ht="15" customHeight="1">
      <c r="A34" s="88">
        <v>60</v>
      </c>
      <c r="B34" s="89"/>
      <c r="C34" s="102" t="s">
        <v>191</v>
      </c>
      <c r="D34" s="102" t="s">
        <v>192</v>
      </c>
      <c r="E34" s="90"/>
      <c r="F34" s="85" t="e">
        <f>VLOOKUP(D34,#REF!,3,0)</f>
        <v>#REF!</v>
      </c>
      <c r="G34" s="86">
        <v>3.07710675</v>
      </c>
      <c r="H34" s="92"/>
      <c r="I34" s="120"/>
      <c r="J34" s="121"/>
      <c r="K34" s="120"/>
      <c r="L34" s="120"/>
      <c r="M34" s="85"/>
      <c r="N34" s="85"/>
      <c r="O34" s="120"/>
      <c r="P34" s="127"/>
      <c r="Q34" s="127"/>
      <c r="R34" s="127"/>
      <c r="S34" s="127"/>
      <c r="T34" s="127"/>
      <c r="U34" s="127"/>
      <c r="V34" s="126">
        <v>7.8499999999999994E-6</v>
      </c>
      <c r="W34" s="126">
        <f t="shared" si="7"/>
        <v>0</v>
      </c>
      <c r="X34" s="127"/>
      <c r="Y34" s="126">
        <f t="shared" si="8"/>
        <v>0</v>
      </c>
      <c r="Z34" s="127"/>
      <c r="AA34" s="127"/>
      <c r="AB34" s="127"/>
      <c r="AC34" s="127"/>
      <c r="AD34" s="127"/>
      <c r="AE34" s="140">
        <f t="shared" si="9"/>
        <v>0</v>
      </c>
      <c r="AF34" s="127" t="s">
        <v>363</v>
      </c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53">
        <f t="shared" si="10"/>
        <v>0</v>
      </c>
      <c r="BF34" s="140">
        <f t="shared" si="11"/>
        <v>0</v>
      </c>
      <c r="BG34" s="152">
        <v>0.2</v>
      </c>
      <c r="BH34" s="139">
        <f t="shared" si="12"/>
        <v>0</v>
      </c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0"/>
      <c r="CW34" s="120"/>
      <c r="CX34" s="120"/>
      <c r="CY34" s="120"/>
      <c r="CZ34" s="120"/>
      <c r="DA34" s="120"/>
      <c r="DB34" s="120"/>
      <c r="DC34" s="120"/>
      <c r="DD34" s="120"/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0"/>
      <c r="DS34" s="120"/>
      <c r="DT34" s="120"/>
      <c r="DU34" s="120"/>
      <c r="DV34" s="120"/>
      <c r="DW34" s="120"/>
      <c r="DX34" s="120"/>
      <c r="DY34" s="120"/>
      <c r="DZ34" s="120"/>
      <c r="EA34" s="120"/>
      <c r="EB34" s="120"/>
      <c r="EC34" s="120"/>
      <c r="ED34" s="120"/>
      <c r="EE34" s="120"/>
      <c r="EF34" s="120"/>
      <c r="EG34" s="120"/>
      <c r="EH34" s="120"/>
      <c r="EI34" s="120"/>
      <c r="EJ34" s="120"/>
      <c r="EK34" s="120"/>
      <c r="EL34" s="120"/>
      <c r="EM34" s="120"/>
      <c r="EN34" s="120"/>
      <c r="EO34" s="120"/>
      <c r="EP34" s="120"/>
      <c r="EQ34" s="120"/>
      <c r="ER34" s="120"/>
      <c r="ES34" s="120"/>
      <c r="ET34" s="120"/>
      <c r="EU34" s="120"/>
      <c r="EV34" s="120"/>
      <c r="EW34" s="120"/>
      <c r="EX34" s="120"/>
      <c r="EY34" s="120"/>
      <c r="EZ34" s="120"/>
      <c r="FA34" s="120"/>
      <c r="FB34" s="120"/>
      <c r="FC34" s="120"/>
      <c r="FD34" s="120"/>
      <c r="FE34" s="120"/>
      <c r="FF34" s="120"/>
      <c r="FG34" s="120"/>
      <c r="FH34" s="120"/>
      <c r="FI34" s="120"/>
      <c r="FJ34" s="120"/>
      <c r="FK34" s="120"/>
      <c r="FL34" s="120"/>
      <c r="FM34" s="120"/>
      <c r="FN34" s="120"/>
      <c r="FO34" s="120"/>
      <c r="FP34" s="120"/>
      <c r="FQ34" s="120"/>
      <c r="FR34" s="120"/>
      <c r="FS34" s="120"/>
      <c r="FT34" s="120"/>
      <c r="FU34" s="120"/>
      <c r="FV34" s="120"/>
      <c r="FW34" s="120"/>
      <c r="FX34" s="120"/>
      <c r="FY34" s="120"/>
      <c r="FZ34" s="120"/>
      <c r="GA34" s="120"/>
      <c r="GB34" s="120"/>
      <c r="GC34" s="120"/>
      <c r="GD34" s="120"/>
      <c r="GE34" s="120"/>
      <c r="GF34" s="120"/>
      <c r="GG34" s="120"/>
      <c r="GH34" s="120"/>
      <c r="GI34" s="120"/>
      <c r="GJ34" s="120"/>
      <c r="GK34" s="120"/>
      <c r="GL34" s="120"/>
      <c r="GM34" s="120"/>
      <c r="GN34" s="120"/>
      <c r="GO34" s="120"/>
      <c r="GP34" s="120"/>
      <c r="GQ34" s="120"/>
      <c r="GR34" s="120"/>
      <c r="GS34" s="120"/>
      <c r="GT34" s="120"/>
      <c r="GU34" s="120"/>
      <c r="GV34" s="120"/>
      <c r="GW34" s="120"/>
      <c r="GX34" s="120"/>
      <c r="GY34" s="120"/>
      <c r="GZ34" s="120"/>
      <c r="HA34" s="120"/>
      <c r="HB34" s="120"/>
      <c r="HC34" s="120"/>
      <c r="HD34" s="120"/>
      <c r="HE34" s="120"/>
      <c r="HF34" s="120"/>
      <c r="HG34" s="120"/>
      <c r="HH34" s="120"/>
      <c r="HI34" s="120"/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120"/>
      <c r="HV34" s="120"/>
      <c r="HW34" s="120"/>
      <c r="HX34" s="120"/>
      <c r="HY34" s="120"/>
      <c r="HZ34" s="120"/>
      <c r="IA34" s="120"/>
      <c r="IB34" s="120"/>
      <c r="IC34" s="120"/>
      <c r="ID34" s="120"/>
      <c r="IE34" s="120"/>
      <c r="IF34" s="120"/>
      <c r="IG34" s="120"/>
      <c r="IH34" s="120"/>
      <c r="II34" s="120"/>
      <c r="IJ34" s="120"/>
      <c r="IK34" s="120"/>
      <c r="IL34" s="120"/>
      <c r="IM34" s="120"/>
      <c r="IN34" s="120"/>
      <c r="IO34" s="120"/>
      <c r="IP34" s="120"/>
      <c r="IQ34" s="120"/>
      <c r="IR34" s="120"/>
      <c r="IS34" s="120"/>
      <c r="IT34" s="120"/>
    </row>
    <row r="35" spans="1:254" s="68" customFormat="1" ht="15" customHeight="1">
      <c r="A35" s="88">
        <v>61</v>
      </c>
      <c r="B35" s="89"/>
      <c r="C35" s="102" t="s">
        <v>193</v>
      </c>
      <c r="D35" s="102" t="s">
        <v>194</v>
      </c>
      <c r="E35" s="90"/>
      <c r="F35" s="85" t="e">
        <f>VLOOKUP(D35,#REF!,3,0)</f>
        <v>#REF!</v>
      </c>
      <c r="G35" s="86">
        <v>4.8043550000000002</v>
      </c>
      <c r="H35" s="92"/>
      <c r="I35" s="120"/>
      <c r="J35" s="121"/>
      <c r="K35" s="120"/>
      <c r="L35" s="120"/>
      <c r="M35" s="85"/>
      <c r="N35" s="85"/>
      <c r="O35" s="120"/>
      <c r="P35" s="127"/>
      <c r="Q35" s="127"/>
      <c r="R35" s="127"/>
      <c r="S35" s="127"/>
      <c r="T35" s="127"/>
      <c r="U35" s="127"/>
      <c r="V35" s="126">
        <v>7.8499999999999994E-6</v>
      </c>
      <c r="W35" s="126">
        <f t="shared" si="7"/>
        <v>0</v>
      </c>
      <c r="X35" s="127"/>
      <c r="Y35" s="126">
        <f t="shared" si="8"/>
        <v>0</v>
      </c>
      <c r="Z35" s="127"/>
      <c r="AA35" s="127"/>
      <c r="AB35" s="127"/>
      <c r="AC35" s="127"/>
      <c r="AD35" s="127"/>
      <c r="AE35" s="140">
        <f t="shared" si="9"/>
        <v>0</v>
      </c>
      <c r="AF35" s="127" t="s">
        <v>363</v>
      </c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53">
        <f t="shared" si="10"/>
        <v>0</v>
      </c>
      <c r="BF35" s="140">
        <f t="shared" si="11"/>
        <v>0</v>
      </c>
      <c r="BG35" s="152">
        <v>0.2</v>
      </c>
      <c r="BH35" s="139">
        <f t="shared" si="12"/>
        <v>0</v>
      </c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  <c r="EK35" s="120"/>
      <c r="EL35" s="120"/>
      <c r="EM35" s="120"/>
      <c r="EN35" s="120"/>
      <c r="EO35" s="120"/>
      <c r="EP35" s="120"/>
      <c r="EQ35" s="120"/>
      <c r="ER35" s="120"/>
      <c r="ES35" s="120"/>
      <c r="ET35" s="120"/>
      <c r="EU35" s="120"/>
      <c r="EV35" s="120"/>
      <c r="EW35" s="120"/>
      <c r="EX35" s="120"/>
      <c r="EY35" s="120"/>
      <c r="EZ35" s="120"/>
      <c r="FA35" s="120"/>
      <c r="FB35" s="120"/>
      <c r="FC35" s="120"/>
      <c r="FD35" s="120"/>
      <c r="FE35" s="120"/>
      <c r="FF35" s="120"/>
      <c r="FG35" s="120"/>
      <c r="FH35" s="120"/>
      <c r="FI35" s="120"/>
      <c r="FJ35" s="120"/>
      <c r="FK35" s="120"/>
      <c r="FL35" s="120"/>
      <c r="FM35" s="120"/>
      <c r="FN35" s="120"/>
      <c r="FO35" s="120"/>
      <c r="FP35" s="120"/>
      <c r="FQ35" s="120"/>
      <c r="FR35" s="120"/>
      <c r="FS35" s="120"/>
      <c r="FT35" s="120"/>
      <c r="FU35" s="120"/>
      <c r="FV35" s="120"/>
      <c r="FW35" s="120"/>
      <c r="FX35" s="120"/>
      <c r="FY35" s="120"/>
      <c r="FZ35" s="120"/>
      <c r="GA35" s="120"/>
      <c r="GB35" s="120"/>
      <c r="GC35" s="120"/>
      <c r="GD35" s="120"/>
      <c r="GE35" s="120"/>
      <c r="GF35" s="120"/>
      <c r="GG35" s="120"/>
      <c r="GH35" s="120"/>
      <c r="GI35" s="120"/>
      <c r="GJ35" s="120"/>
      <c r="GK35" s="120"/>
      <c r="GL35" s="120"/>
      <c r="GM35" s="120"/>
      <c r="GN35" s="120"/>
      <c r="GO35" s="120"/>
      <c r="GP35" s="120"/>
      <c r="GQ35" s="120"/>
      <c r="GR35" s="120"/>
      <c r="GS35" s="120"/>
      <c r="GT35" s="120"/>
      <c r="GU35" s="120"/>
      <c r="GV35" s="120"/>
      <c r="GW35" s="120"/>
      <c r="GX35" s="120"/>
      <c r="GY35" s="120"/>
      <c r="GZ35" s="120"/>
      <c r="HA35" s="120"/>
      <c r="HB35" s="120"/>
      <c r="HC35" s="120"/>
      <c r="HD35" s="120"/>
      <c r="HE35" s="120"/>
      <c r="HF35" s="120"/>
      <c r="HG35" s="120"/>
      <c r="HH35" s="120"/>
      <c r="HI35" s="120"/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120"/>
      <c r="HV35" s="120"/>
      <c r="HW35" s="120"/>
      <c r="HX35" s="120"/>
      <c r="HY35" s="120"/>
      <c r="HZ35" s="120"/>
      <c r="IA35" s="120"/>
      <c r="IB35" s="120"/>
      <c r="IC35" s="120"/>
      <c r="ID35" s="120"/>
      <c r="IE35" s="120"/>
      <c r="IF35" s="120"/>
      <c r="IG35" s="120"/>
      <c r="IH35" s="120"/>
      <c r="II35" s="120"/>
      <c r="IJ35" s="120"/>
      <c r="IK35" s="120"/>
      <c r="IL35" s="120"/>
      <c r="IM35" s="120"/>
      <c r="IN35" s="120"/>
      <c r="IO35" s="120"/>
      <c r="IP35" s="120"/>
      <c r="IQ35" s="120"/>
      <c r="IR35" s="120"/>
      <c r="IS35" s="120"/>
      <c r="IT35" s="120"/>
    </row>
    <row r="36" spans="1:254" s="68" customFormat="1" ht="15" customHeight="1">
      <c r="A36" s="88">
        <v>62</v>
      </c>
      <c r="B36" s="89"/>
      <c r="C36" s="102" t="s">
        <v>195</v>
      </c>
      <c r="D36" s="102" t="s">
        <v>196</v>
      </c>
      <c r="E36" s="90"/>
      <c r="F36" s="85" t="e">
        <f>VLOOKUP(D36,#REF!,3,0)</f>
        <v>#REF!</v>
      </c>
      <c r="G36" s="86">
        <v>1.52904</v>
      </c>
      <c r="H36" s="92"/>
      <c r="I36" s="120"/>
      <c r="J36" s="121"/>
      <c r="K36" s="120"/>
      <c r="L36" s="120"/>
      <c r="M36" s="85"/>
      <c r="N36" s="85"/>
      <c r="O36" s="120"/>
      <c r="P36" s="127" t="s">
        <v>364</v>
      </c>
      <c r="Q36" s="127">
        <v>6.1</v>
      </c>
      <c r="R36" s="127">
        <v>3.35</v>
      </c>
      <c r="S36" s="127">
        <v>164</v>
      </c>
      <c r="T36" s="127">
        <v>67</v>
      </c>
      <c r="U36" s="127">
        <v>3</v>
      </c>
      <c r="V36" s="126">
        <v>7.8499999999999994E-6</v>
      </c>
      <c r="W36" s="126">
        <f t="shared" si="7"/>
        <v>0.25876739999999998</v>
      </c>
      <c r="X36" s="127">
        <v>0.12</v>
      </c>
      <c r="Y36" s="126">
        <f t="shared" si="8"/>
        <v>1.1136103499999999</v>
      </c>
      <c r="Z36" s="127"/>
      <c r="AA36" s="127"/>
      <c r="AB36" s="127"/>
      <c r="AC36" s="127"/>
      <c r="AD36" s="127"/>
      <c r="AE36" s="140">
        <f t="shared" si="9"/>
        <v>1.1136103499999999</v>
      </c>
      <c r="AF36" s="127" t="s">
        <v>363</v>
      </c>
      <c r="AG36" s="127"/>
      <c r="AH36" s="127"/>
      <c r="AI36" s="127">
        <v>1</v>
      </c>
      <c r="AJ36" s="127"/>
      <c r="AK36" s="127"/>
      <c r="AL36" s="127"/>
      <c r="AM36" s="127">
        <v>1</v>
      </c>
      <c r="AN36" s="127">
        <v>1</v>
      </c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50">
        <f>SUMPRODUCT(AG8:AY8,AG36:AY36)</f>
        <v>0.15000000000000002</v>
      </c>
      <c r="BA36" s="127"/>
      <c r="BB36" s="127"/>
      <c r="BC36" s="127"/>
      <c r="BD36" s="127"/>
      <c r="BE36" s="153">
        <f t="shared" si="10"/>
        <v>0</v>
      </c>
      <c r="BF36" s="140">
        <f t="shared" si="11"/>
        <v>1.26361035</v>
      </c>
      <c r="BG36" s="152">
        <v>0.2</v>
      </c>
      <c r="BH36" s="139">
        <f t="shared" si="12"/>
        <v>1.5163324199999999</v>
      </c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  <c r="EK36" s="120"/>
      <c r="EL36" s="120"/>
      <c r="EM36" s="120"/>
      <c r="EN36" s="120"/>
      <c r="EO36" s="120"/>
      <c r="EP36" s="120"/>
      <c r="EQ36" s="120"/>
      <c r="ER36" s="120"/>
      <c r="ES36" s="120"/>
      <c r="ET36" s="120"/>
      <c r="EU36" s="120"/>
      <c r="EV36" s="120"/>
      <c r="EW36" s="120"/>
      <c r="EX36" s="120"/>
      <c r="EY36" s="120"/>
      <c r="EZ36" s="120"/>
      <c r="FA36" s="120"/>
      <c r="FB36" s="120"/>
      <c r="FC36" s="120"/>
      <c r="FD36" s="120"/>
      <c r="FE36" s="120"/>
      <c r="FF36" s="120"/>
      <c r="FG36" s="120"/>
      <c r="FH36" s="120"/>
      <c r="FI36" s="120"/>
      <c r="FJ36" s="120"/>
      <c r="FK36" s="120"/>
      <c r="FL36" s="120"/>
      <c r="FM36" s="120"/>
      <c r="FN36" s="120"/>
      <c r="FO36" s="120"/>
      <c r="FP36" s="120"/>
      <c r="FQ36" s="120"/>
      <c r="FR36" s="120"/>
      <c r="FS36" s="120"/>
      <c r="FT36" s="120"/>
      <c r="FU36" s="120"/>
      <c r="FV36" s="120"/>
      <c r="FW36" s="120"/>
      <c r="FX36" s="120"/>
      <c r="FY36" s="120"/>
      <c r="FZ36" s="120"/>
      <c r="GA36" s="120"/>
      <c r="GB36" s="120"/>
      <c r="GC36" s="120"/>
      <c r="GD36" s="120"/>
      <c r="GE36" s="120"/>
      <c r="GF36" s="120"/>
      <c r="GG36" s="120"/>
      <c r="GH36" s="120"/>
      <c r="GI36" s="120"/>
      <c r="GJ36" s="120"/>
      <c r="GK36" s="120"/>
      <c r="GL36" s="120"/>
      <c r="GM36" s="120"/>
      <c r="GN36" s="120"/>
      <c r="GO36" s="120"/>
      <c r="GP36" s="120"/>
      <c r="GQ36" s="120"/>
      <c r="GR36" s="120"/>
      <c r="GS36" s="120"/>
      <c r="GT36" s="120"/>
      <c r="GU36" s="120"/>
      <c r="GV36" s="120"/>
      <c r="GW36" s="120"/>
      <c r="GX36" s="120"/>
      <c r="GY36" s="120"/>
      <c r="GZ36" s="120"/>
      <c r="HA36" s="120"/>
      <c r="HB36" s="120"/>
      <c r="HC36" s="120"/>
      <c r="HD36" s="120"/>
      <c r="HE36" s="120"/>
      <c r="HF36" s="120"/>
      <c r="HG36" s="120"/>
      <c r="HH36" s="120"/>
      <c r="HI36" s="120"/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120"/>
      <c r="HV36" s="120"/>
      <c r="HW36" s="120"/>
      <c r="HX36" s="120"/>
      <c r="HY36" s="120"/>
      <c r="HZ36" s="120"/>
      <c r="IA36" s="120"/>
      <c r="IB36" s="120"/>
      <c r="IC36" s="120"/>
      <c r="ID36" s="120"/>
      <c r="IE36" s="120"/>
      <c r="IF36" s="120"/>
      <c r="IG36" s="120"/>
      <c r="IH36" s="120"/>
      <c r="II36" s="120"/>
      <c r="IJ36" s="120"/>
      <c r="IK36" s="120"/>
      <c r="IL36" s="120"/>
      <c r="IM36" s="120"/>
      <c r="IN36" s="120"/>
      <c r="IO36" s="120"/>
      <c r="IP36" s="120"/>
      <c r="IQ36" s="120"/>
      <c r="IR36" s="120"/>
      <c r="IS36" s="120"/>
      <c r="IT36" s="120"/>
    </row>
    <row r="37" spans="1:254" s="68" customFormat="1" ht="15" customHeight="1">
      <c r="A37" s="88">
        <v>63</v>
      </c>
      <c r="B37" s="89"/>
      <c r="C37" s="102" t="s">
        <v>197</v>
      </c>
      <c r="D37" s="102" t="s">
        <v>198</v>
      </c>
      <c r="E37" s="90"/>
      <c r="F37" s="85" t="e">
        <f>VLOOKUP(D37,#REF!,3,0)</f>
        <v>#REF!</v>
      </c>
      <c r="G37" s="86">
        <v>1.52904</v>
      </c>
      <c r="H37" s="92"/>
      <c r="I37" s="120"/>
      <c r="J37" s="121"/>
      <c r="K37" s="120"/>
      <c r="L37" s="120"/>
      <c r="M37" s="85"/>
      <c r="N37" s="85"/>
      <c r="O37" s="120"/>
      <c r="P37" s="127" t="s">
        <v>364</v>
      </c>
      <c r="Q37" s="127">
        <v>6.1</v>
      </c>
      <c r="R37" s="127">
        <v>3.35</v>
      </c>
      <c r="S37" s="127">
        <v>164</v>
      </c>
      <c r="T37" s="127">
        <v>67</v>
      </c>
      <c r="U37" s="127">
        <v>3</v>
      </c>
      <c r="V37" s="126">
        <v>7.8499999999999994E-6</v>
      </c>
      <c r="W37" s="126">
        <f t="shared" si="7"/>
        <v>0.25876739999999998</v>
      </c>
      <c r="X37" s="127">
        <v>0.12</v>
      </c>
      <c r="Y37" s="126">
        <f t="shared" si="8"/>
        <v>1.1136103499999999</v>
      </c>
      <c r="Z37" s="127"/>
      <c r="AA37" s="127"/>
      <c r="AB37" s="127"/>
      <c r="AC37" s="127"/>
      <c r="AD37" s="127"/>
      <c r="AE37" s="140">
        <f t="shared" si="9"/>
        <v>1.1136103499999999</v>
      </c>
      <c r="AF37" s="127" t="s">
        <v>363</v>
      </c>
      <c r="AG37" s="127"/>
      <c r="AH37" s="127"/>
      <c r="AI37" s="127">
        <v>1</v>
      </c>
      <c r="AJ37" s="127"/>
      <c r="AK37" s="127"/>
      <c r="AL37" s="127"/>
      <c r="AM37" s="127">
        <v>1</v>
      </c>
      <c r="AN37" s="127">
        <v>1</v>
      </c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50">
        <f>SUMPRODUCT(AG8:AY8,AG37:AY37)</f>
        <v>0.15000000000000002</v>
      </c>
      <c r="BA37" s="127"/>
      <c r="BB37" s="127"/>
      <c r="BC37" s="127"/>
      <c r="BD37" s="127"/>
      <c r="BE37" s="153">
        <f t="shared" si="10"/>
        <v>0</v>
      </c>
      <c r="BF37" s="140">
        <f t="shared" si="11"/>
        <v>1.26361035</v>
      </c>
      <c r="BG37" s="152">
        <v>0.2</v>
      </c>
      <c r="BH37" s="139">
        <f t="shared" si="12"/>
        <v>1.5163324199999999</v>
      </c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  <c r="HH37" s="120"/>
      <c r="HI37" s="120"/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120"/>
      <c r="HV37" s="120"/>
      <c r="HW37" s="120"/>
      <c r="HX37" s="120"/>
      <c r="HY37" s="120"/>
      <c r="HZ37" s="120"/>
      <c r="IA37" s="120"/>
      <c r="IB37" s="120"/>
      <c r="IC37" s="120"/>
      <c r="ID37" s="120"/>
      <c r="IE37" s="120"/>
      <c r="IF37" s="120"/>
      <c r="IG37" s="120"/>
      <c r="IH37" s="120"/>
      <c r="II37" s="120"/>
      <c r="IJ37" s="120"/>
      <c r="IK37" s="120"/>
      <c r="IL37" s="120"/>
      <c r="IM37" s="120"/>
      <c r="IN37" s="120"/>
      <c r="IO37" s="120"/>
      <c r="IP37" s="120"/>
      <c r="IQ37" s="120"/>
      <c r="IR37" s="120"/>
      <c r="IS37" s="120"/>
      <c r="IT37" s="120"/>
    </row>
    <row r="38" spans="1:254" s="68" customFormat="1" ht="15" customHeight="1">
      <c r="A38" s="88">
        <v>66</v>
      </c>
      <c r="B38" s="89"/>
      <c r="C38" s="104" t="s">
        <v>203</v>
      </c>
      <c r="D38" s="105" t="s">
        <v>204</v>
      </c>
      <c r="E38" s="90"/>
      <c r="F38" s="85" t="e">
        <f>VLOOKUP(D38,#REF!,3,0)</f>
        <v>#REF!</v>
      </c>
      <c r="G38" s="86">
        <v>2.3125430499999999</v>
      </c>
      <c r="H38" s="92"/>
      <c r="I38" s="120"/>
      <c r="J38" s="121"/>
      <c r="K38" s="120"/>
      <c r="L38" s="120"/>
      <c r="M38" s="85"/>
      <c r="N38" s="85"/>
      <c r="O38" s="120"/>
      <c r="P38" s="127"/>
      <c r="Q38" s="127"/>
      <c r="R38" s="127"/>
      <c r="S38" s="127"/>
      <c r="T38" s="127"/>
      <c r="U38" s="127"/>
      <c r="V38" s="126">
        <v>7.8499999999999994E-6</v>
      </c>
      <c r="W38" s="126">
        <f t="shared" si="7"/>
        <v>0</v>
      </c>
      <c r="X38" s="127"/>
      <c r="Y38" s="126">
        <f t="shared" si="8"/>
        <v>0</v>
      </c>
      <c r="Z38" s="127"/>
      <c r="AA38" s="127"/>
      <c r="AB38" s="127"/>
      <c r="AC38" s="127"/>
      <c r="AD38" s="127"/>
      <c r="AE38" s="140">
        <f t="shared" si="9"/>
        <v>0</v>
      </c>
      <c r="AF38" s="127" t="s">
        <v>363</v>
      </c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53">
        <f t="shared" si="10"/>
        <v>0</v>
      </c>
      <c r="BF38" s="140">
        <f t="shared" si="11"/>
        <v>0</v>
      </c>
      <c r="BG38" s="152">
        <v>0.2</v>
      </c>
      <c r="BH38" s="139">
        <f t="shared" si="12"/>
        <v>0</v>
      </c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120"/>
      <c r="FP38" s="120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0"/>
      <c r="GE38" s="120"/>
      <c r="GF38" s="120"/>
      <c r="GG38" s="120"/>
      <c r="GH38" s="120"/>
      <c r="GI38" s="120"/>
      <c r="GJ38" s="120"/>
      <c r="GK38" s="120"/>
      <c r="GL38" s="120"/>
      <c r="GM38" s="120"/>
      <c r="GN38" s="120"/>
      <c r="GO38" s="120"/>
      <c r="GP38" s="120"/>
      <c r="GQ38" s="120"/>
      <c r="GR38" s="120"/>
      <c r="GS38" s="120"/>
      <c r="GT38" s="120"/>
      <c r="GU38" s="120"/>
      <c r="GV38" s="120"/>
      <c r="GW38" s="120"/>
      <c r="GX38" s="120"/>
      <c r="GY38" s="120"/>
      <c r="GZ38" s="120"/>
      <c r="HA38" s="120"/>
      <c r="HB38" s="120"/>
      <c r="HC38" s="120"/>
      <c r="HD38" s="120"/>
      <c r="HE38" s="120"/>
      <c r="HF38" s="120"/>
      <c r="HG38" s="120"/>
      <c r="HH38" s="120"/>
      <c r="HI38" s="120"/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120"/>
      <c r="HV38" s="120"/>
      <c r="HW38" s="120"/>
      <c r="HX38" s="120"/>
      <c r="HY38" s="120"/>
      <c r="HZ38" s="120"/>
      <c r="IA38" s="120"/>
      <c r="IB38" s="120"/>
      <c r="IC38" s="120"/>
      <c r="ID38" s="120"/>
      <c r="IE38" s="120"/>
      <c r="IF38" s="120"/>
      <c r="IG38" s="120"/>
      <c r="IH38" s="120"/>
      <c r="II38" s="120"/>
      <c r="IJ38" s="120"/>
      <c r="IK38" s="120"/>
      <c r="IL38" s="120"/>
      <c r="IM38" s="120"/>
      <c r="IN38" s="120"/>
      <c r="IO38" s="120"/>
      <c r="IP38" s="120"/>
      <c r="IQ38" s="120"/>
      <c r="IR38" s="120"/>
      <c r="IS38" s="120"/>
      <c r="IT38" s="120"/>
    </row>
    <row r="39" spans="1:254" s="68" customFormat="1" ht="15" customHeight="1">
      <c r="A39" s="88">
        <v>67</v>
      </c>
      <c r="B39" s="89"/>
      <c r="C39" s="104" t="s">
        <v>205</v>
      </c>
      <c r="D39" s="105" t="s">
        <v>206</v>
      </c>
      <c r="E39" s="90"/>
      <c r="F39" s="85" t="e">
        <f>VLOOKUP(D39,#REF!,3,0)</f>
        <v>#REF!</v>
      </c>
      <c r="G39" s="86">
        <v>2.3125430499999999</v>
      </c>
      <c r="H39" s="92"/>
      <c r="I39" s="120"/>
      <c r="J39" s="121"/>
      <c r="K39" s="120"/>
      <c r="L39" s="120"/>
      <c r="M39" s="85"/>
      <c r="N39" s="85"/>
      <c r="O39" s="120"/>
      <c r="P39" s="127"/>
      <c r="Q39" s="127"/>
      <c r="R39" s="127"/>
      <c r="S39" s="127"/>
      <c r="T39" s="127"/>
      <c r="U39" s="127"/>
      <c r="V39" s="126">
        <v>7.8499999999999994E-6</v>
      </c>
      <c r="W39" s="126">
        <f t="shared" si="7"/>
        <v>0</v>
      </c>
      <c r="X39" s="127"/>
      <c r="Y39" s="126">
        <f t="shared" si="8"/>
        <v>0</v>
      </c>
      <c r="Z39" s="127"/>
      <c r="AA39" s="127"/>
      <c r="AB39" s="127"/>
      <c r="AC39" s="127"/>
      <c r="AD39" s="127"/>
      <c r="AE39" s="140">
        <f t="shared" si="9"/>
        <v>0</v>
      </c>
      <c r="AF39" s="127" t="s">
        <v>363</v>
      </c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53">
        <f t="shared" si="10"/>
        <v>0</v>
      </c>
      <c r="BF39" s="140">
        <f t="shared" si="11"/>
        <v>0</v>
      </c>
      <c r="BG39" s="152">
        <v>0.2</v>
      </c>
      <c r="BH39" s="139">
        <f t="shared" si="12"/>
        <v>0</v>
      </c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0"/>
      <c r="DA39" s="120"/>
      <c r="DB39" s="120"/>
      <c r="DC39" s="12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20"/>
      <c r="DU39" s="120"/>
      <c r="DV39" s="120"/>
      <c r="DW39" s="120"/>
      <c r="DX39" s="120"/>
      <c r="DY39" s="120"/>
      <c r="DZ39" s="120"/>
      <c r="EA39" s="120"/>
      <c r="EB39" s="120"/>
      <c r="EC39" s="120"/>
      <c r="ED39" s="120"/>
      <c r="EE39" s="120"/>
      <c r="EF39" s="120"/>
      <c r="EG39" s="120"/>
      <c r="EH39" s="120"/>
      <c r="EI39" s="120"/>
      <c r="EJ39" s="120"/>
      <c r="EK39" s="120"/>
      <c r="EL39" s="120"/>
      <c r="EM39" s="120"/>
      <c r="EN39" s="120"/>
      <c r="EO39" s="120"/>
      <c r="EP39" s="120"/>
      <c r="EQ39" s="120"/>
      <c r="ER39" s="120"/>
      <c r="ES39" s="120"/>
      <c r="ET39" s="120"/>
      <c r="EU39" s="120"/>
      <c r="EV39" s="120"/>
      <c r="EW39" s="120"/>
      <c r="EX39" s="120"/>
      <c r="EY39" s="120"/>
      <c r="EZ39" s="120"/>
      <c r="FA39" s="120"/>
      <c r="FB39" s="120"/>
      <c r="FC39" s="120"/>
      <c r="FD39" s="120"/>
      <c r="FE39" s="120"/>
      <c r="FF39" s="120"/>
      <c r="FG39" s="120"/>
      <c r="FH39" s="120"/>
      <c r="FI39" s="120"/>
      <c r="FJ39" s="120"/>
      <c r="FK39" s="120"/>
      <c r="FL39" s="120"/>
      <c r="FM39" s="120"/>
      <c r="FN39" s="120"/>
      <c r="FO39" s="120"/>
      <c r="FP39" s="120"/>
      <c r="FQ39" s="120"/>
      <c r="FR39" s="120"/>
      <c r="FS39" s="120"/>
      <c r="FT39" s="120"/>
      <c r="FU39" s="120"/>
      <c r="FV39" s="120"/>
      <c r="FW39" s="120"/>
      <c r="FX39" s="120"/>
      <c r="FY39" s="120"/>
      <c r="FZ39" s="120"/>
      <c r="GA39" s="120"/>
      <c r="GB39" s="120"/>
      <c r="GC39" s="120"/>
      <c r="GD39" s="120"/>
      <c r="GE39" s="120"/>
      <c r="GF39" s="120"/>
      <c r="GG39" s="120"/>
      <c r="GH39" s="120"/>
      <c r="GI39" s="120"/>
      <c r="GJ39" s="120"/>
      <c r="GK39" s="120"/>
      <c r="GL39" s="120"/>
      <c r="GM39" s="120"/>
      <c r="GN39" s="120"/>
      <c r="GO39" s="120"/>
      <c r="GP39" s="120"/>
      <c r="GQ39" s="120"/>
      <c r="GR39" s="120"/>
      <c r="GS39" s="120"/>
      <c r="GT39" s="120"/>
      <c r="GU39" s="120"/>
      <c r="GV39" s="120"/>
      <c r="GW39" s="120"/>
      <c r="GX39" s="120"/>
      <c r="GY39" s="120"/>
      <c r="GZ39" s="120"/>
      <c r="HA39" s="120"/>
      <c r="HB39" s="120"/>
      <c r="HC39" s="120"/>
      <c r="HD39" s="120"/>
      <c r="HE39" s="120"/>
      <c r="HF39" s="120"/>
      <c r="HG39" s="120"/>
      <c r="HH39" s="120"/>
      <c r="HI39" s="120"/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120"/>
      <c r="HV39" s="120"/>
      <c r="HW39" s="120"/>
      <c r="HX39" s="120"/>
      <c r="HY39" s="120"/>
      <c r="HZ39" s="120"/>
      <c r="IA39" s="120"/>
      <c r="IB39" s="120"/>
      <c r="IC39" s="120"/>
      <c r="ID39" s="120"/>
      <c r="IE39" s="120"/>
      <c r="IF39" s="120"/>
      <c r="IG39" s="120"/>
      <c r="IH39" s="120"/>
      <c r="II39" s="120"/>
      <c r="IJ39" s="120"/>
      <c r="IK39" s="120"/>
      <c r="IL39" s="120"/>
      <c r="IM39" s="120"/>
      <c r="IN39" s="120"/>
      <c r="IO39" s="120"/>
      <c r="IP39" s="120"/>
      <c r="IQ39" s="120"/>
      <c r="IR39" s="120"/>
      <c r="IS39" s="120"/>
      <c r="IT39" s="120"/>
    </row>
    <row r="40" spans="1:254" s="68" customFormat="1" ht="15" customHeight="1">
      <c r="A40" s="88">
        <v>68</v>
      </c>
      <c r="B40" s="89"/>
      <c r="C40" s="106" t="s">
        <v>207</v>
      </c>
      <c r="D40" s="106" t="s">
        <v>208</v>
      </c>
      <c r="E40" s="90"/>
      <c r="F40" s="85" t="e">
        <f>VLOOKUP(D40,#REF!,3,0)</f>
        <v>#REF!</v>
      </c>
      <c r="G40" s="86">
        <v>4.5589369499999997</v>
      </c>
      <c r="H40" s="92"/>
      <c r="I40" s="120"/>
      <c r="J40" s="121"/>
      <c r="K40" s="120"/>
      <c r="L40" s="120"/>
      <c r="M40" s="85"/>
      <c r="N40" s="85"/>
      <c r="O40" s="120"/>
      <c r="P40" s="127"/>
      <c r="Q40" s="127"/>
      <c r="R40" s="127"/>
      <c r="S40" s="127"/>
      <c r="T40" s="127"/>
      <c r="U40" s="127"/>
      <c r="V40" s="126">
        <v>7.8499999999999994E-6</v>
      </c>
      <c r="W40" s="126">
        <f t="shared" si="7"/>
        <v>0</v>
      </c>
      <c r="X40" s="127"/>
      <c r="Y40" s="126">
        <f t="shared" si="8"/>
        <v>0</v>
      </c>
      <c r="Z40" s="127"/>
      <c r="AA40" s="127"/>
      <c r="AB40" s="127"/>
      <c r="AC40" s="127"/>
      <c r="AD40" s="127"/>
      <c r="AE40" s="140">
        <f t="shared" si="9"/>
        <v>0</v>
      </c>
      <c r="AF40" s="127" t="s">
        <v>363</v>
      </c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53">
        <f t="shared" si="10"/>
        <v>0</v>
      </c>
      <c r="BF40" s="140">
        <f t="shared" si="11"/>
        <v>0</v>
      </c>
      <c r="BG40" s="152">
        <v>0.2</v>
      </c>
      <c r="BH40" s="139">
        <f t="shared" si="12"/>
        <v>0</v>
      </c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20"/>
      <c r="EC40" s="120"/>
      <c r="ED40" s="120"/>
      <c r="EE40" s="120"/>
      <c r="EF40" s="120"/>
      <c r="EG40" s="120"/>
      <c r="EH40" s="120"/>
      <c r="EI40" s="120"/>
      <c r="EJ40" s="120"/>
      <c r="EK40" s="120"/>
      <c r="EL40" s="120"/>
      <c r="EM40" s="120"/>
      <c r="EN40" s="120"/>
      <c r="EO40" s="120"/>
      <c r="EP40" s="120"/>
      <c r="EQ40" s="120"/>
      <c r="ER40" s="120"/>
      <c r="ES40" s="120"/>
      <c r="ET40" s="120"/>
      <c r="EU40" s="120"/>
      <c r="EV40" s="120"/>
      <c r="EW40" s="120"/>
      <c r="EX40" s="120"/>
      <c r="EY40" s="120"/>
      <c r="EZ40" s="120"/>
      <c r="FA40" s="120"/>
      <c r="FB40" s="120"/>
      <c r="FC40" s="120"/>
      <c r="FD40" s="120"/>
      <c r="FE40" s="120"/>
      <c r="FF40" s="120"/>
      <c r="FG40" s="120"/>
      <c r="FH40" s="120"/>
      <c r="FI40" s="120"/>
      <c r="FJ40" s="120"/>
      <c r="FK40" s="120"/>
      <c r="FL40" s="120"/>
      <c r="FM40" s="120"/>
      <c r="FN40" s="120"/>
      <c r="FO40" s="120"/>
      <c r="FP40" s="120"/>
      <c r="FQ40" s="120"/>
      <c r="FR40" s="120"/>
      <c r="FS40" s="120"/>
      <c r="FT40" s="120"/>
      <c r="FU40" s="120"/>
      <c r="FV40" s="120"/>
      <c r="FW40" s="120"/>
      <c r="FX40" s="120"/>
      <c r="FY40" s="120"/>
      <c r="FZ40" s="120"/>
      <c r="GA40" s="120"/>
      <c r="GB40" s="120"/>
      <c r="GC40" s="120"/>
      <c r="GD40" s="120"/>
      <c r="GE40" s="120"/>
      <c r="GF40" s="120"/>
      <c r="GG40" s="120"/>
      <c r="GH40" s="120"/>
      <c r="GI40" s="120"/>
      <c r="GJ40" s="120"/>
      <c r="GK40" s="120"/>
      <c r="GL40" s="120"/>
      <c r="GM40" s="120"/>
      <c r="GN40" s="120"/>
      <c r="GO40" s="120"/>
      <c r="GP40" s="120"/>
      <c r="GQ40" s="120"/>
      <c r="GR40" s="120"/>
      <c r="GS40" s="120"/>
      <c r="GT40" s="120"/>
      <c r="GU40" s="120"/>
      <c r="GV40" s="120"/>
      <c r="GW40" s="120"/>
      <c r="GX40" s="120"/>
      <c r="GY40" s="120"/>
      <c r="GZ40" s="120"/>
      <c r="HA40" s="120"/>
      <c r="HB40" s="120"/>
      <c r="HC40" s="120"/>
      <c r="HD40" s="120"/>
      <c r="HE40" s="120"/>
      <c r="HF40" s="120"/>
      <c r="HG40" s="120"/>
      <c r="HH40" s="120"/>
      <c r="HI40" s="120"/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120"/>
      <c r="HV40" s="120"/>
      <c r="HW40" s="120"/>
      <c r="HX40" s="120"/>
      <c r="HY40" s="120"/>
      <c r="HZ40" s="120"/>
      <c r="IA40" s="120"/>
      <c r="IB40" s="120"/>
      <c r="IC40" s="120"/>
      <c r="ID40" s="120"/>
      <c r="IE40" s="120"/>
      <c r="IF40" s="120"/>
      <c r="IG40" s="120"/>
      <c r="IH40" s="120"/>
      <c r="II40" s="120"/>
      <c r="IJ40" s="120"/>
      <c r="IK40" s="120"/>
      <c r="IL40" s="120"/>
      <c r="IM40" s="120"/>
      <c r="IN40" s="120"/>
      <c r="IO40" s="120"/>
      <c r="IP40" s="120"/>
      <c r="IQ40" s="120"/>
      <c r="IR40" s="120"/>
      <c r="IS40" s="120"/>
      <c r="IT40" s="120"/>
    </row>
    <row r="41" spans="1:254" s="68" customFormat="1" ht="15" customHeight="1">
      <c r="A41" s="88">
        <v>69</v>
      </c>
      <c r="B41" s="89"/>
      <c r="C41" s="106" t="s">
        <v>209</v>
      </c>
      <c r="D41" s="106" t="s">
        <v>210</v>
      </c>
      <c r="E41" s="90"/>
      <c r="F41" s="85" t="e">
        <f>VLOOKUP(D41,#REF!,3,0)</f>
        <v>#REF!</v>
      </c>
      <c r="G41" s="86">
        <v>5.4651449999999997</v>
      </c>
      <c r="H41" s="92"/>
      <c r="I41" s="120"/>
      <c r="J41" s="121"/>
      <c r="K41" s="120"/>
      <c r="L41" s="120"/>
      <c r="M41" s="85"/>
      <c r="N41" s="85"/>
      <c r="O41" s="120"/>
      <c r="P41" s="127"/>
      <c r="Q41" s="127"/>
      <c r="R41" s="127"/>
      <c r="S41" s="127"/>
      <c r="T41" s="127"/>
      <c r="U41" s="127"/>
      <c r="V41" s="126">
        <v>7.8499999999999994E-6</v>
      </c>
      <c r="W41" s="126">
        <f t="shared" si="7"/>
        <v>0</v>
      </c>
      <c r="X41" s="127"/>
      <c r="Y41" s="126">
        <f t="shared" si="8"/>
        <v>0</v>
      </c>
      <c r="Z41" s="127"/>
      <c r="AA41" s="127"/>
      <c r="AB41" s="127"/>
      <c r="AC41" s="127"/>
      <c r="AD41" s="127"/>
      <c r="AE41" s="140">
        <f t="shared" si="9"/>
        <v>0</v>
      </c>
      <c r="AF41" s="127" t="s">
        <v>363</v>
      </c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53">
        <f t="shared" si="10"/>
        <v>0</v>
      </c>
      <c r="BF41" s="140">
        <f t="shared" si="11"/>
        <v>0</v>
      </c>
      <c r="BG41" s="152">
        <v>0.2</v>
      </c>
      <c r="BH41" s="139">
        <f t="shared" si="12"/>
        <v>0</v>
      </c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0"/>
      <c r="IP41" s="120"/>
      <c r="IQ41" s="120"/>
      <c r="IR41" s="120"/>
      <c r="IS41" s="120"/>
      <c r="IT41" s="120"/>
    </row>
    <row r="42" spans="1:254" s="68" customFormat="1" ht="15" customHeight="1">
      <c r="A42" s="88">
        <v>70</v>
      </c>
      <c r="B42" s="89"/>
      <c r="C42" s="106" t="s">
        <v>211</v>
      </c>
      <c r="D42" s="106" t="s">
        <v>212</v>
      </c>
      <c r="E42" s="90"/>
      <c r="F42" s="85" t="e">
        <f>VLOOKUP(D42,#REF!,3,0)</f>
        <v>#REF!</v>
      </c>
      <c r="G42" s="86">
        <v>0</v>
      </c>
      <c r="H42" s="92"/>
      <c r="I42" s="120"/>
      <c r="J42" s="121"/>
      <c r="K42" s="120"/>
      <c r="L42" s="120"/>
      <c r="M42" s="85"/>
      <c r="N42" s="85"/>
      <c r="O42" s="120"/>
      <c r="P42" s="127"/>
      <c r="Q42" s="127"/>
      <c r="R42" s="127"/>
      <c r="S42" s="127"/>
      <c r="T42" s="127"/>
      <c r="U42" s="127"/>
      <c r="V42" s="126">
        <v>7.8499999999999994E-6</v>
      </c>
      <c r="W42" s="126">
        <f t="shared" si="7"/>
        <v>0</v>
      </c>
      <c r="X42" s="127"/>
      <c r="Y42" s="126">
        <f t="shared" si="8"/>
        <v>0</v>
      </c>
      <c r="Z42" s="127"/>
      <c r="AA42" s="127"/>
      <c r="AB42" s="127"/>
      <c r="AC42" s="127"/>
      <c r="AD42" s="127"/>
      <c r="AE42" s="140">
        <f t="shared" si="9"/>
        <v>0</v>
      </c>
      <c r="AF42" s="127" t="s">
        <v>363</v>
      </c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53">
        <f t="shared" si="10"/>
        <v>0</v>
      </c>
      <c r="BF42" s="140">
        <f t="shared" si="11"/>
        <v>0</v>
      </c>
      <c r="BG42" s="152">
        <v>0.2</v>
      </c>
      <c r="BH42" s="139">
        <f t="shared" si="12"/>
        <v>0</v>
      </c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0"/>
      <c r="IP42" s="120"/>
      <c r="IQ42" s="120"/>
      <c r="IR42" s="120"/>
      <c r="IS42" s="120"/>
      <c r="IT42" s="120"/>
    </row>
    <row r="43" spans="1:254" s="68" customFormat="1" ht="15" customHeight="1">
      <c r="A43" s="88">
        <v>71</v>
      </c>
      <c r="B43" s="89"/>
      <c r="C43" s="106" t="s">
        <v>213</v>
      </c>
      <c r="D43" s="106" t="s">
        <v>214</v>
      </c>
      <c r="E43" s="90"/>
      <c r="F43" s="85" t="e">
        <f>VLOOKUP(D43,#REF!,3,0)</f>
        <v>#REF!</v>
      </c>
      <c r="G43" s="86">
        <v>0</v>
      </c>
      <c r="H43" s="92"/>
      <c r="I43" s="120"/>
      <c r="J43" s="121"/>
      <c r="K43" s="120"/>
      <c r="L43" s="120"/>
      <c r="M43" s="85"/>
      <c r="N43" s="85"/>
      <c r="O43" s="120"/>
      <c r="P43" s="127"/>
      <c r="Q43" s="127"/>
      <c r="R43" s="127"/>
      <c r="S43" s="127"/>
      <c r="T43" s="127"/>
      <c r="U43" s="127"/>
      <c r="V43" s="126">
        <v>7.8499999999999994E-6</v>
      </c>
      <c r="W43" s="126">
        <f t="shared" si="7"/>
        <v>0</v>
      </c>
      <c r="X43" s="127"/>
      <c r="Y43" s="126">
        <f t="shared" si="8"/>
        <v>0</v>
      </c>
      <c r="Z43" s="127"/>
      <c r="AA43" s="127"/>
      <c r="AB43" s="127"/>
      <c r="AC43" s="127"/>
      <c r="AD43" s="127"/>
      <c r="AE43" s="140">
        <f t="shared" si="9"/>
        <v>0</v>
      </c>
      <c r="AF43" s="127" t="s">
        <v>363</v>
      </c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53">
        <f t="shared" si="10"/>
        <v>0</v>
      </c>
      <c r="BF43" s="140">
        <f t="shared" si="11"/>
        <v>0</v>
      </c>
      <c r="BG43" s="152">
        <v>0.2</v>
      </c>
      <c r="BH43" s="139">
        <f t="shared" si="12"/>
        <v>0</v>
      </c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0"/>
      <c r="DV43" s="120"/>
      <c r="DW43" s="120"/>
      <c r="DX43" s="120"/>
      <c r="DY43" s="120"/>
      <c r="DZ43" s="120"/>
      <c r="EA43" s="120"/>
      <c r="EB43" s="120"/>
      <c r="EC43" s="120"/>
      <c r="ED43" s="120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0"/>
      <c r="IP43" s="120"/>
      <c r="IQ43" s="120"/>
      <c r="IR43" s="120"/>
      <c r="IS43" s="120"/>
      <c r="IT43" s="120"/>
    </row>
    <row r="44" spans="1:254" s="68" customFormat="1" ht="15" customHeight="1">
      <c r="A44" s="88">
        <v>72</v>
      </c>
      <c r="B44" s="89"/>
      <c r="C44" s="106" t="s">
        <v>215</v>
      </c>
      <c r="D44" s="106" t="s">
        <v>216</v>
      </c>
      <c r="E44" s="90"/>
      <c r="F44" s="85" t="e">
        <f>VLOOKUP(D44,#REF!,3,0)</f>
        <v>#REF!</v>
      </c>
      <c r="G44" s="86">
        <v>2.9732536999999999</v>
      </c>
      <c r="H44" s="92"/>
      <c r="I44" s="120"/>
      <c r="J44" s="121"/>
      <c r="K44" s="120"/>
      <c r="L44" s="120"/>
      <c r="M44" s="85"/>
      <c r="N44" s="85"/>
      <c r="O44" s="120"/>
      <c r="P44" s="127"/>
      <c r="Q44" s="127"/>
      <c r="R44" s="127"/>
      <c r="S44" s="127"/>
      <c r="T44" s="127"/>
      <c r="U44" s="127"/>
      <c r="V44" s="126">
        <v>7.8499999999999994E-6</v>
      </c>
      <c r="W44" s="126">
        <f t="shared" si="7"/>
        <v>0</v>
      </c>
      <c r="X44" s="127"/>
      <c r="Y44" s="126">
        <f t="shared" si="8"/>
        <v>0</v>
      </c>
      <c r="Z44" s="127"/>
      <c r="AA44" s="127"/>
      <c r="AB44" s="127"/>
      <c r="AC44" s="127"/>
      <c r="AD44" s="127"/>
      <c r="AE44" s="140">
        <f t="shared" si="9"/>
        <v>0</v>
      </c>
      <c r="AF44" s="127" t="s">
        <v>363</v>
      </c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53">
        <f t="shared" si="10"/>
        <v>0</v>
      </c>
      <c r="BF44" s="140">
        <f t="shared" si="11"/>
        <v>0</v>
      </c>
      <c r="BG44" s="152">
        <v>0.2</v>
      </c>
      <c r="BH44" s="139">
        <f t="shared" si="12"/>
        <v>0</v>
      </c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0"/>
      <c r="DV44" s="120"/>
      <c r="DW44" s="120"/>
      <c r="DX44" s="120"/>
      <c r="DY44" s="120"/>
      <c r="DZ44" s="120"/>
      <c r="EA44" s="120"/>
      <c r="EB44" s="120"/>
      <c r="EC44" s="120"/>
      <c r="ED44" s="120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0"/>
      <c r="IP44" s="120"/>
      <c r="IQ44" s="120"/>
      <c r="IR44" s="120"/>
      <c r="IS44" s="120"/>
      <c r="IT44" s="120"/>
    </row>
    <row r="45" spans="1:254" s="68" customFormat="1" ht="15" customHeight="1">
      <c r="A45" s="88">
        <v>109</v>
      </c>
      <c r="B45" s="89"/>
      <c r="C45" s="107" t="s">
        <v>289</v>
      </c>
      <c r="D45" s="108" t="s">
        <v>290</v>
      </c>
      <c r="E45" s="90"/>
      <c r="F45" s="85" t="e">
        <f>VLOOKUP(D45,#REF!,3,0)</f>
        <v>#REF!</v>
      </c>
      <c r="G45" s="86">
        <v>0.35684500000000002</v>
      </c>
      <c r="H45" s="92"/>
      <c r="I45" s="120"/>
      <c r="J45" s="121"/>
      <c r="K45" s="120"/>
      <c r="L45" s="120"/>
      <c r="M45" s="128"/>
      <c r="N45" s="85"/>
      <c r="O45" s="120"/>
      <c r="P45" s="127"/>
      <c r="Q45" s="127"/>
      <c r="R45" s="127"/>
      <c r="S45" s="127"/>
      <c r="T45" s="127"/>
      <c r="U45" s="127"/>
      <c r="V45" s="126">
        <v>7.8499999999999994E-6</v>
      </c>
      <c r="W45" s="126">
        <f t="shared" si="7"/>
        <v>0</v>
      </c>
      <c r="X45" s="127"/>
      <c r="Y45" s="126">
        <f t="shared" si="8"/>
        <v>0</v>
      </c>
      <c r="Z45" s="127"/>
      <c r="AA45" s="127"/>
      <c r="AB45" s="127"/>
      <c r="AC45" s="127"/>
      <c r="AD45" s="127"/>
      <c r="AE45" s="140">
        <f t="shared" si="9"/>
        <v>0</v>
      </c>
      <c r="AF45" s="127" t="s">
        <v>363</v>
      </c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53">
        <f t="shared" si="10"/>
        <v>0</v>
      </c>
      <c r="BF45" s="140">
        <f t="shared" si="11"/>
        <v>0</v>
      </c>
      <c r="BG45" s="152">
        <v>0.2</v>
      </c>
      <c r="BH45" s="139">
        <f t="shared" si="12"/>
        <v>0</v>
      </c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0"/>
      <c r="DV45" s="120"/>
      <c r="DW45" s="120"/>
      <c r="DX45" s="120"/>
      <c r="DY45" s="120"/>
      <c r="DZ45" s="120"/>
      <c r="EA45" s="120"/>
      <c r="EB45" s="120"/>
      <c r="EC45" s="120"/>
      <c r="ED45" s="120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120"/>
      <c r="HV45" s="120"/>
      <c r="HW45" s="120"/>
      <c r="HX45" s="120"/>
      <c r="HY45" s="120"/>
      <c r="HZ45" s="120"/>
      <c r="IA45" s="120"/>
      <c r="IB45" s="120"/>
      <c r="IC45" s="120"/>
      <c r="ID45" s="120"/>
      <c r="IE45" s="120"/>
      <c r="IF45" s="120"/>
      <c r="IG45" s="120"/>
      <c r="IH45" s="120"/>
      <c r="II45" s="120"/>
      <c r="IJ45" s="120"/>
      <c r="IK45" s="120"/>
      <c r="IL45" s="120"/>
      <c r="IM45" s="120"/>
      <c r="IN45" s="120"/>
      <c r="IO45" s="120"/>
      <c r="IP45" s="120"/>
      <c r="IQ45" s="120"/>
      <c r="IR45" s="120"/>
      <c r="IS45" s="120"/>
      <c r="IT45" s="120"/>
    </row>
    <row r="46" spans="1:254" s="68" customFormat="1" ht="15" customHeight="1">
      <c r="A46" s="88">
        <v>110</v>
      </c>
      <c r="B46" s="89"/>
      <c r="C46" s="107" t="s">
        <v>291</v>
      </c>
      <c r="D46" s="108" t="s">
        <v>292</v>
      </c>
      <c r="E46" s="90"/>
      <c r="F46" s="85" t="e">
        <f>VLOOKUP(D46,#REF!,3,0)</f>
        <v>#REF!</v>
      </c>
      <c r="G46" s="86">
        <v>0.71242499999999997</v>
      </c>
      <c r="H46" s="92"/>
      <c r="I46" s="120"/>
      <c r="J46" s="121"/>
      <c r="K46" s="120"/>
      <c r="L46" s="120"/>
      <c r="M46" s="128"/>
      <c r="N46" s="85"/>
      <c r="O46" s="120"/>
      <c r="P46" s="127"/>
      <c r="Q46" s="127"/>
      <c r="R46" s="127"/>
      <c r="S46" s="127"/>
      <c r="T46" s="127"/>
      <c r="U46" s="127"/>
      <c r="V46" s="126">
        <v>7.8499999999999994E-6</v>
      </c>
      <c r="W46" s="126">
        <f t="shared" si="7"/>
        <v>0</v>
      </c>
      <c r="X46" s="127"/>
      <c r="Y46" s="126">
        <f t="shared" si="8"/>
        <v>0</v>
      </c>
      <c r="Z46" s="127"/>
      <c r="AA46" s="127"/>
      <c r="AB46" s="127"/>
      <c r="AC46" s="127"/>
      <c r="AD46" s="127"/>
      <c r="AE46" s="140">
        <f t="shared" si="9"/>
        <v>0</v>
      </c>
      <c r="AF46" s="127" t="s">
        <v>363</v>
      </c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53">
        <f t="shared" si="10"/>
        <v>0</v>
      </c>
      <c r="BF46" s="140">
        <f t="shared" si="11"/>
        <v>0</v>
      </c>
      <c r="BG46" s="152">
        <v>0.2</v>
      </c>
      <c r="BH46" s="139">
        <f t="shared" si="12"/>
        <v>0</v>
      </c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0"/>
      <c r="DV46" s="120"/>
      <c r="DW46" s="120"/>
      <c r="DX46" s="120"/>
      <c r="DY46" s="120"/>
      <c r="DZ46" s="120"/>
      <c r="EA46" s="120"/>
      <c r="EB46" s="120"/>
      <c r="EC46" s="120"/>
      <c r="ED46" s="120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120"/>
      <c r="HV46" s="120"/>
      <c r="HW46" s="120"/>
      <c r="HX46" s="120"/>
      <c r="HY46" s="120"/>
      <c r="HZ46" s="120"/>
      <c r="IA46" s="120"/>
      <c r="IB46" s="120"/>
      <c r="IC46" s="120"/>
      <c r="ID46" s="120"/>
      <c r="IE46" s="120"/>
      <c r="IF46" s="120"/>
      <c r="IG46" s="120"/>
      <c r="IH46" s="120"/>
      <c r="II46" s="120"/>
      <c r="IJ46" s="120"/>
      <c r="IK46" s="120"/>
      <c r="IL46" s="120"/>
      <c r="IM46" s="120"/>
      <c r="IN46" s="120"/>
      <c r="IO46" s="120"/>
      <c r="IP46" s="120"/>
      <c r="IQ46" s="120"/>
      <c r="IR46" s="120"/>
      <c r="IS46" s="120"/>
      <c r="IT46" s="120"/>
    </row>
    <row r="47" spans="1:254" s="68" customFormat="1" ht="15" customHeight="1">
      <c r="A47" s="88">
        <v>111</v>
      </c>
      <c r="B47" s="89"/>
      <c r="C47" s="107" t="s">
        <v>293</v>
      </c>
      <c r="D47" s="108" t="s">
        <v>294</v>
      </c>
      <c r="E47" s="90"/>
      <c r="F47" s="85" t="e">
        <f>VLOOKUP(D47,#REF!,3,0)</f>
        <v>#REF!</v>
      </c>
      <c r="G47" s="86">
        <v>1.227395</v>
      </c>
      <c r="H47" s="92"/>
      <c r="I47" s="120"/>
      <c r="J47" s="121"/>
      <c r="K47" s="120"/>
      <c r="L47" s="120"/>
      <c r="M47" s="128"/>
      <c r="N47" s="85"/>
      <c r="O47" s="120"/>
      <c r="P47" s="127"/>
      <c r="Q47" s="127"/>
      <c r="R47" s="127"/>
      <c r="S47" s="127"/>
      <c r="T47" s="127"/>
      <c r="U47" s="127"/>
      <c r="V47" s="126">
        <v>7.8499999999999994E-6</v>
      </c>
      <c r="W47" s="126">
        <f t="shared" si="7"/>
        <v>0</v>
      </c>
      <c r="X47" s="127"/>
      <c r="Y47" s="126">
        <f t="shared" si="8"/>
        <v>0</v>
      </c>
      <c r="Z47" s="127"/>
      <c r="AA47" s="127"/>
      <c r="AB47" s="127"/>
      <c r="AC47" s="127"/>
      <c r="AD47" s="127"/>
      <c r="AE47" s="140">
        <f t="shared" si="9"/>
        <v>0</v>
      </c>
      <c r="AF47" s="127" t="s">
        <v>363</v>
      </c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53">
        <f t="shared" si="10"/>
        <v>0</v>
      </c>
      <c r="BF47" s="140">
        <f t="shared" si="11"/>
        <v>0</v>
      </c>
      <c r="BG47" s="152">
        <v>0.2</v>
      </c>
      <c r="BH47" s="139">
        <f t="shared" si="12"/>
        <v>0</v>
      </c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0"/>
      <c r="DV47" s="120"/>
      <c r="DW47" s="120"/>
      <c r="DX47" s="120"/>
      <c r="DY47" s="120"/>
      <c r="DZ47" s="120"/>
      <c r="EA47" s="120"/>
      <c r="EB47" s="120"/>
      <c r="EC47" s="120"/>
      <c r="ED47" s="120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120"/>
      <c r="HV47" s="120"/>
      <c r="HW47" s="120"/>
      <c r="HX47" s="120"/>
      <c r="HY47" s="120"/>
      <c r="HZ47" s="120"/>
      <c r="IA47" s="120"/>
      <c r="IB47" s="120"/>
      <c r="IC47" s="120"/>
      <c r="ID47" s="120"/>
      <c r="IE47" s="120"/>
      <c r="IF47" s="120"/>
      <c r="IG47" s="120"/>
      <c r="IH47" s="120"/>
      <c r="II47" s="120"/>
      <c r="IJ47" s="120"/>
      <c r="IK47" s="120"/>
      <c r="IL47" s="120"/>
      <c r="IM47" s="120"/>
      <c r="IN47" s="120"/>
      <c r="IO47" s="120"/>
      <c r="IP47" s="120"/>
      <c r="IQ47" s="120"/>
      <c r="IR47" s="120"/>
      <c r="IS47" s="120"/>
      <c r="IT47" s="120"/>
    </row>
    <row r="48" spans="1:254" s="68" customFormat="1" ht="15" customHeight="1">
      <c r="A48" s="88">
        <v>112</v>
      </c>
      <c r="B48" s="89"/>
      <c r="C48" s="107" t="s">
        <v>295</v>
      </c>
      <c r="D48" s="108" t="s">
        <v>296</v>
      </c>
      <c r="E48" s="90"/>
      <c r="F48" s="85" t="e">
        <f>VLOOKUP(D48,#REF!,3,0)</f>
        <v>#REF!</v>
      </c>
      <c r="G48" s="86">
        <v>8.4346750000000004</v>
      </c>
      <c r="H48" s="92"/>
      <c r="I48" s="120"/>
      <c r="J48" s="121"/>
      <c r="K48" s="120"/>
      <c r="L48" s="120"/>
      <c r="M48" s="128"/>
      <c r="N48" s="85"/>
      <c r="O48" s="120"/>
      <c r="P48" s="127"/>
      <c r="Q48" s="127"/>
      <c r="R48" s="127"/>
      <c r="S48" s="127"/>
      <c r="T48" s="127"/>
      <c r="U48" s="127"/>
      <c r="V48" s="126">
        <v>7.8499999999999994E-6</v>
      </c>
      <c r="W48" s="126">
        <f t="shared" si="7"/>
        <v>0</v>
      </c>
      <c r="X48" s="127"/>
      <c r="Y48" s="126">
        <f t="shared" si="8"/>
        <v>0</v>
      </c>
      <c r="Z48" s="127"/>
      <c r="AA48" s="127"/>
      <c r="AB48" s="127"/>
      <c r="AC48" s="127"/>
      <c r="AD48" s="127"/>
      <c r="AE48" s="140">
        <f t="shared" si="9"/>
        <v>0</v>
      </c>
      <c r="AF48" s="127" t="s">
        <v>363</v>
      </c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53">
        <f t="shared" si="10"/>
        <v>0</v>
      </c>
      <c r="BF48" s="140">
        <f t="shared" si="11"/>
        <v>0</v>
      </c>
      <c r="BG48" s="152">
        <v>0.2</v>
      </c>
      <c r="BH48" s="139">
        <f t="shared" si="12"/>
        <v>0</v>
      </c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0"/>
      <c r="DV48" s="120"/>
      <c r="DW48" s="120"/>
      <c r="DX48" s="120"/>
      <c r="DY48" s="120"/>
      <c r="DZ48" s="120"/>
      <c r="EA48" s="120"/>
      <c r="EB48" s="120"/>
      <c r="EC48" s="120"/>
      <c r="ED48" s="120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  <c r="IL48" s="120"/>
      <c r="IM48" s="120"/>
      <c r="IN48" s="120"/>
      <c r="IO48" s="120"/>
      <c r="IP48" s="120"/>
      <c r="IQ48" s="120"/>
      <c r="IR48" s="120"/>
      <c r="IS48" s="120"/>
      <c r="IT48" s="120"/>
    </row>
    <row r="49" spans="1:254" s="68" customFormat="1" ht="15" customHeight="1">
      <c r="A49" s="88">
        <v>113</v>
      </c>
      <c r="B49" s="89"/>
      <c r="C49" s="107" t="s">
        <v>297</v>
      </c>
      <c r="D49" s="108" t="s">
        <v>298</v>
      </c>
      <c r="E49" s="90"/>
      <c r="F49" s="85" t="e">
        <f>VLOOKUP(D49,#REF!,3,0)</f>
        <v>#REF!</v>
      </c>
      <c r="G49" s="86">
        <v>3.9181650000000001</v>
      </c>
      <c r="H49" s="92"/>
      <c r="I49" s="120"/>
      <c r="J49" s="121"/>
      <c r="K49" s="120"/>
      <c r="L49" s="120"/>
      <c r="M49" s="128"/>
      <c r="N49" s="85"/>
      <c r="O49" s="120"/>
      <c r="P49" s="127"/>
      <c r="Q49" s="127"/>
      <c r="R49" s="127"/>
      <c r="S49" s="127"/>
      <c r="T49" s="127"/>
      <c r="U49" s="127"/>
      <c r="V49" s="126">
        <v>7.8499999999999994E-6</v>
      </c>
      <c r="W49" s="126">
        <f t="shared" si="7"/>
        <v>0</v>
      </c>
      <c r="X49" s="127"/>
      <c r="Y49" s="126">
        <f t="shared" si="8"/>
        <v>0</v>
      </c>
      <c r="Z49" s="127"/>
      <c r="AA49" s="127"/>
      <c r="AB49" s="127"/>
      <c r="AC49" s="127"/>
      <c r="AD49" s="127"/>
      <c r="AE49" s="140">
        <f t="shared" si="9"/>
        <v>0</v>
      </c>
      <c r="AF49" s="127" t="s">
        <v>363</v>
      </c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53">
        <f t="shared" si="10"/>
        <v>0</v>
      </c>
      <c r="BF49" s="140">
        <f t="shared" si="11"/>
        <v>0</v>
      </c>
      <c r="BG49" s="152">
        <v>0.2</v>
      </c>
      <c r="BH49" s="139">
        <f t="shared" si="12"/>
        <v>0</v>
      </c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0"/>
      <c r="DV49" s="120"/>
      <c r="DW49" s="120"/>
      <c r="DX49" s="120"/>
      <c r="DY49" s="120"/>
      <c r="DZ49" s="120"/>
      <c r="EA49" s="120"/>
      <c r="EB49" s="120"/>
      <c r="EC49" s="120"/>
      <c r="ED49" s="120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  <c r="IL49" s="120"/>
      <c r="IM49" s="120"/>
      <c r="IN49" s="120"/>
      <c r="IO49" s="120"/>
      <c r="IP49" s="120"/>
      <c r="IQ49" s="120"/>
      <c r="IR49" s="120"/>
      <c r="IS49" s="120"/>
      <c r="IT49" s="120"/>
    </row>
    <row r="50" spans="1:254" s="68" customFormat="1" ht="15" customHeight="1">
      <c r="A50" s="88">
        <v>114</v>
      </c>
      <c r="B50" s="89"/>
      <c r="C50" s="107" t="s">
        <v>299</v>
      </c>
      <c r="D50" s="108" t="s">
        <v>300</v>
      </c>
      <c r="E50" s="90"/>
      <c r="F50" s="85" t="e">
        <f>VLOOKUP(D50,#REF!,3,0)</f>
        <v>#REF!</v>
      </c>
      <c r="G50" s="86">
        <v>8.1308450000000008</v>
      </c>
      <c r="H50" s="92"/>
      <c r="I50" s="120"/>
      <c r="J50" s="121"/>
      <c r="K50" s="120"/>
      <c r="L50" s="120"/>
      <c r="M50" s="128"/>
      <c r="N50" s="85"/>
      <c r="O50" s="120"/>
      <c r="P50" s="127"/>
      <c r="Q50" s="127"/>
      <c r="R50" s="127"/>
      <c r="S50" s="127"/>
      <c r="T50" s="127"/>
      <c r="U50" s="127"/>
      <c r="V50" s="126">
        <v>7.8499999999999994E-6</v>
      </c>
      <c r="W50" s="126">
        <f t="shared" si="7"/>
        <v>0</v>
      </c>
      <c r="X50" s="127"/>
      <c r="Y50" s="126">
        <f t="shared" si="8"/>
        <v>0</v>
      </c>
      <c r="Z50" s="127"/>
      <c r="AA50" s="127"/>
      <c r="AB50" s="127"/>
      <c r="AC50" s="127"/>
      <c r="AD50" s="127"/>
      <c r="AE50" s="140">
        <f t="shared" si="9"/>
        <v>0</v>
      </c>
      <c r="AF50" s="127" t="s">
        <v>363</v>
      </c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53">
        <f t="shared" si="10"/>
        <v>0</v>
      </c>
      <c r="BF50" s="140">
        <f t="shared" si="11"/>
        <v>0</v>
      </c>
      <c r="BG50" s="152">
        <v>0.2</v>
      </c>
      <c r="BH50" s="139">
        <f t="shared" si="12"/>
        <v>0</v>
      </c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0"/>
      <c r="DV50" s="120"/>
      <c r="DW50" s="120"/>
      <c r="DX50" s="120"/>
      <c r="DY50" s="120"/>
      <c r="DZ50" s="120"/>
      <c r="EA50" s="120"/>
      <c r="EB50" s="120"/>
      <c r="EC50" s="120"/>
      <c r="ED50" s="120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0"/>
      <c r="IP50" s="120"/>
      <c r="IQ50" s="120"/>
      <c r="IR50" s="120"/>
      <c r="IS50" s="120"/>
      <c r="IT50" s="120"/>
    </row>
    <row r="51" spans="1:254" s="68" customFormat="1" ht="15" customHeight="1">
      <c r="A51" s="88">
        <v>115</v>
      </c>
      <c r="B51" s="89"/>
      <c r="C51" s="107" t="s">
        <v>301</v>
      </c>
      <c r="D51" s="108" t="s">
        <v>302</v>
      </c>
      <c r="E51" s="90"/>
      <c r="F51" s="85" t="e">
        <f>VLOOKUP(D51,#REF!,3,0)</f>
        <v>#REF!</v>
      </c>
      <c r="G51" s="86">
        <v>9.1840150000000005</v>
      </c>
      <c r="H51" s="92"/>
      <c r="I51" s="120"/>
      <c r="J51" s="121"/>
      <c r="K51" s="120"/>
      <c r="L51" s="120"/>
      <c r="M51" s="128"/>
      <c r="N51" s="85"/>
      <c r="O51" s="120"/>
      <c r="P51" s="127"/>
      <c r="Q51" s="127"/>
      <c r="R51" s="127"/>
      <c r="S51" s="127"/>
      <c r="T51" s="127"/>
      <c r="U51" s="127"/>
      <c r="V51" s="126">
        <v>7.8499999999999994E-6</v>
      </c>
      <c r="W51" s="126">
        <f t="shared" si="7"/>
        <v>0</v>
      </c>
      <c r="X51" s="127"/>
      <c r="Y51" s="126">
        <f t="shared" si="8"/>
        <v>0</v>
      </c>
      <c r="Z51" s="127"/>
      <c r="AA51" s="127"/>
      <c r="AB51" s="127"/>
      <c r="AC51" s="127"/>
      <c r="AD51" s="127"/>
      <c r="AE51" s="140">
        <f t="shared" si="9"/>
        <v>0</v>
      </c>
      <c r="AF51" s="127" t="s">
        <v>363</v>
      </c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53">
        <f t="shared" si="10"/>
        <v>0</v>
      </c>
      <c r="BF51" s="140">
        <f t="shared" si="11"/>
        <v>0</v>
      </c>
      <c r="BG51" s="152">
        <v>0.2</v>
      </c>
      <c r="BH51" s="139">
        <f t="shared" si="12"/>
        <v>0</v>
      </c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0"/>
      <c r="DV51" s="120"/>
      <c r="DW51" s="120"/>
      <c r="DX51" s="120"/>
      <c r="DY51" s="120"/>
      <c r="DZ51" s="120"/>
      <c r="EA51" s="120"/>
      <c r="EB51" s="120"/>
      <c r="EC51" s="120"/>
      <c r="ED51" s="120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0"/>
      <c r="IP51" s="120"/>
      <c r="IQ51" s="120"/>
      <c r="IR51" s="120"/>
      <c r="IS51" s="120"/>
      <c r="IT51" s="120"/>
    </row>
    <row r="52" spans="1:254" s="68" customFormat="1" ht="15" customHeight="1">
      <c r="A52" s="88">
        <v>116</v>
      </c>
      <c r="B52" s="89"/>
      <c r="C52" s="107" t="s">
        <v>303</v>
      </c>
      <c r="D52" s="108" t="s">
        <v>304</v>
      </c>
      <c r="E52" s="90"/>
      <c r="F52" s="85" t="e">
        <f>VLOOKUP(D52,#REF!,3,0)</f>
        <v>#REF!</v>
      </c>
      <c r="G52" s="86">
        <v>8.1308450000000008</v>
      </c>
      <c r="H52" s="92"/>
      <c r="I52" s="120"/>
      <c r="J52" s="121"/>
      <c r="K52" s="120"/>
      <c r="L52" s="120"/>
      <c r="M52" s="128"/>
      <c r="N52" s="85"/>
      <c r="O52" s="120"/>
      <c r="P52" s="127"/>
      <c r="Q52" s="127"/>
      <c r="R52" s="127"/>
      <c r="S52" s="127"/>
      <c r="T52" s="127"/>
      <c r="U52" s="127"/>
      <c r="V52" s="126">
        <v>7.8499999999999994E-6</v>
      </c>
      <c r="W52" s="126">
        <f t="shared" si="7"/>
        <v>0</v>
      </c>
      <c r="X52" s="127"/>
      <c r="Y52" s="126">
        <f t="shared" si="8"/>
        <v>0</v>
      </c>
      <c r="Z52" s="127"/>
      <c r="AA52" s="127"/>
      <c r="AB52" s="127"/>
      <c r="AC52" s="127"/>
      <c r="AD52" s="127"/>
      <c r="AE52" s="140">
        <f t="shared" si="9"/>
        <v>0</v>
      </c>
      <c r="AF52" s="127" t="s">
        <v>363</v>
      </c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53">
        <f t="shared" si="10"/>
        <v>0</v>
      </c>
      <c r="BF52" s="140">
        <f t="shared" si="11"/>
        <v>0</v>
      </c>
      <c r="BG52" s="152">
        <v>0.2</v>
      </c>
      <c r="BH52" s="139">
        <f t="shared" si="12"/>
        <v>0</v>
      </c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120"/>
      <c r="FW52" s="120"/>
      <c r="FX52" s="120"/>
      <c r="FY52" s="120"/>
      <c r="FZ52" s="120"/>
      <c r="GA52" s="120"/>
      <c r="GB52" s="120"/>
      <c r="GC52" s="120"/>
      <c r="GD52" s="120"/>
      <c r="GE52" s="120"/>
      <c r="GF52" s="120"/>
      <c r="GG52" s="120"/>
      <c r="GH52" s="120"/>
      <c r="GI52" s="120"/>
      <c r="GJ52" s="120"/>
      <c r="GK52" s="120"/>
      <c r="GL52" s="120"/>
      <c r="GM52" s="120"/>
      <c r="GN52" s="120"/>
      <c r="GO52" s="120"/>
      <c r="GP52" s="120"/>
      <c r="GQ52" s="120"/>
      <c r="GR52" s="120"/>
      <c r="GS52" s="120"/>
      <c r="GT52" s="120"/>
      <c r="GU52" s="120"/>
      <c r="GV52" s="120"/>
      <c r="GW52" s="120"/>
      <c r="GX52" s="120"/>
      <c r="GY52" s="120"/>
      <c r="GZ52" s="120"/>
      <c r="HA52" s="120"/>
      <c r="HB52" s="120"/>
      <c r="HC52" s="120"/>
      <c r="HD52" s="120"/>
      <c r="HE52" s="120"/>
      <c r="HF52" s="120"/>
      <c r="HG52" s="120"/>
      <c r="HH52" s="120"/>
      <c r="HI52" s="120"/>
      <c r="HJ52" s="120"/>
      <c r="HK52" s="120"/>
      <c r="HL52" s="120"/>
      <c r="HM52" s="120"/>
      <c r="HN52" s="120"/>
      <c r="HO52" s="120"/>
      <c r="HP52" s="120"/>
      <c r="HQ52" s="120"/>
      <c r="HR52" s="120"/>
      <c r="HS52" s="120"/>
      <c r="HT52" s="120"/>
      <c r="HU52" s="120"/>
      <c r="HV52" s="120"/>
      <c r="HW52" s="120"/>
      <c r="HX52" s="120"/>
      <c r="HY52" s="120"/>
      <c r="HZ52" s="120"/>
      <c r="IA52" s="120"/>
      <c r="IB52" s="120"/>
      <c r="IC52" s="120"/>
      <c r="ID52" s="120"/>
      <c r="IE52" s="120"/>
      <c r="IF52" s="120"/>
      <c r="IG52" s="120"/>
      <c r="IH52" s="120"/>
      <c r="II52" s="120"/>
      <c r="IJ52" s="120"/>
      <c r="IK52" s="120"/>
      <c r="IL52" s="120"/>
      <c r="IM52" s="120"/>
      <c r="IN52" s="120"/>
      <c r="IO52" s="120"/>
      <c r="IP52" s="120"/>
      <c r="IQ52" s="120"/>
      <c r="IR52" s="120"/>
      <c r="IS52" s="120"/>
      <c r="IT52" s="120"/>
    </row>
    <row r="53" spans="1:254" s="68" customFormat="1" ht="15" customHeight="1">
      <c r="A53" s="88">
        <v>117</v>
      </c>
      <c r="B53" s="89"/>
      <c r="C53" s="107" t="s">
        <v>305</v>
      </c>
      <c r="D53" s="108" t="s">
        <v>306</v>
      </c>
      <c r="E53" s="90"/>
      <c r="F53" s="85" t="e">
        <f>VLOOKUP(D53,#REF!,3,0)</f>
        <v>#REF!</v>
      </c>
      <c r="G53" s="86">
        <v>4.0922749999999999</v>
      </c>
      <c r="H53" s="92"/>
      <c r="I53" s="120"/>
      <c r="J53" s="121"/>
      <c r="K53" s="120"/>
      <c r="L53" s="120"/>
      <c r="M53" s="128"/>
      <c r="N53" s="85"/>
      <c r="O53" s="120"/>
      <c r="P53" s="127"/>
      <c r="Q53" s="127"/>
      <c r="R53" s="127"/>
      <c r="S53" s="127"/>
      <c r="T53" s="127"/>
      <c r="U53" s="127"/>
      <c r="V53" s="126">
        <v>7.8499999999999994E-6</v>
      </c>
      <c r="W53" s="126">
        <f t="shared" si="7"/>
        <v>0</v>
      </c>
      <c r="X53" s="127"/>
      <c r="Y53" s="126">
        <f t="shared" si="8"/>
        <v>0</v>
      </c>
      <c r="Z53" s="127"/>
      <c r="AA53" s="127"/>
      <c r="AB53" s="127"/>
      <c r="AC53" s="127"/>
      <c r="AD53" s="127"/>
      <c r="AE53" s="140">
        <f t="shared" si="9"/>
        <v>0</v>
      </c>
      <c r="AF53" s="127" t="s">
        <v>363</v>
      </c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53">
        <f t="shared" si="10"/>
        <v>0</v>
      </c>
      <c r="BF53" s="140">
        <f t="shared" si="11"/>
        <v>0</v>
      </c>
      <c r="BG53" s="152">
        <v>0.2</v>
      </c>
      <c r="BH53" s="139">
        <f t="shared" si="12"/>
        <v>0</v>
      </c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/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120"/>
      <c r="FY53" s="120"/>
      <c r="FZ53" s="120"/>
      <c r="GA53" s="120"/>
      <c r="GB53" s="120"/>
      <c r="GC53" s="120"/>
      <c r="GD53" s="120"/>
      <c r="GE53" s="120"/>
      <c r="GF53" s="120"/>
      <c r="GG53" s="120"/>
      <c r="GH53" s="120"/>
      <c r="GI53" s="120"/>
      <c r="GJ53" s="120"/>
      <c r="GK53" s="120"/>
      <c r="GL53" s="120"/>
      <c r="GM53" s="120"/>
      <c r="GN53" s="120"/>
      <c r="GO53" s="120"/>
      <c r="GP53" s="120"/>
      <c r="GQ53" s="120"/>
      <c r="GR53" s="120"/>
      <c r="GS53" s="120"/>
      <c r="GT53" s="120"/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/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/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/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</row>
    <row r="54" spans="1:254" s="68" customFormat="1" ht="15" customHeight="1">
      <c r="A54" s="88">
        <v>118</v>
      </c>
      <c r="B54" s="89"/>
      <c r="C54" s="107" t="s">
        <v>307</v>
      </c>
      <c r="D54" s="108" t="s">
        <v>308</v>
      </c>
      <c r="E54" s="90"/>
      <c r="F54" s="85" t="e">
        <f>VLOOKUP(D54,#REF!,3,0)</f>
        <v>#REF!</v>
      </c>
      <c r="G54" s="86">
        <v>5.97241</v>
      </c>
      <c r="H54" s="92"/>
      <c r="I54" s="120"/>
      <c r="J54" s="121"/>
      <c r="K54" s="120"/>
      <c r="L54" s="120"/>
      <c r="M54" s="128"/>
      <c r="N54" s="85"/>
      <c r="O54" s="120"/>
      <c r="P54" s="127"/>
      <c r="Q54" s="127"/>
      <c r="R54" s="127"/>
      <c r="S54" s="127"/>
      <c r="T54" s="127"/>
      <c r="U54" s="127"/>
      <c r="V54" s="126">
        <v>7.8499999999999994E-6</v>
      </c>
      <c r="W54" s="126">
        <f t="shared" si="7"/>
        <v>0</v>
      </c>
      <c r="X54" s="127"/>
      <c r="Y54" s="126">
        <f t="shared" si="8"/>
        <v>0</v>
      </c>
      <c r="Z54" s="127"/>
      <c r="AA54" s="127"/>
      <c r="AB54" s="127"/>
      <c r="AC54" s="127"/>
      <c r="AD54" s="127"/>
      <c r="AE54" s="140">
        <f t="shared" si="9"/>
        <v>0</v>
      </c>
      <c r="AF54" s="127" t="s">
        <v>363</v>
      </c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53">
        <f t="shared" si="10"/>
        <v>0</v>
      </c>
      <c r="BF54" s="140">
        <f t="shared" si="11"/>
        <v>0</v>
      </c>
      <c r="BG54" s="152">
        <v>0.2</v>
      </c>
      <c r="BH54" s="139">
        <f t="shared" si="12"/>
        <v>0</v>
      </c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0"/>
      <c r="GA54" s="120"/>
      <c r="GB54" s="120"/>
      <c r="GC54" s="120"/>
      <c r="GD54" s="120"/>
      <c r="GE54" s="120"/>
      <c r="GF54" s="120"/>
      <c r="GG54" s="120"/>
      <c r="GH54" s="120"/>
      <c r="GI54" s="120"/>
      <c r="GJ54" s="120"/>
      <c r="GK54" s="120"/>
      <c r="GL54" s="120"/>
      <c r="GM54" s="120"/>
      <c r="GN54" s="120"/>
      <c r="GO54" s="120"/>
      <c r="GP54" s="120"/>
      <c r="GQ54" s="120"/>
      <c r="GR54" s="120"/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/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/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</row>
    <row r="55" spans="1:254" s="68" customFormat="1" ht="15" customHeight="1">
      <c r="A55" s="88">
        <v>119</v>
      </c>
      <c r="B55" s="89"/>
      <c r="C55" s="107" t="s">
        <v>309</v>
      </c>
      <c r="D55" s="108" t="s">
        <v>310</v>
      </c>
      <c r="E55" s="90"/>
      <c r="F55" s="85" t="e">
        <f>VLOOKUP(D55,#REF!,3,0)</f>
        <v>#REF!</v>
      </c>
      <c r="G55" s="86">
        <v>5.97241</v>
      </c>
      <c r="H55" s="92"/>
      <c r="I55" s="120"/>
      <c r="J55" s="121"/>
      <c r="K55" s="120"/>
      <c r="L55" s="120"/>
      <c r="M55" s="128"/>
      <c r="N55" s="85"/>
      <c r="O55" s="120"/>
      <c r="P55" s="127"/>
      <c r="Q55" s="127"/>
      <c r="R55" s="127"/>
      <c r="S55" s="127"/>
      <c r="T55" s="127"/>
      <c r="U55" s="127"/>
      <c r="V55" s="126">
        <v>7.8499999999999994E-6</v>
      </c>
      <c r="W55" s="126">
        <f t="shared" si="7"/>
        <v>0</v>
      </c>
      <c r="X55" s="127"/>
      <c r="Y55" s="126">
        <f t="shared" si="8"/>
        <v>0</v>
      </c>
      <c r="Z55" s="127"/>
      <c r="AA55" s="127"/>
      <c r="AB55" s="127"/>
      <c r="AC55" s="127"/>
      <c r="AD55" s="127"/>
      <c r="AE55" s="140">
        <f t="shared" si="9"/>
        <v>0</v>
      </c>
      <c r="AF55" s="127" t="s">
        <v>363</v>
      </c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53">
        <f t="shared" si="10"/>
        <v>0</v>
      </c>
      <c r="BF55" s="140">
        <f t="shared" si="11"/>
        <v>0</v>
      </c>
      <c r="BG55" s="152">
        <v>0.2</v>
      </c>
      <c r="BH55" s="139">
        <f t="shared" si="12"/>
        <v>0</v>
      </c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120"/>
      <c r="FP55" s="120"/>
      <c r="FQ55" s="120"/>
      <c r="FR55" s="120"/>
      <c r="FS55" s="120"/>
      <c r="FT55" s="120"/>
      <c r="FU55" s="120"/>
      <c r="FV55" s="120"/>
      <c r="FW55" s="120"/>
      <c r="FX55" s="120"/>
      <c r="FY55" s="120"/>
      <c r="FZ55" s="120"/>
      <c r="GA55" s="120"/>
      <c r="GB55" s="120"/>
      <c r="GC55" s="120"/>
      <c r="GD55" s="120"/>
      <c r="GE55" s="120"/>
      <c r="GF55" s="120"/>
      <c r="GG55" s="120"/>
      <c r="GH55" s="120"/>
      <c r="GI55" s="120"/>
      <c r="GJ55" s="120"/>
      <c r="GK55" s="120"/>
      <c r="GL55" s="120"/>
      <c r="GM55" s="120"/>
      <c r="GN55" s="120"/>
      <c r="GO55" s="120"/>
      <c r="GP55" s="120"/>
      <c r="GQ55" s="120"/>
      <c r="GR55" s="120"/>
      <c r="GS55" s="120"/>
      <c r="GT55" s="120"/>
      <c r="GU55" s="120"/>
      <c r="GV55" s="120"/>
      <c r="GW55" s="120"/>
      <c r="GX55" s="120"/>
      <c r="GY55" s="120"/>
      <c r="GZ55" s="120"/>
      <c r="HA55" s="120"/>
      <c r="HB55" s="120"/>
      <c r="HC55" s="120"/>
      <c r="HD55" s="120"/>
      <c r="HE55" s="120"/>
      <c r="HF55" s="120"/>
      <c r="HG55" s="120"/>
      <c r="HH55" s="120"/>
      <c r="HI55" s="120"/>
      <c r="HJ55" s="120"/>
      <c r="HK55" s="120"/>
      <c r="HL55" s="120"/>
      <c r="HM55" s="120"/>
      <c r="HN55" s="120"/>
      <c r="HO55" s="120"/>
      <c r="HP55" s="120"/>
      <c r="HQ55" s="120"/>
      <c r="HR55" s="120"/>
      <c r="HS55" s="120"/>
      <c r="HT55" s="120"/>
      <c r="HU55" s="120"/>
      <c r="HV55" s="120"/>
      <c r="HW55" s="120"/>
      <c r="HX55" s="120"/>
      <c r="HY55" s="120"/>
      <c r="HZ55" s="120"/>
      <c r="IA55" s="120"/>
      <c r="IB55" s="120"/>
      <c r="IC55" s="120"/>
      <c r="ID55" s="120"/>
      <c r="IE55" s="120"/>
      <c r="IF55" s="120"/>
      <c r="IG55" s="120"/>
      <c r="IH55" s="120"/>
      <c r="II55" s="120"/>
      <c r="IJ55" s="120"/>
      <c r="IK55" s="120"/>
      <c r="IL55" s="120"/>
      <c r="IM55" s="120"/>
      <c r="IN55" s="120"/>
      <c r="IO55" s="120"/>
      <c r="IP55" s="120"/>
      <c r="IQ55" s="120"/>
      <c r="IR55" s="120"/>
      <c r="IS55" s="120"/>
      <c r="IT55" s="120"/>
    </row>
    <row r="56" spans="1:254" s="68" customFormat="1" ht="15" customHeight="1">
      <c r="A56" s="88">
        <v>120</v>
      </c>
      <c r="B56" s="89"/>
      <c r="C56" s="107" t="s">
        <v>311</v>
      </c>
      <c r="D56" s="108" t="s">
        <v>312</v>
      </c>
      <c r="E56" s="90"/>
      <c r="F56" s="85" t="e">
        <f>VLOOKUP(D56,#REF!,3,0)</f>
        <v>#REF!</v>
      </c>
      <c r="G56" s="86">
        <v>1.3642449999999999</v>
      </c>
      <c r="H56" s="92"/>
      <c r="I56" s="120"/>
      <c r="J56" s="121"/>
      <c r="K56" s="120"/>
      <c r="L56" s="120"/>
      <c r="M56" s="128"/>
      <c r="N56" s="85"/>
      <c r="O56" s="120"/>
      <c r="P56" s="127"/>
      <c r="Q56" s="127"/>
      <c r="R56" s="127"/>
      <c r="S56" s="127"/>
      <c r="T56" s="127"/>
      <c r="U56" s="127"/>
      <c r="V56" s="126">
        <v>7.8499999999999994E-6</v>
      </c>
      <c r="W56" s="126">
        <f t="shared" si="7"/>
        <v>0</v>
      </c>
      <c r="X56" s="127"/>
      <c r="Y56" s="126">
        <f t="shared" si="8"/>
        <v>0</v>
      </c>
      <c r="Z56" s="127"/>
      <c r="AA56" s="127"/>
      <c r="AB56" s="127"/>
      <c r="AC56" s="127"/>
      <c r="AD56" s="127"/>
      <c r="AE56" s="140">
        <f t="shared" si="9"/>
        <v>0</v>
      </c>
      <c r="AF56" s="127" t="s">
        <v>363</v>
      </c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53">
        <f t="shared" si="10"/>
        <v>0</v>
      </c>
      <c r="BF56" s="140">
        <f t="shared" si="11"/>
        <v>0</v>
      </c>
      <c r="BG56" s="152">
        <v>0.2</v>
      </c>
      <c r="BH56" s="139">
        <f t="shared" si="12"/>
        <v>0</v>
      </c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  <c r="CD56" s="120"/>
      <c r="CE56" s="120"/>
      <c r="CF56" s="120"/>
      <c r="CG56" s="120"/>
      <c r="CH56" s="120"/>
      <c r="CI56" s="120"/>
      <c r="CJ56" s="120"/>
      <c r="CK56" s="120"/>
      <c r="CL56" s="120"/>
      <c r="CM56" s="120"/>
      <c r="CN56" s="120"/>
      <c r="CO56" s="120"/>
      <c r="CP56" s="120"/>
      <c r="CQ56" s="120"/>
      <c r="CR56" s="120"/>
      <c r="CS56" s="120"/>
      <c r="CT56" s="120"/>
      <c r="CU56" s="120"/>
      <c r="CV56" s="120"/>
      <c r="CW56" s="120"/>
      <c r="CX56" s="120"/>
      <c r="CY56" s="120"/>
      <c r="CZ56" s="120"/>
      <c r="DA56" s="120"/>
      <c r="DB56" s="120"/>
      <c r="DC56" s="120"/>
      <c r="DD56" s="120"/>
      <c r="DE56" s="120"/>
      <c r="DF56" s="120"/>
      <c r="DG56" s="120"/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0"/>
      <c r="EF56" s="120"/>
      <c r="EG56" s="120"/>
      <c r="EH56" s="120"/>
      <c r="EI56" s="120"/>
      <c r="EJ56" s="120"/>
      <c r="EK56" s="120"/>
      <c r="EL56" s="120"/>
      <c r="EM56" s="120"/>
      <c r="EN56" s="120"/>
      <c r="EO56" s="120"/>
      <c r="EP56" s="120"/>
      <c r="EQ56" s="120"/>
      <c r="ER56" s="120"/>
      <c r="ES56" s="120"/>
      <c r="ET56" s="120"/>
      <c r="EU56" s="120"/>
      <c r="EV56" s="120"/>
      <c r="EW56" s="120"/>
      <c r="EX56" s="120"/>
      <c r="EY56" s="120"/>
      <c r="EZ56" s="120"/>
      <c r="FA56" s="120"/>
      <c r="FB56" s="120"/>
      <c r="FC56" s="120"/>
      <c r="FD56" s="120"/>
      <c r="FE56" s="120"/>
      <c r="FF56" s="120"/>
      <c r="FG56" s="120"/>
      <c r="FH56" s="120"/>
      <c r="FI56" s="120"/>
      <c r="FJ56" s="120"/>
      <c r="FK56" s="120"/>
      <c r="FL56" s="120"/>
      <c r="FM56" s="120"/>
      <c r="FN56" s="120"/>
      <c r="FO56" s="120"/>
      <c r="FP56" s="120"/>
      <c r="FQ56" s="1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0"/>
      <c r="GE56" s="120"/>
      <c r="GF56" s="120"/>
      <c r="GG56" s="120"/>
      <c r="GH56" s="120"/>
      <c r="GI56" s="120"/>
      <c r="GJ56" s="120"/>
      <c r="GK56" s="120"/>
      <c r="GL56" s="120"/>
      <c r="GM56" s="120"/>
      <c r="GN56" s="120"/>
      <c r="GO56" s="120"/>
      <c r="GP56" s="120"/>
      <c r="GQ56" s="120"/>
      <c r="GR56" s="120"/>
      <c r="GS56" s="120"/>
      <c r="GT56" s="120"/>
      <c r="GU56" s="120"/>
      <c r="GV56" s="120"/>
      <c r="GW56" s="120"/>
      <c r="GX56" s="120"/>
      <c r="GY56" s="120"/>
      <c r="GZ56" s="120"/>
      <c r="HA56" s="120"/>
      <c r="HB56" s="120"/>
      <c r="HC56" s="120"/>
      <c r="HD56" s="120"/>
      <c r="HE56" s="120"/>
      <c r="HF56" s="120"/>
      <c r="HG56" s="120"/>
      <c r="HH56" s="120"/>
      <c r="HI56" s="120"/>
      <c r="HJ56" s="120"/>
      <c r="HK56" s="120"/>
      <c r="HL56" s="120"/>
      <c r="HM56" s="120"/>
      <c r="HN56" s="120"/>
      <c r="HO56" s="120"/>
      <c r="HP56" s="120"/>
      <c r="HQ56" s="120"/>
      <c r="HR56" s="120"/>
      <c r="HS56" s="120"/>
      <c r="HT56" s="120"/>
      <c r="HU56" s="120"/>
      <c r="HV56" s="120"/>
      <c r="HW56" s="120"/>
      <c r="HX56" s="120"/>
      <c r="HY56" s="120"/>
      <c r="HZ56" s="120"/>
      <c r="IA56" s="120"/>
      <c r="IB56" s="120"/>
      <c r="IC56" s="120"/>
      <c r="ID56" s="120"/>
      <c r="IE56" s="120"/>
      <c r="IF56" s="120"/>
      <c r="IG56" s="120"/>
      <c r="IH56" s="120"/>
      <c r="II56" s="120"/>
      <c r="IJ56" s="120"/>
      <c r="IK56" s="120"/>
      <c r="IL56" s="120"/>
      <c r="IM56" s="120"/>
      <c r="IN56" s="120"/>
      <c r="IO56" s="120"/>
      <c r="IP56" s="120"/>
      <c r="IQ56" s="120"/>
      <c r="IR56" s="120"/>
      <c r="IS56" s="120"/>
      <c r="IT56" s="120"/>
    </row>
    <row r="57" spans="1:254" s="70" customFormat="1" ht="15" customHeight="1">
      <c r="A57" s="109"/>
      <c r="B57" s="110"/>
      <c r="C57" s="111"/>
      <c r="D57" s="112"/>
      <c r="E57" s="113"/>
      <c r="F57" s="114"/>
      <c r="G57" s="115"/>
      <c r="H57" s="116"/>
      <c r="I57" s="129"/>
      <c r="J57" s="130"/>
      <c r="K57" s="129"/>
      <c r="L57" s="129"/>
      <c r="M57" s="114"/>
      <c r="N57" s="115"/>
      <c r="O57" s="129"/>
      <c r="P57" s="129"/>
      <c r="Q57" s="129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27" t="s">
        <v>363</v>
      </c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55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  <c r="CQ57" s="129"/>
      <c r="CR57" s="129"/>
      <c r="CS57" s="129"/>
      <c r="CT57" s="129"/>
      <c r="CU57" s="129"/>
      <c r="CV57" s="129"/>
      <c r="CW57" s="129"/>
      <c r="CX57" s="129"/>
      <c r="CY57" s="129"/>
      <c r="CZ57" s="129"/>
      <c r="DA57" s="129"/>
      <c r="DB57" s="129"/>
      <c r="DC57" s="129"/>
      <c r="DD57" s="129"/>
      <c r="DE57" s="129"/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29"/>
      <c r="FE57" s="129"/>
      <c r="FF57" s="129"/>
      <c r="FG57" s="129"/>
      <c r="FH57" s="129"/>
      <c r="FI57" s="129"/>
      <c r="FJ57" s="129"/>
      <c r="FK57" s="129"/>
      <c r="FL57" s="129"/>
      <c r="FM57" s="129"/>
      <c r="FN57" s="129"/>
      <c r="FO57" s="129"/>
      <c r="FP57" s="129"/>
      <c r="FQ57" s="129"/>
      <c r="FR57" s="129"/>
      <c r="FS57" s="129"/>
      <c r="FT57" s="129"/>
      <c r="FU57" s="129"/>
      <c r="FV57" s="129"/>
      <c r="FW57" s="129"/>
      <c r="FX57" s="129"/>
      <c r="FY57" s="129"/>
      <c r="FZ57" s="129"/>
      <c r="GA57" s="129"/>
      <c r="GB57" s="129"/>
      <c r="GC57" s="129"/>
      <c r="GD57" s="129"/>
      <c r="GE57" s="129"/>
      <c r="GF57" s="129"/>
      <c r="GG57" s="129"/>
      <c r="GH57" s="129"/>
      <c r="GI57" s="129"/>
      <c r="GJ57" s="129"/>
      <c r="GK57" s="129"/>
      <c r="GL57" s="129"/>
      <c r="GM57" s="129"/>
      <c r="GN57" s="129"/>
      <c r="GO57" s="129"/>
      <c r="GP57" s="129"/>
      <c r="GQ57" s="129"/>
      <c r="GR57" s="129"/>
      <c r="GS57" s="129"/>
      <c r="GT57" s="129"/>
      <c r="GU57" s="129"/>
      <c r="GV57" s="129"/>
      <c r="GW57" s="129"/>
      <c r="GX57" s="129"/>
      <c r="GY57" s="129"/>
      <c r="GZ57" s="129"/>
      <c r="HA57" s="129"/>
      <c r="HB57" s="129"/>
      <c r="HC57" s="129"/>
      <c r="HD57" s="129"/>
      <c r="HE57" s="129"/>
      <c r="HF57" s="129"/>
      <c r="HG57" s="129"/>
      <c r="HH57" s="129"/>
      <c r="HI57" s="129"/>
      <c r="HJ57" s="129"/>
      <c r="HK57" s="129"/>
      <c r="HL57" s="129"/>
      <c r="HM57" s="129"/>
      <c r="HN57" s="129"/>
      <c r="HO57" s="129"/>
      <c r="HP57" s="129"/>
      <c r="HQ57" s="129"/>
      <c r="HR57" s="129"/>
      <c r="HS57" s="129"/>
      <c r="HT57" s="129"/>
      <c r="HU57" s="129"/>
      <c r="HV57" s="129"/>
      <c r="HW57" s="129"/>
      <c r="HX57" s="129"/>
      <c r="HY57" s="129"/>
      <c r="HZ57" s="129"/>
      <c r="IA57" s="129"/>
      <c r="IB57" s="129"/>
      <c r="IC57" s="129"/>
      <c r="ID57" s="129"/>
      <c r="IE57" s="129"/>
      <c r="IF57" s="129"/>
      <c r="IG57" s="129"/>
      <c r="IH57" s="129"/>
      <c r="II57" s="129"/>
      <c r="IJ57" s="129"/>
      <c r="IK57" s="129"/>
      <c r="IL57" s="129"/>
      <c r="IM57" s="129"/>
      <c r="IN57" s="129"/>
      <c r="IO57" s="129"/>
      <c r="IP57" s="129"/>
      <c r="IQ57" s="129"/>
      <c r="IR57" s="129"/>
      <c r="IS57" s="129"/>
      <c r="IT57" s="129"/>
    </row>
    <row r="58" spans="1:254" s="70" customFormat="1" ht="15" customHeight="1">
      <c r="A58" s="109"/>
      <c r="B58" s="110"/>
      <c r="C58" s="111"/>
      <c r="D58" s="112"/>
      <c r="E58" s="113"/>
      <c r="F58" s="115"/>
      <c r="G58" s="115"/>
      <c r="H58" s="116"/>
      <c r="I58" s="129"/>
      <c r="J58" s="130"/>
      <c r="K58" s="129"/>
      <c r="L58" s="129"/>
      <c r="M58" s="131"/>
      <c r="N58" s="131"/>
      <c r="O58" s="129"/>
      <c r="P58" s="129"/>
      <c r="Q58" s="129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27" t="s">
        <v>363</v>
      </c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129"/>
      <c r="CQ58" s="129"/>
      <c r="CR58" s="129"/>
      <c r="CS58" s="129"/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R58" s="129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129"/>
      <c r="GE58" s="129"/>
      <c r="GF58" s="129"/>
      <c r="GG58" s="129"/>
      <c r="GH58" s="129"/>
      <c r="GI58" s="129"/>
      <c r="GJ58" s="129"/>
      <c r="GK58" s="129"/>
      <c r="GL58" s="129"/>
      <c r="GM58" s="129"/>
      <c r="GN58" s="129"/>
      <c r="GO58" s="129"/>
      <c r="GP58" s="129"/>
      <c r="GQ58" s="129"/>
      <c r="GR58" s="129"/>
      <c r="GS58" s="129"/>
      <c r="GT58" s="129"/>
      <c r="GU58" s="129"/>
      <c r="GV58" s="129"/>
      <c r="GW58" s="129"/>
      <c r="GX58" s="129"/>
      <c r="GY58" s="129"/>
      <c r="GZ58" s="129"/>
      <c r="HA58" s="129"/>
      <c r="HB58" s="129"/>
      <c r="HC58" s="129"/>
      <c r="HD58" s="129"/>
      <c r="HE58" s="129"/>
      <c r="HF58" s="129"/>
      <c r="HG58" s="129"/>
      <c r="HH58" s="129"/>
      <c r="HI58" s="129"/>
      <c r="HJ58" s="129"/>
      <c r="HK58" s="129"/>
      <c r="HL58" s="129"/>
      <c r="HM58" s="129"/>
      <c r="HN58" s="129"/>
      <c r="HO58" s="129"/>
      <c r="HP58" s="129"/>
      <c r="HQ58" s="129"/>
      <c r="HR58" s="129"/>
      <c r="HS58" s="129"/>
      <c r="HT58" s="129"/>
      <c r="HU58" s="129"/>
      <c r="HV58" s="129"/>
      <c r="HW58" s="129"/>
      <c r="HX58" s="129"/>
      <c r="HY58" s="129"/>
      <c r="HZ58" s="129"/>
      <c r="IA58" s="129"/>
      <c r="IB58" s="129"/>
      <c r="IC58" s="129"/>
      <c r="ID58" s="129"/>
      <c r="IE58" s="129"/>
      <c r="IF58" s="129"/>
      <c r="IG58" s="129"/>
      <c r="IH58" s="129"/>
      <c r="II58" s="129"/>
      <c r="IJ58" s="129"/>
      <c r="IK58" s="129"/>
      <c r="IL58" s="129"/>
      <c r="IM58" s="129"/>
      <c r="IN58" s="129"/>
      <c r="IO58" s="129"/>
      <c r="IP58" s="129"/>
      <c r="IQ58" s="129"/>
      <c r="IR58" s="129"/>
      <c r="IS58" s="129"/>
      <c r="IT58" s="129"/>
    </row>
    <row r="59" spans="1:254" s="70" customFormat="1" ht="23.25" customHeight="1">
      <c r="A59" s="109"/>
      <c r="B59" s="110"/>
      <c r="C59" s="111"/>
      <c r="D59" s="112"/>
      <c r="E59" s="113"/>
      <c r="F59" s="115"/>
      <c r="G59" s="115"/>
      <c r="H59" s="117"/>
      <c r="I59" s="129"/>
      <c r="J59" s="130"/>
      <c r="K59" s="129"/>
      <c r="L59" s="129"/>
      <c r="M59" s="132"/>
      <c r="N59" s="132"/>
      <c r="O59" s="129"/>
      <c r="P59" s="129"/>
      <c r="Q59" s="129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27" t="s">
        <v>363</v>
      </c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29"/>
      <c r="CM59" s="129"/>
      <c r="CN59" s="129"/>
      <c r="CO59" s="129"/>
      <c r="CP59" s="129"/>
      <c r="CQ59" s="129"/>
      <c r="CR59" s="129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29"/>
      <c r="FK59" s="129"/>
      <c r="FL59" s="129"/>
      <c r="FM59" s="129"/>
      <c r="FN59" s="129"/>
      <c r="FO59" s="129"/>
      <c r="FP59" s="129"/>
      <c r="FQ59" s="129"/>
      <c r="FR59" s="129"/>
      <c r="FS59" s="129"/>
      <c r="FT59" s="129"/>
      <c r="FU59" s="129"/>
      <c r="FV59" s="129"/>
      <c r="FW59" s="129"/>
      <c r="FX59" s="129"/>
      <c r="FY59" s="129"/>
      <c r="FZ59" s="129"/>
      <c r="GA59" s="129"/>
      <c r="GB59" s="129"/>
      <c r="GC59" s="129"/>
      <c r="GD59" s="129"/>
      <c r="GE59" s="129"/>
      <c r="GF59" s="129"/>
      <c r="GG59" s="129"/>
      <c r="GH59" s="129"/>
      <c r="GI59" s="129"/>
      <c r="GJ59" s="129"/>
      <c r="GK59" s="129"/>
      <c r="GL59" s="129"/>
      <c r="GM59" s="129"/>
      <c r="GN59" s="129"/>
      <c r="GO59" s="129"/>
      <c r="GP59" s="129"/>
      <c r="GQ59" s="129"/>
      <c r="GR59" s="129"/>
      <c r="GS59" s="129"/>
      <c r="GT59" s="129"/>
      <c r="GU59" s="129"/>
      <c r="GV59" s="129"/>
      <c r="GW59" s="129"/>
      <c r="GX59" s="129"/>
      <c r="GY59" s="129"/>
      <c r="GZ59" s="129"/>
      <c r="HA59" s="129"/>
      <c r="HB59" s="129"/>
      <c r="HC59" s="129"/>
      <c r="HD59" s="129"/>
      <c r="HE59" s="129"/>
      <c r="HF59" s="129"/>
      <c r="HG59" s="129"/>
      <c r="HH59" s="129"/>
      <c r="HI59" s="129"/>
      <c r="HJ59" s="129"/>
      <c r="HK59" s="129"/>
      <c r="HL59" s="129"/>
      <c r="HM59" s="129"/>
      <c r="HN59" s="129"/>
      <c r="HO59" s="129"/>
      <c r="HP59" s="129"/>
      <c r="HQ59" s="129"/>
      <c r="HR59" s="129"/>
      <c r="HS59" s="129"/>
      <c r="HT59" s="129"/>
      <c r="HU59" s="129"/>
      <c r="HV59" s="129"/>
      <c r="HW59" s="129"/>
      <c r="HX59" s="129"/>
      <c r="HY59" s="129"/>
      <c r="HZ59" s="129"/>
      <c r="IA59" s="129"/>
      <c r="IB59" s="129"/>
      <c r="IC59" s="129"/>
      <c r="ID59" s="129"/>
      <c r="IE59" s="129"/>
      <c r="IF59" s="129"/>
      <c r="IG59" s="129"/>
      <c r="IH59" s="129"/>
      <c r="II59" s="129"/>
      <c r="IJ59" s="129"/>
      <c r="IK59" s="129"/>
      <c r="IL59" s="129"/>
      <c r="IM59" s="129"/>
      <c r="IN59" s="129"/>
      <c r="IO59" s="129"/>
      <c r="IP59" s="129"/>
      <c r="IQ59" s="129"/>
      <c r="IR59" s="129"/>
      <c r="IS59" s="129"/>
    </row>
    <row r="60" spans="1:254" s="70" customFormat="1" ht="27" customHeight="1">
      <c r="A60" s="109"/>
      <c r="B60" s="110"/>
      <c r="C60" s="111"/>
      <c r="D60" s="112"/>
      <c r="E60" s="113"/>
      <c r="F60" s="115"/>
      <c r="G60" s="115"/>
      <c r="H60" s="117"/>
      <c r="I60" s="129"/>
      <c r="J60" s="130"/>
      <c r="K60" s="129"/>
      <c r="L60" s="129"/>
      <c r="M60" s="115"/>
      <c r="N60" s="115"/>
      <c r="O60" s="129"/>
      <c r="P60" s="129"/>
      <c r="Q60" s="129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27" t="s">
        <v>363</v>
      </c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  <c r="CF60" s="129"/>
      <c r="CG60" s="129"/>
      <c r="CH60" s="129"/>
      <c r="CI60" s="129"/>
      <c r="CJ60" s="129"/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129"/>
      <c r="CY60" s="129"/>
      <c r="CZ60" s="129"/>
      <c r="DA60" s="129"/>
      <c r="DB60" s="129"/>
      <c r="DC60" s="129"/>
      <c r="DD60" s="129"/>
      <c r="DE60" s="129"/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29"/>
      <c r="EW60" s="129"/>
      <c r="EX60" s="129"/>
      <c r="EY60" s="129"/>
      <c r="EZ60" s="129"/>
      <c r="FA60" s="129"/>
      <c r="FB60" s="129"/>
      <c r="FC60" s="129"/>
      <c r="FD60" s="129"/>
      <c r="FE60" s="129"/>
      <c r="FF60" s="129"/>
      <c r="FG60" s="129"/>
      <c r="FH60" s="129"/>
      <c r="FI60" s="129"/>
      <c r="FJ60" s="129"/>
      <c r="FK60" s="129"/>
      <c r="FL60" s="129"/>
      <c r="FM60" s="129"/>
      <c r="FN60" s="129"/>
      <c r="FO60" s="129"/>
      <c r="FP60" s="129"/>
      <c r="FQ60" s="129"/>
      <c r="FR60" s="129"/>
      <c r="FS60" s="129"/>
      <c r="FT60" s="129"/>
      <c r="FU60" s="129"/>
      <c r="FV60" s="129"/>
      <c r="FW60" s="129"/>
      <c r="FX60" s="129"/>
      <c r="FY60" s="129"/>
      <c r="FZ60" s="129"/>
      <c r="GA60" s="129"/>
      <c r="GB60" s="129"/>
      <c r="GC60" s="129"/>
      <c r="GD60" s="129"/>
      <c r="GE60" s="129"/>
      <c r="GF60" s="129"/>
      <c r="GG60" s="129"/>
      <c r="GH60" s="129"/>
      <c r="GI60" s="129"/>
      <c r="GJ60" s="129"/>
      <c r="GK60" s="129"/>
      <c r="GL60" s="129"/>
      <c r="GM60" s="129"/>
      <c r="GN60" s="129"/>
      <c r="GO60" s="129"/>
      <c r="GP60" s="129"/>
      <c r="GQ60" s="129"/>
      <c r="GR60" s="129"/>
      <c r="GS60" s="129"/>
      <c r="GT60" s="129"/>
      <c r="GU60" s="129"/>
      <c r="GV60" s="129"/>
      <c r="GW60" s="129"/>
      <c r="GX60" s="129"/>
      <c r="GY60" s="129"/>
      <c r="GZ60" s="129"/>
      <c r="HA60" s="129"/>
      <c r="HB60" s="129"/>
      <c r="HC60" s="129"/>
      <c r="HD60" s="129"/>
      <c r="HE60" s="129"/>
      <c r="HF60" s="129"/>
      <c r="HG60" s="129"/>
      <c r="HH60" s="129"/>
      <c r="HI60" s="129"/>
      <c r="HJ60" s="129"/>
      <c r="HK60" s="129"/>
      <c r="HL60" s="129"/>
      <c r="HM60" s="129"/>
      <c r="HN60" s="129"/>
      <c r="HO60" s="129"/>
      <c r="HP60" s="129"/>
      <c r="HQ60" s="129"/>
      <c r="HR60" s="129"/>
      <c r="HS60" s="129"/>
      <c r="HT60" s="129"/>
      <c r="HU60" s="129"/>
      <c r="HV60" s="129"/>
      <c r="HW60" s="129"/>
      <c r="HX60" s="129"/>
      <c r="HY60" s="129"/>
      <c r="HZ60" s="129"/>
      <c r="IA60" s="129"/>
      <c r="IB60" s="129"/>
      <c r="IC60" s="129"/>
      <c r="ID60" s="129"/>
      <c r="IE60" s="129"/>
      <c r="IF60" s="129"/>
      <c r="IG60" s="129"/>
      <c r="IH60" s="129"/>
      <c r="II60" s="129"/>
      <c r="IJ60" s="129"/>
      <c r="IK60" s="129"/>
      <c r="IL60" s="129"/>
      <c r="IM60" s="129"/>
      <c r="IN60" s="129"/>
      <c r="IO60" s="129"/>
      <c r="IP60" s="129"/>
      <c r="IQ60" s="129"/>
      <c r="IR60" s="129"/>
      <c r="IS60" s="129"/>
    </row>
    <row r="61" spans="1:254" s="70" customFormat="1" ht="15" customHeight="1">
      <c r="A61" s="109"/>
      <c r="B61" s="110"/>
      <c r="C61" s="110"/>
      <c r="D61" s="112"/>
      <c r="E61" s="113"/>
      <c r="F61" s="115"/>
      <c r="G61" s="115"/>
      <c r="H61" s="117"/>
      <c r="I61" s="129"/>
      <c r="J61" s="130"/>
      <c r="K61" s="129"/>
      <c r="L61" s="129"/>
      <c r="M61" s="115"/>
      <c r="N61" s="115"/>
      <c r="O61" s="129"/>
      <c r="P61" s="129"/>
      <c r="Q61" s="129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27" t="s">
        <v>363</v>
      </c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29"/>
      <c r="CF61" s="129"/>
      <c r="CG61" s="129"/>
      <c r="CH61" s="129"/>
      <c r="CI61" s="129"/>
      <c r="CJ61" s="129"/>
      <c r="CK61" s="129"/>
      <c r="CL61" s="129"/>
      <c r="CM61" s="129"/>
      <c r="CN61" s="129"/>
      <c r="CO61" s="129"/>
      <c r="CP61" s="129"/>
      <c r="CQ61" s="129"/>
      <c r="CR61" s="129"/>
      <c r="CS61" s="129"/>
      <c r="CT61" s="129"/>
      <c r="CU61" s="129"/>
      <c r="CV61" s="129"/>
      <c r="CW61" s="129"/>
      <c r="CX61" s="129"/>
      <c r="CY61" s="129"/>
      <c r="CZ61" s="129"/>
      <c r="DA61" s="129"/>
      <c r="DB61" s="129"/>
      <c r="DC61" s="129"/>
      <c r="DD61" s="129"/>
      <c r="DE61" s="129"/>
      <c r="DF61" s="129"/>
      <c r="DG61" s="129"/>
      <c r="DH61" s="129"/>
      <c r="DI61" s="129"/>
      <c r="DJ61" s="129"/>
      <c r="DK61" s="129"/>
      <c r="DL61" s="129"/>
      <c r="DM61" s="129"/>
      <c r="DN61" s="129"/>
      <c r="DO61" s="129"/>
      <c r="DP61" s="129"/>
      <c r="DQ61" s="129"/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29"/>
      <c r="EU61" s="129"/>
      <c r="EV61" s="129"/>
      <c r="EW61" s="129"/>
      <c r="EX61" s="129"/>
      <c r="EY61" s="129"/>
      <c r="EZ61" s="129"/>
      <c r="FA61" s="129"/>
      <c r="FB61" s="129"/>
      <c r="FC61" s="129"/>
      <c r="FD61" s="129"/>
      <c r="FE61" s="129"/>
      <c r="FF61" s="129"/>
      <c r="FG61" s="129"/>
      <c r="FH61" s="129"/>
      <c r="FI61" s="129"/>
      <c r="FJ61" s="129"/>
      <c r="FK61" s="129"/>
      <c r="FL61" s="129"/>
      <c r="FM61" s="129"/>
      <c r="FN61" s="129"/>
      <c r="FO61" s="129"/>
      <c r="FP61" s="129"/>
      <c r="FQ61" s="129"/>
      <c r="FR61" s="129"/>
      <c r="FS61" s="129"/>
      <c r="FT61" s="129"/>
      <c r="FU61" s="129"/>
      <c r="FV61" s="129"/>
      <c r="FW61" s="129"/>
      <c r="FX61" s="129"/>
      <c r="FY61" s="129"/>
      <c r="FZ61" s="129"/>
      <c r="GA61" s="129"/>
      <c r="GB61" s="129"/>
      <c r="GC61" s="129"/>
      <c r="GD61" s="129"/>
      <c r="GE61" s="129"/>
      <c r="GF61" s="129"/>
      <c r="GG61" s="129"/>
      <c r="GH61" s="129"/>
      <c r="GI61" s="129"/>
      <c r="GJ61" s="129"/>
      <c r="GK61" s="129"/>
      <c r="GL61" s="129"/>
      <c r="GM61" s="129"/>
      <c r="GN61" s="129"/>
      <c r="GO61" s="129"/>
      <c r="GP61" s="129"/>
      <c r="GQ61" s="129"/>
      <c r="GR61" s="129"/>
      <c r="GS61" s="129"/>
      <c r="GT61" s="129"/>
      <c r="GU61" s="129"/>
      <c r="GV61" s="129"/>
      <c r="GW61" s="129"/>
      <c r="GX61" s="129"/>
      <c r="GY61" s="129"/>
      <c r="GZ61" s="129"/>
      <c r="HA61" s="129"/>
      <c r="HB61" s="129"/>
      <c r="HC61" s="129"/>
      <c r="HD61" s="129"/>
      <c r="HE61" s="129"/>
      <c r="HF61" s="129"/>
      <c r="HG61" s="129"/>
      <c r="HH61" s="129"/>
      <c r="HI61" s="129"/>
      <c r="HJ61" s="129"/>
      <c r="HK61" s="129"/>
      <c r="HL61" s="129"/>
      <c r="HM61" s="129"/>
      <c r="HN61" s="129"/>
      <c r="HO61" s="129"/>
      <c r="HP61" s="129"/>
      <c r="HQ61" s="129"/>
      <c r="HR61" s="129"/>
      <c r="HS61" s="129"/>
      <c r="HT61" s="129"/>
      <c r="HU61" s="129"/>
      <c r="HV61" s="129"/>
      <c r="HW61" s="129"/>
      <c r="HX61" s="129"/>
      <c r="HY61" s="129"/>
      <c r="HZ61" s="129"/>
      <c r="IA61" s="129"/>
      <c r="IB61" s="129"/>
      <c r="IC61" s="129"/>
      <c r="ID61" s="129"/>
      <c r="IE61" s="129"/>
      <c r="IF61" s="129"/>
      <c r="IG61" s="129"/>
      <c r="IH61" s="129"/>
      <c r="II61" s="129"/>
      <c r="IJ61" s="129"/>
      <c r="IK61" s="129"/>
      <c r="IL61" s="129"/>
      <c r="IM61" s="129"/>
      <c r="IN61" s="129"/>
      <c r="IO61" s="129"/>
      <c r="IP61" s="129"/>
      <c r="IQ61" s="129"/>
      <c r="IR61" s="129"/>
      <c r="IS61" s="129"/>
    </row>
    <row r="62" spans="1:254" s="70" customFormat="1" ht="26.25" customHeight="1">
      <c r="A62" s="109"/>
      <c r="B62" s="110"/>
      <c r="C62" s="110"/>
      <c r="D62" s="112"/>
      <c r="E62" s="113"/>
      <c r="F62" s="115"/>
      <c r="G62" s="115"/>
      <c r="H62" s="117"/>
      <c r="I62" s="129"/>
      <c r="J62" s="130"/>
      <c r="K62" s="129"/>
      <c r="L62" s="129"/>
      <c r="M62" s="115"/>
      <c r="N62" s="115"/>
      <c r="O62" s="129"/>
      <c r="P62" s="129"/>
      <c r="Q62" s="129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27" t="s">
        <v>363</v>
      </c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/>
      <c r="CB62" s="129"/>
      <c r="CC62" s="129"/>
      <c r="CD62" s="129"/>
      <c r="CE62" s="129"/>
      <c r="CF62" s="129"/>
      <c r="CG62" s="129"/>
      <c r="CH62" s="129"/>
      <c r="CI62" s="129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29"/>
      <c r="CU62" s="129"/>
      <c r="CV62" s="129"/>
      <c r="CW62" s="129"/>
      <c r="CX62" s="129"/>
      <c r="CY62" s="129"/>
      <c r="CZ62" s="129"/>
      <c r="DA62" s="129"/>
      <c r="DB62" s="129"/>
      <c r="DC62" s="129"/>
      <c r="DD62" s="129"/>
      <c r="DE62" s="129"/>
      <c r="DF62" s="129"/>
      <c r="DG62" s="129"/>
      <c r="DH62" s="129"/>
      <c r="DI62" s="129"/>
      <c r="DJ62" s="129"/>
      <c r="DK62" s="129"/>
      <c r="DL62" s="129"/>
      <c r="DM62" s="129"/>
      <c r="DN62" s="129"/>
      <c r="DO62" s="129"/>
      <c r="DP62" s="129"/>
      <c r="DQ62" s="129"/>
      <c r="DR62" s="129"/>
      <c r="DS62" s="129"/>
      <c r="DT62" s="129"/>
      <c r="DU62" s="129"/>
      <c r="DV62" s="129"/>
      <c r="DW62" s="129"/>
      <c r="DX62" s="129"/>
      <c r="DY62" s="129"/>
      <c r="DZ62" s="129"/>
      <c r="EA62" s="129"/>
      <c r="EB62" s="129"/>
      <c r="EC62" s="129"/>
      <c r="ED62" s="129"/>
      <c r="EE62" s="129"/>
      <c r="EF62" s="129"/>
      <c r="EG62" s="129"/>
      <c r="EH62" s="129"/>
      <c r="EI62" s="129"/>
      <c r="EJ62" s="129"/>
      <c r="EK62" s="129"/>
      <c r="EL62" s="129"/>
      <c r="EM62" s="129"/>
      <c r="EN62" s="129"/>
      <c r="EO62" s="129"/>
      <c r="EP62" s="129"/>
      <c r="EQ62" s="129"/>
      <c r="ER62" s="129"/>
      <c r="ES62" s="129"/>
      <c r="ET62" s="129"/>
      <c r="EU62" s="129"/>
      <c r="EV62" s="129"/>
      <c r="EW62" s="129"/>
      <c r="EX62" s="129"/>
      <c r="EY62" s="129"/>
      <c r="EZ62" s="129"/>
      <c r="FA62" s="129"/>
      <c r="FB62" s="129"/>
      <c r="FC62" s="129"/>
      <c r="FD62" s="129"/>
      <c r="FE62" s="129"/>
      <c r="FF62" s="129"/>
      <c r="FG62" s="129"/>
      <c r="FH62" s="129"/>
      <c r="FI62" s="129"/>
      <c r="FJ62" s="129"/>
      <c r="FK62" s="129"/>
      <c r="FL62" s="129"/>
      <c r="FM62" s="129"/>
      <c r="FN62" s="129"/>
      <c r="FO62" s="129"/>
      <c r="FP62" s="129"/>
      <c r="FQ62" s="129"/>
      <c r="FR62" s="129"/>
      <c r="FS62" s="129"/>
      <c r="FT62" s="129"/>
      <c r="FU62" s="129"/>
      <c r="FV62" s="129"/>
      <c r="FW62" s="129"/>
      <c r="FX62" s="129"/>
      <c r="FY62" s="129"/>
      <c r="FZ62" s="129"/>
      <c r="GA62" s="129"/>
      <c r="GB62" s="129"/>
      <c r="GC62" s="129"/>
      <c r="GD62" s="129"/>
      <c r="GE62" s="129"/>
      <c r="GF62" s="129"/>
      <c r="GG62" s="129"/>
      <c r="GH62" s="129"/>
      <c r="GI62" s="129"/>
      <c r="GJ62" s="129"/>
      <c r="GK62" s="129"/>
      <c r="GL62" s="129"/>
      <c r="GM62" s="129"/>
      <c r="GN62" s="129"/>
      <c r="GO62" s="129"/>
      <c r="GP62" s="129"/>
      <c r="GQ62" s="129"/>
      <c r="GR62" s="129"/>
      <c r="GS62" s="129"/>
      <c r="GT62" s="129"/>
      <c r="GU62" s="129"/>
      <c r="GV62" s="129"/>
      <c r="GW62" s="129"/>
      <c r="GX62" s="129"/>
      <c r="GY62" s="129"/>
      <c r="GZ62" s="129"/>
      <c r="HA62" s="129"/>
      <c r="HB62" s="129"/>
      <c r="HC62" s="129"/>
      <c r="HD62" s="129"/>
      <c r="HE62" s="129"/>
      <c r="HF62" s="129"/>
      <c r="HG62" s="129"/>
      <c r="HH62" s="129"/>
      <c r="HI62" s="129"/>
      <c r="HJ62" s="129"/>
      <c r="HK62" s="129"/>
      <c r="HL62" s="129"/>
      <c r="HM62" s="129"/>
      <c r="HN62" s="129"/>
      <c r="HO62" s="129"/>
      <c r="HP62" s="129"/>
      <c r="HQ62" s="129"/>
      <c r="HR62" s="129"/>
      <c r="HS62" s="129"/>
      <c r="HT62" s="129"/>
      <c r="HU62" s="129"/>
      <c r="HV62" s="129"/>
      <c r="HW62" s="129"/>
      <c r="HX62" s="129"/>
      <c r="HY62" s="129"/>
      <c r="HZ62" s="129"/>
      <c r="IA62" s="129"/>
      <c r="IB62" s="129"/>
      <c r="IC62" s="129"/>
      <c r="ID62" s="129"/>
      <c r="IE62" s="129"/>
      <c r="IF62" s="129"/>
      <c r="IG62" s="129"/>
      <c r="IH62" s="129"/>
      <c r="II62" s="129"/>
      <c r="IJ62" s="129"/>
      <c r="IK62" s="129"/>
      <c r="IL62" s="129"/>
      <c r="IM62" s="129"/>
      <c r="IN62" s="129"/>
      <c r="IO62" s="129"/>
      <c r="IP62" s="129"/>
      <c r="IQ62" s="129"/>
      <c r="IR62" s="129"/>
      <c r="IS62" s="129"/>
    </row>
    <row r="63" spans="1:254" s="70" customFormat="1" ht="26.25" customHeight="1">
      <c r="A63" s="109"/>
      <c r="B63" s="110"/>
      <c r="C63" s="111"/>
      <c r="D63" s="112"/>
      <c r="E63" s="113"/>
      <c r="F63" s="115"/>
      <c r="G63" s="115"/>
      <c r="H63" s="117"/>
      <c r="I63" s="129"/>
      <c r="J63" s="130"/>
      <c r="K63" s="129"/>
      <c r="L63" s="129"/>
      <c r="M63" s="115"/>
      <c r="N63" s="115"/>
      <c r="O63" s="129"/>
      <c r="P63" s="129"/>
      <c r="Q63" s="129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27" t="s">
        <v>363</v>
      </c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  <c r="BY63" s="129"/>
      <c r="BZ63" s="129"/>
      <c r="CA63" s="129"/>
      <c r="CB63" s="129"/>
      <c r="CC63" s="129"/>
      <c r="CD63" s="129"/>
      <c r="CE63" s="129"/>
      <c r="CF63" s="129"/>
      <c r="CG63" s="129"/>
      <c r="CH63" s="129"/>
      <c r="CI63" s="129"/>
      <c r="CJ63" s="129"/>
      <c r="CK63" s="129"/>
      <c r="CL63" s="129"/>
      <c r="CM63" s="129"/>
      <c r="CN63" s="129"/>
      <c r="CO63" s="129"/>
      <c r="CP63" s="129"/>
      <c r="CQ63" s="129"/>
      <c r="CR63" s="129"/>
      <c r="CS63" s="129"/>
      <c r="CT63" s="129"/>
      <c r="CU63" s="129"/>
      <c r="CV63" s="129"/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X63" s="129"/>
      <c r="FY63" s="129"/>
      <c r="FZ63" s="129"/>
      <c r="GA63" s="129"/>
      <c r="GB63" s="129"/>
      <c r="GC63" s="129"/>
      <c r="GD63" s="129"/>
      <c r="GE63" s="129"/>
      <c r="GF63" s="129"/>
      <c r="GG63" s="129"/>
      <c r="GH63" s="129"/>
      <c r="GI63" s="129"/>
      <c r="GJ63" s="129"/>
      <c r="GK63" s="129"/>
      <c r="GL63" s="129"/>
      <c r="GM63" s="129"/>
      <c r="GN63" s="129"/>
      <c r="GO63" s="129"/>
      <c r="GP63" s="129"/>
      <c r="GQ63" s="129"/>
      <c r="GR63" s="129"/>
      <c r="GS63" s="129"/>
      <c r="GT63" s="129"/>
      <c r="GU63" s="129"/>
      <c r="GV63" s="129"/>
      <c r="GW63" s="129"/>
      <c r="GX63" s="129"/>
      <c r="GY63" s="129"/>
      <c r="GZ63" s="129"/>
      <c r="HA63" s="129"/>
      <c r="HB63" s="129"/>
      <c r="HC63" s="129"/>
      <c r="HD63" s="129"/>
      <c r="HE63" s="129"/>
      <c r="HF63" s="129"/>
      <c r="HG63" s="129"/>
      <c r="HH63" s="129"/>
      <c r="HI63" s="129"/>
      <c r="HJ63" s="129"/>
      <c r="HK63" s="129"/>
      <c r="HL63" s="129"/>
      <c r="HM63" s="129"/>
      <c r="HN63" s="129"/>
      <c r="HO63" s="129"/>
      <c r="HP63" s="129"/>
      <c r="HQ63" s="129"/>
      <c r="HR63" s="129"/>
      <c r="HS63" s="129"/>
      <c r="HT63" s="129"/>
      <c r="HU63" s="129"/>
      <c r="HV63" s="129"/>
      <c r="HW63" s="129"/>
      <c r="HX63" s="129"/>
      <c r="HY63" s="129"/>
      <c r="HZ63" s="129"/>
      <c r="IA63" s="129"/>
      <c r="IB63" s="129"/>
      <c r="IC63" s="129"/>
      <c r="ID63" s="129"/>
      <c r="IE63" s="129"/>
      <c r="IF63" s="129"/>
      <c r="IG63" s="129"/>
      <c r="IH63" s="129"/>
      <c r="II63" s="129"/>
      <c r="IJ63" s="129"/>
      <c r="IK63" s="129"/>
      <c r="IL63" s="129"/>
      <c r="IM63" s="129"/>
      <c r="IN63" s="129"/>
      <c r="IO63" s="129"/>
      <c r="IP63" s="129"/>
      <c r="IQ63" s="129"/>
      <c r="IR63" s="129"/>
      <c r="IS63" s="129"/>
    </row>
    <row r="64" spans="1:254" s="70" customFormat="1" ht="15" customHeight="1">
      <c r="A64" s="109"/>
      <c r="B64" s="110"/>
      <c r="C64" s="111"/>
      <c r="D64" s="112"/>
      <c r="E64" s="113"/>
      <c r="F64" s="115"/>
      <c r="G64" s="115"/>
      <c r="H64" s="116"/>
      <c r="I64" s="129"/>
      <c r="J64" s="130"/>
      <c r="K64" s="129"/>
      <c r="L64" s="129"/>
      <c r="M64" s="115"/>
      <c r="N64" s="115"/>
      <c r="O64" s="129"/>
      <c r="P64" s="129"/>
      <c r="Q64" s="129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27" t="s">
        <v>363</v>
      </c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129"/>
      <c r="CC64" s="129"/>
      <c r="CD64" s="129"/>
      <c r="CE64" s="129"/>
      <c r="CF64" s="129"/>
      <c r="CG64" s="129"/>
      <c r="CH64" s="129"/>
      <c r="CI64" s="129"/>
      <c r="CJ64" s="129"/>
      <c r="CK64" s="129"/>
      <c r="CL64" s="129"/>
      <c r="CM64" s="129"/>
      <c r="CN64" s="129"/>
      <c r="CO64" s="129"/>
      <c r="CP64" s="129"/>
      <c r="CQ64" s="129"/>
      <c r="CR64" s="129"/>
      <c r="CS64" s="129"/>
      <c r="CT64" s="129"/>
      <c r="CU64" s="129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  <c r="FE64" s="129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29"/>
      <c r="FR64" s="129"/>
      <c r="FS64" s="129"/>
      <c r="FT64" s="129"/>
      <c r="FU64" s="129"/>
      <c r="FV64" s="129"/>
      <c r="FW64" s="129"/>
      <c r="FX64" s="129"/>
      <c r="FY64" s="129"/>
      <c r="FZ64" s="129"/>
      <c r="GA64" s="129"/>
      <c r="GB64" s="129"/>
      <c r="GC64" s="129"/>
      <c r="GD64" s="129"/>
      <c r="GE64" s="129"/>
      <c r="GF64" s="129"/>
      <c r="GG64" s="129"/>
      <c r="GH64" s="129"/>
      <c r="GI64" s="129"/>
      <c r="GJ64" s="129"/>
      <c r="GK64" s="129"/>
      <c r="GL64" s="129"/>
      <c r="GM64" s="129"/>
      <c r="GN64" s="129"/>
      <c r="GO64" s="129"/>
      <c r="GP64" s="129"/>
      <c r="GQ64" s="129"/>
      <c r="GR64" s="129"/>
      <c r="GS64" s="129"/>
      <c r="GT64" s="129"/>
      <c r="GU64" s="129"/>
      <c r="GV64" s="129"/>
      <c r="GW64" s="129"/>
      <c r="GX64" s="129"/>
      <c r="GY64" s="129"/>
      <c r="GZ64" s="129"/>
      <c r="HA64" s="129"/>
      <c r="HB64" s="129"/>
      <c r="HC64" s="129"/>
      <c r="HD64" s="129"/>
      <c r="HE64" s="129"/>
      <c r="HF64" s="129"/>
      <c r="HG64" s="129"/>
      <c r="HH64" s="129"/>
      <c r="HI64" s="129"/>
      <c r="HJ64" s="129"/>
      <c r="HK64" s="129"/>
      <c r="HL64" s="129"/>
      <c r="HM64" s="129"/>
      <c r="HN64" s="129"/>
      <c r="HO64" s="129"/>
      <c r="HP64" s="129"/>
      <c r="HQ64" s="129"/>
      <c r="HR64" s="129"/>
      <c r="HS64" s="129"/>
      <c r="HT64" s="129"/>
      <c r="HU64" s="129"/>
      <c r="HV64" s="129"/>
      <c r="HW64" s="129"/>
      <c r="HX64" s="129"/>
      <c r="HY64" s="129"/>
      <c r="HZ64" s="129"/>
      <c r="IA64" s="129"/>
      <c r="IB64" s="129"/>
      <c r="IC64" s="129"/>
      <c r="ID64" s="129"/>
      <c r="IE64" s="129"/>
      <c r="IF64" s="129"/>
      <c r="IG64" s="129"/>
      <c r="IH64" s="129"/>
      <c r="II64" s="129"/>
      <c r="IJ64" s="129"/>
      <c r="IK64" s="129"/>
      <c r="IL64" s="129"/>
      <c r="IM64" s="129"/>
      <c r="IN64" s="129"/>
      <c r="IO64" s="129"/>
      <c r="IP64" s="129"/>
      <c r="IQ64" s="129"/>
      <c r="IR64" s="129"/>
      <c r="IS64" s="129"/>
    </row>
    <row r="65" spans="1:253" s="70" customFormat="1" ht="15" customHeight="1">
      <c r="A65" s="109"/>
      <c r="B65" s="110"/>
      <c r="C65" s="111"/>
      <c r="D65" s="112"/>
      <c r="E65" s="113"/>
      <c r="F65" s="115"/>
      <c r="G65" s="115"/>
      <c r="H65" s="116"/>
      <c r="I65" s="129"/>
      <c r="J65" s="130"/>
      <c r="K65" s="129"/>
      <c r="L65" s="129"/>
      <c r="M65" s="115"/>
      <c r="N65" s="115"/>
      <c r="O65" s="129"/>
      <c r="P65" s="129"/>
      <c r="Q65" s="129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27" t="s">
        <v>363</v>
      </c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  <c r="CF65" s="129"/>
      <c r="CG65" s="129"/>
      <c r="CH65" s="129"/>
      <c r="CI65" s="129"/>
      <c r="CJ65" s="129"/>
      <c r="CK65" s="129"/>
      <c r="CL65" s="129"/>
      <c r="CM65" s="129"/>
      <c r="CN65" s="129"/>
      <c r="CO65" s="129"/>
      <c r="CP65" s="129"/>
      <c r="CQ65" s="129"/>
      <c r="CR65" s="129"/>
      <c r="CS65" s="129"/>
      <c r="CT65" s="129"/>
      <c r="CU65" s="129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X65" s="129"/>
      <c r="FY65" s="129"/>
      <c r="FZ65" s="129"/>
      <c r="GA65" s="129"/>
      <c r="GB65" s="129"/>
      <c r="GC65" s="129"/>
      <c r="GD65" s="129"/>
      <c r="GE65" s="129"/>
      <c r="GF65" s="129"/>
      <c r="GG65" s="129"/>
      <c r="GH65" s="129"/>
      <c r="GI65" s="129"/>
      <c r="GJ65" s="129"/>
      <c r="GK65" s="129"/>
      <c r="GL65" s="129"/>
      <c r="GM65" s="129"/>
      <c r="GN65" s="129"/>
      <c r="GO65" s="129"/>
      <c r="GP65" s="129"/>
      <c r="GQ65" s="129"/>
      <c r="GR65" s="129"/>
      <c r="GS65" s="129"/>
      <c r="GT65" s="129"/>
      <c r="GU65" s="129"/>
      <c r="GV65" s="129"/>
      <c r="GW65" s="129"/>
      <c r="GX65" s="129"/>
      <c r="GY65" s="129"/>
      <c r="GZ65" s="129"/>
      <c r="HA65" s="129"/>
      <c r="HB65" s="129"/>
      <c r="HC65" s="129"/>
      <c r="HD65" s="129"/>
      <c r="HE65" s="129"/>
      <c r="HF65" s="129"/>
      <c r="HG65" s="129"/>
      <c r="HH65" s="129"/>
      <c r="HI65" s="129"/>
      <c r="HJ65" s="129"/>
      <c r="HK65" s="129"/>
      <c r="HL65" s="129"/>
      <c r="HM65" s="129"/>
      <c r="HN65" s="129"/>
      <c r="HO65" s="129"/>
      <c r="HP65" s="129"/>
      <c r="HQ65" s="129"/>
      <c r="HR65" s="129"/>
      <c r="HS65" s="129"/>
      <c r="HT65" s="129"/>
      <c r="HU65" s="129"/>
      <c r="HV65" s="129"/>
      <c r="HW65" s="129"/>
      <c r="HX65" s="129"/>
      <c r="HY65" s="129"/>
      <c r="HZ65" s="129"/>
      <c r="IA65" s="129"/>
      <c r="IB65" s="129"/>
      <c r="IC65" s="129"/>
      <c r="ID65" s="129"/>
      <c r="IE65" s="129"/>
      <c r="IF65" s="129"/>
      <c r="IG65" s="129"/>
      <c r="IH65" s="129"/>
      <c r="II65" s="129"/>
      <c r="IJ65" s="129"/>
      <c r="IK65" s="129"/>
      <c r="IL65" s="129"/>
      <c r="IM65" s="129"/>
      <c r="IN65" s="129"/>
      <c r="IO65" s="129"/>
      <c r="IP65" s="129"/>
      <c r="IQ65" s="129"/>
      <c r="IR65" s="129"/>
      <c r="IS65" s="129"/>
    </row>
    <row r="66" spans="1:253" s="70" customFormat="1" ht="15" customHeight="1">
      <c r="A66" s="109"/>
      <c r="B66" s="110"/>
      <c r="C66" s="111"/>
      <c r="D66" s="112"/>
      <c r="E66" s="113"/>
      <c r="F66" s="115"/>
      <c r="G66" s="115"/>
      <c r="H66" s="116"/>
      <c r="I66" s="129"/>
      <c r="J66" s="130"/>
      <c r="K66" s="129"/>
      <c r="L66" s="129"/>
      <c r="M66" s="115"/>
      <c r="N66" s="115"/>
      <c r="O66" s="129"/>
      <c r="P66" s="129"/>
      <c r="Q66" s="129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27" t="s">
        <v>363</v>
      </c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29"/>
      <c r="CB66" s="129"/>
      <c r="CC66" s="129"/>
      <c r="CD66" s="129"/>
      <c r="CE66" s="129"/>
      <c r="CF66" s="129"/>
      <c r="CG66" s="129"/>
      <c r="CH66" s="129"/>
      <c r="CI66" s="129"/>
      <c r="CJ66" s="129"/>
      <c r="CK66" s="129"/>
      <c r="CL66" s="129"/>
      <c r="CM66" s="129"/>
      <c r="CN66" s="129"/>
      <c r="CO66" s="129"/>
      <c r="CP66" s="129"/>
      <c r="CQ66" s="129"/>
      <c r="CR66" s="129"/>
      <c r="CS66" s="129"/>
      <c r="CT66" s="129"/>
      <c r="CU66" s="129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  <c r="FE66" s="129"/>
      <c r="FF66" s="129"/>
      <c r="FG66" s="129"/>
      <c r="FH66" s="129"/>
      <c r="FI66" s="129"/>
      <c r="FJ66" s="129"/>
      <c r="FK66" s="129"/>
      <c r="FL66" s="129"/>
      <c r="FM66" s="129"/>
      <c r="FN66" s="129"/>
      <c r="FO66" s="129"/>
      <c r="FP66" s="129"/>
      <c r="FQ66" s="129"/>
      <c r="FR66" s="129"/>
      <c r="FS66" s="129"/>
      <c r="FT66" s="129"/>
      <c r="FU66" s="129"/>
      <c r="FV66" s="129"/>
      <c r="FW66" s="129"/>
      <c r="FX66" s="129"/>
      <c r="FY66" s="129"/>
      <c r="FZ66" s="129"/>
      <c r="GA66" s="129"/>
      <c r="GB66" s="129"/>
      <c r="GC66" s="129"/>
      <c r="GD66" s="129"/>
      <c r="GE66" s="129"/>
      <c r="GF66" s="129"/>
      <c r="GG66" s="129"/>
      <c r="GH66" s="129"/>
      <c r="GI66" s="129"/>
      <c r="GJ66" s="129"/>
      <c r="GK66" s="129"/>
      <c r="GL66" s="129"/>
      <c r="GM66" s="129"/>
      <c r="GN66" s="129"/>
      <c r="GO66" s="129"/>
      <c r="GP66" s="129"/>
      <c r="GQ66" s="129"/>
      <c r="GR66" s="129"/>
      <c r="GS66" s="129"/>
      <c r="GT66" s="129"/>
      <c r="GU66" s="129"/>
      <c r="GV66" s="129"/>
      <c r="GW66" s="129"/>
      <c r="GX66" s="129"/>
      <c r="GY66" s="129"/>
      <c r="GZ66" s="129"/>
      <c r="HA66" s="129"/>
      <c r="HB66" s="129"/>
      <c r="HC66" s="129"/>
      <c r="HD66" s="129"/>
      <c r="HE66" s="129"/>
      <c r="HF66" s="129"/>
      <c r="HG66" s="129"/>
      <c r="HH66" s="129"/>
      <c r="HI66" s="129"/>
      <c r="HJ66" s="129"/>
      <c r="HK66" s="129"/>
      <c r="HL66" s="129"/>
      <c r="HM66" s="129"/>
      <c r="HN66" s="129"/>
      <c r="HO66" s="129"/>
      <c r="HP66" s="129"/>
      <c r="HQ66" s="129"/>
      <c r="HR66" s="129"/>
      <c r="HS66" s="129"/>
      <c r="HT66" s="129"/>
      <c r="HU66" s="129"/>
      <c r="HV66" s="129"/>
      <c r="HW66" s="129"/>
      <c r="HX66" s="129"/>
      <c r="HY66" s="129"/>
      <c r="HZ66" s="129"/>
      <c r="IA66" s="129"/>
      <c r="IB66" s="129"/>
      <c r="IC66" s="129"/>
      <c r="ID66" s="129"/>
      <c r="IE66" s="129"/>
      <c r="IF66" s="129"/>
      <c r="IG66" s="129"/>
      <c r="IH66" s="129"/>
      <c r="II66" s="129"/>
      <c r="IJ66" s="129"/>
      <c r="IK66" s="129"/>
      <c r="IL66" s="129"/>
      <c r="IM66" s="129"/>
      <c r="IN66" s="129"/>
      <c r="IO66" s="129"/>
      <c r="IP66" s="129"/>
      <c r="IQ66" s="129"/>
      <c r="IR66" s="129"/>
      <c r="IS66" s="129"/>
    </row>
    <row r="67" spans="1:253" s="70" customFormat="1" ht="15" customHeight="1">
      <c r="A67" s="109"/>
      <c r="B67" s="110"/>
      <c r="C67" s="111"/>
      <c r="D67" s="112"/>
      <c r="E67" s="113"/>
      <c r="F67" s="115"/>
      <c r="G67" s="115"/>
      <c r="H67" s="116"/>
      <c r="I67" s="129"/>
      <c r="J67" s="130"/>
      <c r="K67" s="129"/>
      <c r="L67" s="129"/>
      <c r="M67" s="115"/>
      <c r="N67" s="115"/>
      <c r="O67" s="129"/>
      <c r="P67" s="129"/>
      <c r="Q67" s="129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27" t="s">
        <v>363</v>
      </c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29"/>
      <c r="FX67" s="129"/>
      <c r="FY67" s="129"/>
      <c r="FZ67" s="129"/>
      <c r="GA67" s="129"/>
      <c r="GB67" s="129"/>
      <c r="GC67" s="129"/>
      <c r="GD67" s="129"/>
      <c r="GE67" s="129"/>
      <c r="GF67" s="129"/>
      <c r="GG67" s="129"/>
      <c r="GH67" s="129"/>
      <c r="GI67" s="129"/>
      <c r="GJ67" s="129"/>
      <c r="GK67" s="129"/>
      <c r="GL67" s="129"/>
      <c r="GM67" s="129"/>
      <c r="GN67" s="129"/>
      <c r="GO67" s="129"/>
      <c r="GP67" s="129"/>
      <c r="GQ67" s="129"/>
      <c r="GR67" s="129"/>
      <c r="GS67" s="129"/>
      <c r="GT67" s="129"/>
      <c r="GU67" s="129"/>
      <c r="GV67" s="129"/>
      <c r="GW67" s="129"/>
      <c r="GX67" s="129"/>
      <c r="GY67" s="129"/>
      <c r="GZ67" s="129"/>
      <c r="HA67" s="129"/>
      <c r="HB67" s="129"/>
      <c r="HC67" s="129"/>
      <c r="HD67" s="129"/>
      <c r="HE67" s="129"/>
      <c r="HF67" s="129"/>
      <c r="HG67" s="129"/>
      <c r="HH67" s="129"/>
      <c r="HI67" s="129"/>
      <c r="HJ67" s="129"/>
      <c r="HK67" s="129"/>
      <c r="HL67" s="129"/>
      <c r="HM67" s="129"/>
      <c r="HN67" s="129"/>
      <c r="HO67" s="129"/>
      <c r="HP67" s="129"/>
      <c r="HQ67" s="129"/>
      <c r="HR67" s="129"/>
      <c r="HS67" s="129"/>
      <c r="HT67" s="129"/>
      <c r="HU67" s="129"/>
      <c r="HV67" s="129"/>
      <c r="HW67" s="129"/>
      <c r="HX67" s="129"/>
      <c r="HY67" s="129"/>
      <c r="HZ67" s="129"/>
      <c r="IA67" s="129"/>
      <c r="IB67" s="129"/>
      <c r="IC67" s="129"/>
      <c r="ID67" s="129"/>
      <c r="IE67" s="129"/>
      <c r="IF67" s="129"/>
      <c r="IG67" s="129"/>
      <c r="IH67" s="129"/>
      <c r="II67" s="129"/>
      <c r="IJ67" s="129"/>
      <c r="IK67" s="129"/>
      <c r="IL67" s="129"/>
      <c r="IM67" s="129"/>
      <c r="IN67" s="129"/>
      <c r="IO67" s="129"/>
      <c r="IP67" s="129"/>
      <c r="IQ67" s="129"/>
      <c r="IR67" s="129"/>
      <c r="IS67" s="129"/>
    </row>
    <row r="68" spans="1:253" s="70" customFormat="1" ht="15" customHeight="1">
      <c r="A68" s="109"/>
      <c r="B68" s="110"/>
      <c r="C68" s="111"/>
      <c r="D68" s="112"/>
      <c r="E68" s="113"/>
      <c r="F68" s="115"/>
      <c r="G68" s="115"/>
      <c r="H68" s="116"/>
      <c r="I68" s="129"/>
      <c r="J68" s="130"/>
      <c r="K68" s="129"/>
      <c r="L68" s="129"/>
      <c r="M68" s="115"/>
      <c r="N68" s="115"/>
      <c r="O68" s="129"/>
      <c r="P68" s="129"/>
      <c r="Q68" s="129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27" t="s">
        <v>363</v>
      </c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29"/>
      <c r="CB68" s="129"/>
      <c r="CC68" s="129"/>
      <c r="CD68" s="129"/>
      <c r="CE68" s="129"/>
      <c r="CF68" s="129"/>
      <c r="CG68" s="129"/>
      <c r="CH68" s="129"/>
      <c r="CI68" s="129"/>
      <c r="CJ68" s="129"/>
      <c r="CK68" s="129"/>
      <c r="CL68" s="129"/>
      <c r="CM68" s="129"/>
      <c r="CN68" s="129"/>
      <c r="CO68" s="129"/>
      <c r="CP68" s="129"/>
      <c r="CQ68" s="129"/>
      <c r="CR68" s="129"/>
      <c r="CS68" s="129"/>
      <c r="CT68" s="129"/>
      <c r="CU68" s="129"/>
      <c r="CV68" s="129"/>
      <c r="CW68" s="129"/>
      <c r="CX68" s="129"/>
      <c r="CY68" s="129"/>
      <c r="CZ68" s="129"/>
      <c r="DA68" s="129"/>
      <c r="DB68" s="129"/>
      <c r="DC68" s="129"/>
      <c r="DD68" s="129"/>
      <c r="DE68" s="129"/>
      <c r="DF68" s="129"/>
      <c r="DG68" s="129"/>
      <c r="DH68" s="129"/>
      <c r="DI68" s="129"/>
      <c r="DJ68" s="129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  <c r="EO68" s="129"/>
      <c r="EP68" s="129"/>
      <c r="EQ68" s="129"/>
      <c r="ER68" s="129"/>
      <c r="ES68" s="129"/>
      <c r="ET68" s="129"/>
      <c r="EU68" s="129"/>
      <c r="EV68" s="129"/>
      <c r="EW68" s="129"/>
      <c r="EX68" s="129"/>
      <c r="EY68" s="129"/>
      <c r="EZ68" s="129"/>
      <c r="FA68" s="129"/>
      <c r="FB68" s="129"/>
      <c r="FC68" s="129"/>
      <c r="FD68" s="129"/>
      <c r="FE68" s="129"/>
      <c r="FF68" s="129"/>
      <c r="FG68" s="129"/>
      <c r="FH68" s="129"/>
      <c r="FI68" s="129"/>
      <c r="FJ68" s="129"/>
      <c r="FK68" s="129"/>
      <c r="FL68" s="129"/>
      <c r="FM68" s="129"/>
      <c r="FN68" s="129"/>
      <c r="FO68" s="129"/>
      <c r="FP68" s="129"/>
      <c r="FQ68" s="129"/>
      <c r="FR68" s="129"/>
      <c r="FS68" s="129"/>
      <c r="FT68" s="129"/>
      <c r="FU68" s="129"/>
      <c r="FV68" s="129"/>
      <c r="FW68" s="129"/>
      <c r="FX68" s="129"/>
      <c r="FY68" s="129"/>
      <c r="FZ68" s="129"/>
      <c r="GA68" s="129"/>
      <c r="GB68" s="129"/>
      <c r="GC68" s="129"/>
      <c r="GD68" s="129"/>
      <c r="GE68" s="129"/>
      <c r="GF68" s="129"/>
      <c r="GG68" s="129"/>
      <c r="GH68" s="129"/>
      <c r="GI68" s="129"/>
      <c r="GJ68" s="129"/>
      <c r="GK68" s="129"/>
      <c r="GL68" s="129"/>
      <c r="GM68" s="129"/>
      <c r="GN68" s="129"/>
      <c r="GO68" s="129"/>
      <c r="GP68" s="129"/>
      <c r="GQ68" s="129"/>
      <c r="GR68" s="129"/>
      <c r="GS68" s="129"/>
      <c r="GT68" s="129"/>
      <c r="GU68" s="129"/>
      <c r="GV68" s="129"/>
      <c r="GW68" s="129"/>
      <c r="GX68" s="129"/>
      <c r="GY68" s="129"/>
      <c r="GZ68" s="129"/>
      <c r="HA68" s="129"/>
      <c r="HB68" s="129"/>
      <c r="HC68" s="129"/>
      <c r="HD68" s="129"/>
      <c r="HE68" s="129"/>
      <c r="HF68" s="129"/>
      <c r="HG68" s="129"/>
      <c r="HH68" s="129"/>
      <c r="HI68" s="129"/>
      <c r="HJ68" s="129"/>
      <c r="HK68" s="129"/>
      <c r="HL68" s="129"/>
      <c r="HM68" s="129"/>
      <c r="HN68" s="129"/>
      <c r="HO68" s="129"/>
      <c r="HP68" s="129"/>
      <c r="HQ68" s="129"/>
      <c r="HR68" s="129"/>
      <c r="HS68" s="129"/>
      <c r="HT68" s="129"/>
      <c r="HU68" s="129"/>
      <c r="HV68" s="129"/>
      <c r="HW68" s="129"/>
      <c r="HX68" s="129"/>
      <c r="HY68" s="129"/>
      <c r="HZ68" s="129"/>
      <c r="IA68" s="129"/>
      <c r="IB68" s="129"/>
      <c r="IC68" s="129"/>
      <c r="ID68" s="129"/>
      <c r="IE68" s="129"/>
      <c r="IF68" s="129"/>
      <c r="IG68" s="129"/>
      <c r="IH68" s="129"/>
      <c r="II68" s="129"/>
      <c r="IJ68" s="129"/>
      <c r="IK68" s="129"/>
      <c r="IL68" s="129"/>
      <c r="IM68" s="129"/>
      <c r="IN68" s="129"/>
      <c r="IO68" s="129"/>
      <c r="IP68" s="129"/>
      <c r="IQ68" s="129"/>
      <c r="IR68" s="129"/>
      <c r="IS68" s="129"/>
    </row>
    <row r="69" spans="1:253" s="70" customFormat="1" ht="15" customHeight="1">
      <c r="A69" s="109"/>
      <c r="B69" s="110"/>
      <c r="C69" s="111"/>
      <c r="D69" s="112"/>
      <c r="E69" s="113"/>
      <c r="F69" s="115"/>
      <c r="G69" s="115"/>
      <c r="H69" s="116"/>
      <c r="I69" s="129"/>
      <c r="J69" s="130"/>
      <c r="K69" s="129"/>
      <c r="L69" s="129"/>
      <c r="M69" s="115"/>
      <c r="N69" s="115"/>
      <c r="O69" s="129"/>
      <c r="P69" s="129"/>
      <c r="Q69" s="129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27" t="s">
        <v>363</v>
      </c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  <c r="CF69" s="129"/>
      <c r="CG69" s="129"/>
      <c r="CH69" s="129"/>
      <c r="CI69" s="129"/>
      <c r="CJ69" s="129"/>
      <c r="CK69" s="129"/>
      <c r="CL69" s="129"/>
      <c r="CM69" s="129"/>
      <c r="CN69" s="129"/>
      <c r="CO69" s="129"/>
      <c r="CP69" s="129"/>
      <c r="CQ69" s="129"/>
      <c r="CR69" s="129"/>
      <c r="CS69" s="129"/>
      <c r="CT69" s="129"/>
      <c r="CU69" s="129"/>
      <c r="CV69" s="129"/>
      <c r="CW69" s="129"/>
      <c r="CX69" s="129"/>
      <c r="CY69" s="129"/>
      <c r="CZ69" s="129"/>
      <c r="DA69" s="129"/>
      <c r="DB69" s="129"/>
      <c r="DC69" s="129"/>
      <c r="DD69" s="129"/>
      <c r="DE69" s="129"/>
      <c r="DF69" s="129"/>
      <c r="DG69" s="129"/>
      <c r="DH69" s="129"/>
      <c r="DI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  <c r="DT69" s="129"/>
      <c r="DU69" s="129"/>
      <c r="DV69" s="129"/>
      <c r="DW69" s="129"/>
      <c r="DX69" s="129"/>
      <c r="DY69" s="129"/>
      <c r="DZ69" s="129"/>
      <c r="EA69" s="129"/>
      <c r="EB69" s="129"/>
      <c r="EC69" s="129"/>
      <c r="ED69" s="129"/>
      <c r="EE69" s="129"/>
      <c r="EF69" s="129"/>
      <c r="EG69" s="129"/>
      <c r="EH69" s="129"/>
      <c r="EI69" s="129"/>
      <c r="EJ69" s="129"/>
      <c r="EK69" s="129"/>
      <c r="EL69" s="129"/>
      <c r="EM69" s="129"/>
      <c r="EN69" s="129"/>
      <c r="EO69" s="129"/>
      <c r="EP69" s="129"/>
      <c r="EQ69" s="129"/>
      <c r="ER69" s="129"/>
      <c r="ES69" s="129"/>
      <c r="ET69" s="129"/>
      <c r="EU69" s="129"/>
      <c r="EV69" s="129"/>
      <c r="EW69" s="129"/>
      <c r="EX69" s="129"/>
      <c r="EY69" s="129"/>
      <c r="EZ69" s="129"/>
      <c r="FA69" s="129"/>
      <c r="FB69" s="129"/>
      <c r="FC69" s="129"/>
      <c r="FD69" s="129"/>
      <c r="FE69" s="129"/>
      <c r="FF69" s="129"/>
      <c r="FG69" s="129"/>
      <c r="FH69" s="129"/>
      <c r="FI69" s="129"/>
      <c r="FJ69" s="129"/>
      <c r="FK69" s="129"/>
      <c r="FL69" s="129"/>
      <c r="FM69" s="129"/>
      <c r="FN69" s="129"/>
      <c r="FO69" s="129"/>
      <c r="FP69" s="129"/>
      <c r="FQ69" s="129"/>
      <c r="FR69" s="129"/>
      <c r="FS69" s="129"/>
      <c r="FT69" s="129"/>
      <c r="FU69" s="129"/>
      <c r="FV69" s="129"/>
      <c r="FW69" s="129"/>
      <c r="FX69" s="129"/>
      <c r="FY69" s="129"/>
      <c r="FZ69" s="129"/>
      <c r="GA69" s="129"/>
      <c r="GB69" s="129"/>
      <c r="GC69" s="129"/>
      <c r="GD69" s="129"/>
      <c r="GE69" s="129"/>
      <c r="GF69" s="129"/>
      <c r="GG69" s="129"/>
      <c r="GH69" s="129"/>
      <c r="GI69" s="129"/>
      <c r="GJ69" s="129"/>
      <c r="GK69" s="129"/>
      <c r="GL69" s="129"/>
      <c r="GM69" s="129"/>
      <c r="GN69" s="129"/>
      <c r="GO69" s="129"/>
      <c r="GP69" s="129"/>
      <c r="GQ69" s="129"/>
      <c r="GR69" s="129"/>
      <c r="GS69" s="129"/>
      <c r="GT69" s="129"/>
      <c r="GU69" s="129"/>
      <c r="GV69" s="129"/>
      <c r="GW69" s="129"/>
      <c r="GX69" s="129"/>
      <c r="GY69" s="129"/>
      <c r="GZ69" s="129"/>
      <c r="HA69" s="129"/>
      <c r="HB69" s="129"/>
      <c r="HC69" s="129"/>
      <c r="HD69" s="129"/>
      <c r="HE69" s="129"/>
      <c r="HF69" s="129"/>
      <c r="HG69" s="129"/>
      <c r="HH69" s="129"/>
      <c r="HI69" s="129"/>
      <c r="HJ69" s="129"/>
      <c r="HK69" s="129"/>
      <c r="HL69" s="129"/>
      <c r="HM69" s="129"/>
      <c r="HN69" s="129"/>
      <c r="HO69" s="129"/>
      <c r="HP69" s="129"/>
      <c r="HQ69" s="129"/>
      <c r="HR69" s="129"/>
      <c r="HS69" s="129"/>
      <c r="HT69" s="129"/>
      <c r="HU69" s="129"/>
      <c r="HV69" s="129"/>
      <c r="HW69" s="129"/>
      <c r="HX69" s="129"/>
      <c r="HY69" s="129"/>
      <c r="HZ69" s="129"/>
      <c r="IA69" s="129"/>
      <c r="IB69" s="129"/>
      <c r="IC69" s="129"/>
      <c r="ID69" s="129"/>
      <c r="IE69" s="129"/>
      <c r="IF69" s="129"/>
      <c r="IG69" s="129"/>
      <c r="IH69" s="129"/>
      <c r="II69" s="129"/>
      <c r="IJ69" s="129"/>
      <c r="IK69" s="129"/>
      <c r="IL69" s="129"/>
      <c r="IM69" s="129"/>
      <c r="IN69" s="129"/>
      <c r="IO69" s="129"/>
      <c r="IP69" s="129"/>
      <c r="IQ69" s="129"/>
      <c r="IR69" s="129"/>
      <c r="IS69" s="129"/>
    </row>
    <row r="70" spans="1:253" s="70" customFormat="1" ht="15" customHeight="1">
      <c r="A70" s="109"/>
      <c r="B70" s="110"/>
      <c r="C70" s="111"/>
      <c r="D70" s="112"/>
      <c r="E70" s="113"/>
      <c r="F70" s="115"/>
      <c r="G70" s="115"/>
      <c r="H70" s="117"/>
      <c r="I70" s="129"/>
      <c r="J70" s="130"/>
      <c r="K70" s="129"/>
      <c r="L70" s="129"/>
      <c r="M70" s="132"/>
      <c r="N70" s="132"/>
      <c r="O70" s="129"/>
      <c r="P70" s="129"/>
      <c r="Q70" s="129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27" t="s">
        <v>363</v>
      </c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129"/>
      <c r="CE70" s="129"/>
      <c r="CF70" s="129"/>
      <c r="CG70" s="129"/>
      <c r="CH70" s="129"/>
      <c r="CI70" s="129"/>
      <c r="CJ70" s="129"/>
      <c r="CK70" s="129"/>
      <c r="CL70" s="129"/>
      <c r="CM70" s="129"/>
      <c r="CN70" s="129"/>
      <c r="CO70" s="129"/>
      <c r="CP70" s="129"/>
      <c r="CQ70" s="129"/>
      <c r="CR70" s="129"/>
      <c r="CS70" s="129"/>
      <c r="CT70" s="129"/>
      <c r="CU70" s="129"/>
      <c r="CV70" s="129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29"/>
      <c r="FX70" s="129"/>
      <c r="FY70" s="129"/>
      <c r="FZ70" s="129"/>
      <c r="GA70" s="129"/>
      <c r="GB70" s="129"/>
      <c r="GC70" s="129"/>
      <c r="GD70" s="129"/>
      <c r="GE70" s="129"/>
      <c r="GF70" s="129"/>
      <c r="GG70" s="129"/>
      <c r="GH70" s="129"/>
      <c r="GI70" s="129"/>
      <c r="GJ70" s="129"/>
      <c r="GK70" s="129"/>
      <c r="GL70" s="129"/>
      <c r="GM70" s="129"/>
      <c r="GN70" s="129"/>
      <c r="GO70" s="129"/>
      <c r="GP70" s="129"/>
      <c r="GQ70" s="129"/>
      <c r="GR70" s="129"/>
      <c r="GS70" s="129"/>
      <c r="GT70" s="129"/>
      <c r="GU70" s="129"/>
      <c r="GV70" s="129"/>
      <c r="GW70" s="129"/>
      <c r="GX70" s="129"/>
      <c r="GY70" s="129"/>
      <c r="GZ70" s="129"/>
      <c r="HA70" s="129"/>
      <c r="HB70" s="129"/>
      <c r="HC70" s="129"/>
      <c r="HD70" s="129"/>
      <c r="HE70" s="129"/>
      <c r="HF70" s="129"/>
      <c r="HG70" s="129"/>
      <c r="HH70" s="129"/>
      <c r="HI70" s="129"/>
      <c r="HJ70" s="129"/>
      <c r="HK70" s="129"/>
      <c r="HL70" s="129"/>
      <c r="HM70" s="129"/>
      <c r="HN70" s="129"/>
      <c r="HO70" s="129"/>
      <c r="HP70" s="129"/>
      <c r="HQ70" s="129"/>
      <c r="HR70" s="129"/>
      <c r="HS70" s="129"/>
      <c r="HT70" s="129"/>
      <c r="HU70" s="129"/>
      <c r="HV70" s="129"/>
      <c r="HW70" s="129"/>
      <c r="HX70" s="129"/>
      <c r="HY70" s="129"/>
      <c r="HZ70" s="129"/>
      <c r="IA70" s="129"/>
      <c r="IB70" s="129"/>
      <c r="IC70" s="129"/>
      <c r="ID70" s="129"/>
      <c r="IE70" s="129"/>
      <c r="IF70" s="129"/>
      <c r="IG70" s="129"/>
      <c r="IH70" s="129"/>
      <c r="II70" s="129"/>
      <c r="IJ70" s="129"/>
      <c r="IK70" s="129"/>
      <c r="IL70" s="129"/>
      <c r="IM70" s="129"/>
      <c r="IN70" s="129"/>
      <c r="IO70" s="129"/>
      <c r="IP70" s="129"/>
      <c r="IQ70" s="129"/>
      <c r="IR70" s="129"/>
      <c r="IS70" s="129"/>
    </row>
    <row r="71" spans="1:253" s="70" customFormat="1" ht="15" customHeight="1">
      <c r="A71" s="109"/>
      <c r="B71" s="110"/>
      <c r="C71" s="111"/>
      <c r="D71" s="112"/>
      <c r="E71" s="113"/>
      <c r="F71" s="115"/>
      <c r="G71" s="115"/>
      <c r="H71" s="117"/>
      <c r="I71" s="129"/>
      <c r="J71" s="130"/>
      <c r="K71" s="129"/>
      <c r="L71" s="129"/>
      <c r="M71" s="115"/>
      <c r="N71" s="115"/>
      <c r="O71" s="129"/>
      <c r="P71" s="129"/>
      <c r="Q71" s="129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27" t="s">
        <v>363</v>
      </c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  <c r="CG71" s="129"/>
      <c r="CH71" s="129"/>
      <c r="CI71" s="129"/>
      <c r="CJ71" s="129"/>
      <c r="CK71" s="129"/>
      <c r="CL71" s="129"/>
      <c r="CM71" s="129"/>
      <c r="CN71" s="129"/>
      <c r="CO71" s="129"/>
      <c r="CP71" s="129"/>
      <c r="CQ71" s="129"/>
      <c r="CR71" s="129"/>
      <c r="CS71" s="129"/>
      <c r="CT71" s="129"/>
      <c r="CU71" s="129"/>
      <c r="CV71" s="129"/>
      <c r="CW71" s="129"/>
      <c r="CX71" s="129"/>
      <c r="CY71" s="129"/>
      <c r="CZ71" s="129"/>
      <c r="DA71" s="129"/>
      <c r="DB71" s="129"/>
      <c r="DC71" s="129"/>
      <c r="DD71" s="129"/>
      <c r="DE71" s="129"/>
      <c r="DF71" s="129"/>
      <c r="DG71" s="129"/>
      <c r="DH71" s="129"/>
      <c r="DI71" s="129"/>
      <c r="DJ71" s="129"/>
      <c r="DK71" s="129"/>
      <c r="DL71" s="129"/>
      <c r="DM71" s="129"/>
      <c r="DN71" s="129"/>
      <c r="DO71" s="129"/>
      <c r="DP71" s="129"/>
      <c r="DQ71" s="129"/>
      <c r="DR71" s="129"/>
      <c r="DS71" s="129"/>
      <c r="DT71" s="129"/>
      <c r="DU71" s="129"/>
      <c r="DV71" s="129"/>
      <c r="DW71" s="129"/>
      <c r="DX71" s="129"/>
      <c r="DY71" s="129"/>
      <c r="DZ71" s="129"/>
      <c r="EA71" s="129"/>
      <c r="EB71" s="129"/>
      <c r="EC71" s="129"/>
      <c r="ED71" s="129"/>
      <c r="EE71" s="129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29"/>
      <c r="ER71" s="129"/>
      <c r="ES71" s="129"/>
      <c r="ET71" s="129"/>
      <c r="EU71" s="129"/>
      <c r="EV71" s="129"/>
      <c r="EW71" s="129"/>
      <c r="EX71" s="129"/>
      <c r="EY71" s="129"/>
      <c r="EZ71" s="129"/>
      <c r="FA71" s="129"/>
      <c r="FB71" s="129"/>
      <c r="FC71" s="129"/>
      <c r="FD71" s="129"/>
      <c r="FE71" s="129"/>
      <c r="FF71" s="129"/>
      <c r="FG71" s="129"/>
      <c r="FH71" s="129"/>
      <c r="FI71" s="129"/>
      <c r="FJ71" s="129"/>
      <c r="FK71" s="129"/>
      <c r="FL71" s="129"/>
      <c r="FM71" s="129"/>
      <c r="FN71" s="129"/>
      <c r="FO71" s="129"/>
      <c r="FP71" s="129"/>
      <c r="FQ71" s="129"/>
      <c r="FR71" s="129"/>
      <c r="FS71" s="129"/>
      <c r="FT71" s="129"/>
      <c r="FU71" s="129"/>
      <c r="FV71" s="129"/>
      <c r="FW71" s="129"/>
      <c r="FX71" s="129"/>
      <c r="FY71" s="129"/>
      <c r="FZ71" s="129"/>
      <c r="GA71" s="129"/>
      <c r="GB71" s="129"/>
      <c r="GC71" s="129"/>
      <c r="GD71" s="129"/>
      <c r="GE71" s="129"/>
      <c r="GF71" s="129"/>
      <c r="GG71" s="129"/>
      <c r="GH71" s="129"/>
      <c r="GI71" s="129"/>
      <c r="GJ71" s="129"/>
      <c r="GK71" s="129"/>
      <c r="GL71" s="129"/>
      <c r="GM71" s="129"/>
      <c r="GN71" s="129"/>
      <c r="GO71" s="129"/>
      <c r="GP71" s="129"/>
      <c r="GQ71" s="129"/>
      <c r="GR71" s="129"/>
      <c r="GS71" s="129"/>
      <c r="GT71" s="129"/>
      <c r="GU71" s="129"/>
      <c r="GV71" s="129"/>
      <c r="GW71" s="129"/>
      <c r="GX71" s="129"/>
      <c r="GY71" s="129"/>
      <c r="GZ71" s="129"/>
      <c r="HA71" s="129"/>
      <c r="HB71" s="129"/>
      <c r="HC71" s="129"/>
      <c r="HD71" s="129"/>
      <c r="HE71" s="129"/>
      <c r="HF71" s="129"/>
      <c r="HG71" s="129"/>
      <c r="HH71" s="129"/>
      <c r="HI71" s="129"/>
      <c r="HJ71" s="129"/>
      <c r="HK71" s="129"/>
      <c r="HL71" s="129"/>
      <c r="HM71" s="129"/>
      <c r="HN71" s="129"/>
      <c r="HO71" s="129"/>
      <c r="HP71" s="129"/>
      <c r="HQ71" s="129"/>
      <c r="HR71" s="129"/>
      <c r="HS71" s="129"/>
      <c r="HT71" s="129"/>
      <c r="HU71" s="129"/>
      <c r="HV71" s="129"/>
      <c r="HW71" s="129"/>
      <c r="HX71" s="129"/>
      <c r="HY71" s="129"/>
      <c r="HZ71" s="129"/>
      <c r="IA71" s="129"/>
      <c r="IB71" s="129"/>
      <c r="IC71" s="129"/>
      <c r="ID71" s="129"/>
      <c r="IE71" s="129"/>
      <c r="IF71" s="129"/>
      <c r="IG71" s="129"/>
      <c r="IH71" s="129"/>
      <c r="II71" s="129"/>
      <c r="IJ71" s="129"/>
      <c r="IK71" s="129"/>
      <c r="IL71" s="129"/>
      <c r="IM71" s="129"/>
      <c r="IN71" s="129"/>
      <c r="IO71" s="129"/>
      <c r="IP71" s="129"/>
      <c r="IQ71" s="129"/>
      <c r="IR71" s="129"/>
      <c r="IS71" s="129"/>
    </row>
    <row r="72" spans="1:253" s="70" customFormat="1" ht="15" customHeight="1">
      <c r="A72" s="109"/>
      <c r="B72" s="110"/>
      <c r="C72" s="110"/>
      <c r="D72" s="112"/>
      <c r="E72" s="113"/>
      <c r="F72" s="115"/>
      <c r="G72" s="115"/>
      <c r="H72" s="117"/>
      <c r="I72" s="129"/>
      <c r="J72" s="130"/>
      <c r="K72" s="129"/>
      <c r="L72" s="129"/>
      <c r="M72" s="115"/>
      <c r="N72" s="115"/>
      <c r="O72" s="129"/>
      <c r="P72" s="129"/>
      <c r="Q72" s="129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27" t="s">
        <v>363</v>
      </c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29"/>
      <c r="CF72" s="129"/>
      <c r="CG72" s="129"/>
      <c r="CH72" s="129"/>
      <c r="CI72" s="129"/>
      <c r="CJ72" s="129"/>
      <c r="CK72" s="129"/>
      <c r="CL72" s="129"/>
      <c r="CM72" s="129"/>
      <c r="CN72" s="129"/>
      <c r="CO72" s="129"/>
      <c r="CP72" s="129"/>
      <c r="CQ72" s="129"/>
      <c r="CR72" s="129"/>
      <c r="CS72" s="129"/>
      <c r="CT72" s="129"/>
      <c r="CU72" s="129"/>
      <c r="CV72" s="129"/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  <c r="FE72" s="129"/>
      <c r="FF72" s="129"/>
      <c r="FG72" s="129"/>
      <c r="FH72" s="129"/>
      <c r="FI72" s="129"/>
      <c r="FJ72" s="129"/>
      <c r="FK72" s="129"/>
      <c r="FL72" s="129"/>
      <c r="FM72" s="129"/>
      <c r="FN72" s="129"/>
      <c r="FO72" s="129"/>
      <c r="FP72" s="129"/>
      <c r="FQ72" s="129"/>
      <c r="FR72" s="129"/>
      <c r="FS72" s="129"/>
      <c r="FT72" s="129"/>
      <c r="FU72" s="129"/>
      <c r="FV72" s="129"/>
      <c r="FW72" s="129"/>
      <c r="FX72" s="129"/>
      <c r="FY72" s="129"/>
      <c r="FZ72" s="129"/>
      <c r="GA72" s="129"/>
      <c r="GB72" s="129"/>
      <c r="GC72" s="129"/>
      <c r="GD72" s="129"/>
      <c r="GE72" s="129"/>
      <c r="GF72" s="129"/>
      <c r="GG72" s="129"/>
      <c r="GH72" s="129"/>
      <c r="GI72" s="129"/>
      <c r="GJ72" s="129"/>
      <c r="GK72" s="129"/>
      <c r="GL72" s="129"/>
      <c r="GM72" s="129"/>
      <c r="GN72" s="129"/>
      <c r="GO72" s="129"/>
      <c r="GP72" s="129"/>
      <c r="GQ72" s="129"/>
      <c r="GR72" s="129"/>
      <c r="GS72" s="129"/>
      <c r="GT72" s="129"/>
      <c r="GU72" s="129"/>
      <c r="GV72" s="129"/>
      <c r="GW72" s="129"/>
      <c r="GX72" s="129"/>
      <c r="GY72" s="129"/>
      <c r="GZ72" s="129"/>
      <c r="HA72" s="129"/>
      <c r="HB72" s="129"/>
      <c r="HC72" s="129"/>
      <c r="HD72" s="129"/>
      <c r="HE72" s="129"/>
      <c r="HF72" s="129"/>
      <c r="HG72" s="129"/>
      <c r="HH72" s="129"/>
      <c r="HI72" s="129"/>
      <c r="HJ72" s="129"/>
      <c r="HK72" s="129"/>
      <c r="HL72" s="129"/>
      <c r="HM72" s="129"/>
      <c r="HN72" s="129"/>
      <c r="HO72" s="129"/>
      <c r="HP72" s="129"/>
      <c r="HQ72" s="129"/>
      <c r="HR72" s="129"/>
      <c r="HS72" s="129"/>
      <c r="HT72" s="129"/>
      <c r="HU72" s="129"/>
      <c r="HV72" s="129"/>
      <c r="HW72" s="129"/>
      <c r="HX72" s="129"/>
      <c r="HY72" s="129"/>
      <c r="HZ72" s="129"/>
      <c r="IA72" s="129"/>
      <c r="IB72" s="129"/>
      <c r="IC72" s="129"/>
      <c r="ID72" s="129"/>
      <c r="IE72" s="129"/>
      <c r="IF72" s="129"/>
      <c r="IG72" s="129"/>
      <c r="IH72" s="129"/>
      <c r="II72" s="129"/>
      <c r="IJ72" s="129"/>
      <c r="IK72" s="129"/>
      <c r="IL72" s="129"/>
      <c r="IM72" s="129"/>
      <c r="IN72" s="129"/>
      <c r="IO72" s="129"/>
      <c r="IP72" s="129"/>
      <c r="IQ72" s="129"/>
      <c r="IR72" s="129"/>
      <c r="IS72" s="129"/>
    </row>
    <row r="73" spans="1:253" s="70" customFormat="1" ht="15" customHeight="1">
      <c r="A73" s="109"/>
      <c r="B73" s="110"/>
      <c r="C73" s="110"/>
      <c r="D73" s="112"/>
      <c r="E73" s="113"/>
      <c r="F73" s="115"/>
      <c r="G73" s="115"/>
      <c r="H73" s="117"/>
      <c r="I73" s="129"/>
      <c r="J73" s="130"/>
      <c r="K73" s="129"/>
      <c r="L73" s="129"/>
      <c r="M73" s="115"/>
      <c r="N73" s="115"/>
      <c r="O73" s="129"/>
      <c r="P73" s="129"/>
      <c r="Q73" s="129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27" t="s">
        <v>363</v>
      </c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  <c r="CS73" s="129"/>
      <c r="CT73" s="129"/>
      <c r="CU73" s="129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I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  <c r="FE73" s="129"/>
      <c r="FF73" s="129"/>
      <c r="FG73" s="129"/>
      <c r="FH73" s="129"/>
      <c r="FI73" s="129"/>
      <c r="FJ73" s="129"/>
      <c r="FK73" s="129"/>
      <c r="FL73" s="129"/>
      <c r="FM73" s="129"/>
      <c r="FN73" s="129"/>
      <c r="FO73" s="129"/>
      <c r="FP73" s="129"/>
      <c r="FQ73" s="129"/>
      <c r="FR73" s="129"/>
      <c r="FS73" s="129"/>
      <c r="FT73" s="129"/>
      <c r="FU73" s="129"/>
      <c r="FV73" s="129"/>
      <c r="FW73" s="129"/>
      <c r="FX73" s="129"/>
      <c r="FY73" s="129"/>
      <c r="FZ73" s="129"/>
      <c r="GA73" s="129"/>
      <c r="GB73" s="129"/>
      <c r="GC73" s="129"/>
      <c r="GD73" s="129"/>
      <c r="GE73" s="129"/>
      <c r="GF73" s="129"/>
      <c r="GG73" s="129"/>
      <c r="GH73" s="129"/>
      <c r="GI73" s="129"/>
      <c r="GJ73" s="129"/>
      <c r="GK73" s="129"/>
      <c r="GL73" s="129"/>
      <c r="GM73" s="129"/>
      <c r="GN73" s="129"/>
      <c r="GO73" s="129"/>
      <c r="GP73" s="129"/>
      <c r="GQ73" s="129"/>
      <c r="GR73" s="129"/>
      <c r="GS73" s="129"/>
      <c r="GT73" s="129"/>
      <c r="GU73" s="129"/>
      <c r="GV73" s="129"/>
      <c r="GW73" s="129"/>
      <c r="GX73" s="129"/>
      <c r="GY73" s="129"/>
      <c r="GZ73" s="129"/>
      <c r="HA73" s="129"/>
      <c r="HB73" s="129"/>
      <c r="HC73" s="129"/>
      <c r="HD73" s="129"/>
      <c r="HE73" s="129"/>
      <c r="HF73" s="129"/>
      <c r="HG73" s="129"/>
      <c r="HH73" s="129"/>
      <c r="HI73" s="129"/>
      <c r="HJ73" s="129"/>
      <c r="HK73" s="129"/>
      <c r="HL73" s="129"/>
      <c r="HM73" s="129"/>
      <c r="HN73" s="129"/>
      <c r="HO73" s="129"/>
      <c r="HP73" s="129"/>
      <c r="HQ73" s="129"/>
      <c r="HR73" s="129"/>
      <c r="HS73" s="129"/>
      <c r="HT73" s="129"/>
      <c r="HU73" s="129"/>
      <c r="HV73" s="129"/>
      <c r="HW73" s="129"/>
      <c r="HX73" s="129"/>
      <c r="HY73" s="129"/>
      <c r="HZ73" s="129"/>
      <c r="IA73" s="129"/>
      <c r="IB73" s="129"/>
      <c r="IC73" s="129"/>
      <c r="ID73" s="129"/>
      <c r="IE73" s="129"/>
      <c r="IF73" s="129"/>
      <c r="IG73" s="129"/>
      <c r="IH73" s="129"/>
      <c r="II73" s="129"/>
      <c r="IJ73" s="129"/>
      <c r="IK73" s="129"/>
      <c r="IL73" s="129"/>
      <c r="IM73" s="129"/>
      <c r="IN73" s="129"/>
      <c r="IO73" s="129"/>
      <c r="IP73" s="129"/>
      <c r="IQ73" s="129"/>
      <c r="IR73" s="129"/>
      <c r="IS73" s="129"/>
    </row>
    <row r="74" spans="1:253" s="70" customFormat="1" ht="15" customHeight="1">
      <c r="A74" s="109"/>
      <c r="B74" s="110"/>
      <c r="C74" s="111"/>
      <c r="D74" s="112"/>
      <c r="E74" s="113"/>
      <c r="F74" s="115"/>
      <c r="G74" s="115"/>
      <c r="H74" s="117"/>
      <c r="I74" s="129"/>
      <c r="J74" s="130"/>
      <c r="K74" s="129"/>
      <c r="L74" s="129"/>
      <c r="M74" s="115"/>
      <c r="N74" s="115"/>
      <c r="O74" s="129"/>
      <c r="P74" s="129"/>
      <c r="Q74" s="129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27" t="s">
        <v>363</v>
      </c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29"/>
      <c r="CC74" s="129"/>
      <c r="CD74" s="129"/>
      <c r="CE74" s="129"/>
      <c r="CF74" s="129"/>
      <c r="CG74" s="129"/>
      <c r="CH74" s="129"/>
      <c r="CI74" s="129"/>
      <c r="CJ74" s="129"/>
      <c r="CK74" s="129"/>
      <c r="CL74" s="129"/>
      <c r="CM74" s="129"/>
      <c r="CN74" s="129"/>
      <c r="CO74" s="129"/>
      <c r="CP74" s="129"/>
      <c r="CQ74" s="129"/>
      <c r="CR74" s="129"/>
      <c r="CS74" s="129"/>
      <c r="CT74" s="129"/>
      <c r="CU74" s="129"/>
      <c r="CV74" s="129"/>
      <c r="CW74" s="129"/>
      <c r="CX74" s="129"/>
      <c r="CY74" s="129"/>
      <c r="CZ74" s="129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  <c r="FE74" s="129"/>
      <c r="FF74" s="129"/>
      <c r="FG74" s="129"/>
      <c r="FH74" s="129"/>
      <c r="FI74" s="129"/>
      <c r="FJ74" s="129"/>
      <c r="FK74" s="129"/>
      <c r="FL74" s="129"/>
      <c r="FM74" s="129"/>
      <c r="FN74" s="129"/>
      <c r="FO74" s="129"/>
      <c r="FP74" s="129"/>
      <c r="FQ74" s="129"/>
      <c r="FR74" s="129"/>
      <c r="FS74" s="129"/>
      <c r="FT74" s="129"/>
      <c r="FU74" s="129"/>
      <c r="FV74" s="129"/>
      <c r="FW74" s="129"/>
      <c r="FX74" s="129"/>
      <c r="FY74" s="129"/>
      <c r="FZ74" s="129"/>
      <c r="GA74" s="129"/>
      <c r="GB74" s="129"/>
      <c r="GC74" s="129"/>
      <c r="GD74" s="129"/>
      <c r="GE74" s="129"/>
      <c r="GF74" s="129"/>
      <c r="GG74" s="129"/>
      <c r="GH74" s="129"/>
      <c r="GI74" s="129"/>
      <c r="GJ74" s="129"/>
      <c r="GK74" s="129"/>
      <c r="GL74" s="129"/>
      <c r="GM74" s="129"/>
      <c r="GN74" s="129"/>
      <c r="GO74" s="129"/>
      <c r="GP74" s="129"/>
      <c r="GQ74" s="129"/>
      <c r="GR74" s="129"/>
      <c r="GS74" s="129"/>
      <c r="GT74" s="129"/>
      <c r="GU74" s="129"/>
      <c r="GV74" s="129"/>
      <c r="GW74" s="129"/>
      <c r="GX74" s="129"/>
      <c r="GY74" s="129"/>
      <c r="GZ74" s="129"/>
      <c r="HA74" s="129"/>
      <c r="HB74" s="129"/>
      <c r="HC74" s="129"/>
      <c r="HD74" s="129"/>
      <c r="HE74" s="129"/>
      <c r="HF74" s="129"/>
      <c r="HG74" s="129"/>
      <c r="HH74" s="129"/>
      <c r="HI74" s="129"/>
      <c r="HJ74" s="129"/>
      <c r="HK74" s="129"/>
      <c r="HL74" s="129"/>
      <c r="HM74" s="129"/>
      <c r="HN74" s="129"/>
      <c r="HO74" s="129"/>
      <c r="HP74" s="129"/>
      <c r="HQ74" s="129"/>
      <c r="HR74" s="129"/>
      <c r="HS74" s="129"/>
      <c r="HT74" s="129"/>
      <c r="HU74" s="129"/>
      <c r="HV74" s="129"/>
      <c r="HW74" s="129"/>
      <c r="HX74" s="129"/>
      <c r="HY74" s="129"/>
      <c r="HZ74" s="129"/>
      <c r="IA74" s="129"/>
      <c r="IB74" s="129"/>
      <c r="IC74" s="129"/>
      <c r="ID74" s="129"/>
      <c r="IE74" s="129"/>
      <c r="IF74" s="129"/>
      <c r="IG74" s="129"/>
      <c r="IH74" s="129"/>
      <c r="II74" s="129"/>
      <c r="IJ74" s="129"/>
      <c r="IK74" s="129"/>
      <c r="IL74" s="129"/>
      <c r="IM74" s="129"/>
      <c r="IN74" s="129"/>
      <c r="IO74" s="129"/>
      <c r="IP74" s="129"/>
      <c r="IQ74" s="129"/>
      <c r="IR74" s="129"/>
      <c r="IS74" s="129"/>
    </row>
    <row r="75" spans="1:253" s="70" customFormat="1" ht="15" customHeight="1">
      <c r="A75" s="109"/>
      <c r="B75" s="110"/>
      <c r="C75" s="111"/>
      <c r="D75" s="112"/>
      <c r="E75" s="113"/>
      <c r="F75" s="115"/>
      <c r="G75" s="115"/>
      <c r="H75" s="116"/>
      <c r="I75" s="129"/>
      <c r="J75" s="130"/>
      <c r="K75" s="129"/>
      <c r="L75" s="129"/>
      <c r="M75" s="115"/>
      <c r="N75" s="115"/>
      <c r="O75" s="129"/>
      <c r="P75" s="129"/>
      <c r="Q75" s="129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27" t="s">
        <v>363</v>
      </c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29"/>
      <c r="CF75" s="129"/>
      <c r="CG75" s="129"/>
      <c r="CH75" s="129"/>
      <c r="CI75" s="129"/>
      <c r="CJ75" s="129"/>
      <c r="CK75" s="129"/>
      <c r="CL75" s="129"/>
      <c r="CM75" s="129"/>
      <c r="CN75" s="129"/>
      <c r="CO75" s="129"/>
      <c r="CP75" s="129"/>
      <c r="CQ75" s="129"/>
      <c r="CR75" s="129"/>
      <c r="CS75" s="129"/>
      <c r="CT75" s="129"/>
      <c r="CU75" s="129"/>
      <c r="CV75" s="129"/>
      <c r="CW75" s="129"/>
      <c r="CX75" s="129"/>
      <c r="CY75" s="129"/>
      <c r="CZ75" s="129"/>
      <c r="DA75" s="129"/>
      <c r="DB75" s="129"/>
      <c r="DC75" s="129"/>
      <c r="DD75" s="129"/>
      <c r="DE75" s="129"/>
      <c r="DF75" s="129"/>
      <c r="DG75" s="129"/>
      <c r="DH75" s="129"/>
      <c r="DI75" s="129"/>
      <c r="DJ75" s="129"/>
      <c r="DK75" s="129"/>
      <c r="DL75" s="129"/>
      <c r="DM75" s="129"/>
      <c r="DN75" s="129"/>
      <c r="DO75" s="129"/>
      <c r="DP75" s="129"/>
      <c r="DQ75" s="129"/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29"/>
      <c r="FE75" s="129"/>
      <c r="FF75" s="129"/>
      <c r="FG75" s="129"/>
      <c r="FH75" s="129"/>
      <c r="FI75" s="129"/>
      <c r="FJ75" s="129"/>
      <c r="FK75" s="129"/>
      <c r="FL75" s="129"/>
      <c r="FM75" s="129"/>
      <c r="FN75" s="129"/>
      <c r="FO75" s="129"/>
      <c r="FP75" s="129"/>
      <c r="FQ75" s="129"/>
      <c r="FR75" s="129"/>
      <c r="FS75" s="129"/>
      <c r="FT75" s="129"/>
      <c r="FU75" s="129"/>
      <c r="FV75" s="129"/>
      <c r="FW75" s="129"/>
      <c r="FX75" s="129"/>
      <c r="FY75" s="129"/>
      <c r="FZ75" s="129"/>
      <c r="GA75" s="129"/>
      <c r="GB75" s="129"/>
      <c r="GC75" s="129"/>
      <c r="GD75" s="129"/>
      <c r="GE75" s="129"/>
      <c r="GF75" s="129"/>
      <c r="GG75" s="129"/>
      <c r="GH75" s="129"/>
      <c r="GI75" s="129"/>
      <c r="GJ75" s="129"/>
      <c r="GK75" s="129"/>
      <c r="GL75" s="129"/>
      <c r="GM75" s="129"/>
      <c r="GN75" s="129"/>
      <c r="GO75" s="129"/>
      <c r="GP75" s="129"/>
      <c r="GQ75" s="129"/>
      <c r="GR75" s="129"/>
      <c r="GS75" s="129"/>
      <c r="GT75" s="129"/>
      <c r="GU75" s="129"/>
      <c r="GV75" s="129"/>
      <c r="GW75" s="129"/>
      <c r="GX75" s="129"/>
      <c r="GY75" s="129"/>
      <c r="GZ75" s="129"/>
      <c r="HA75" s="129"/>
      <c r="HB75" s="129"/>
      <c r="HC75" s="129"/>
      <c r="HD75" s="129"/>
      <c r="HE75" s="129"/>
      <c r="HF75" s="129"/>
      <c r="HG75" s="129"/>
      <c r="HH75" s="129"/>
      <c r="HI75" s="129"/>
      <c r="HJ75" s="129"/>
      <c r="HK75" s="129"/>
      <c r="HL75" s="129"/>
      <c r="HM75" s="129"/>
      <c r="HN75" s="129"/>
      <c r="HO75" s="129"/>
      <c r="HP75" s="129"/>
      <c r="HQ75" s="129"/>
      <c r="HR75" s="129"/>
      <c r="HS75" s="129"/>
      <c r="HT75" s="129"/>
      <c r="HU75" s="129"/>
      <c r="HV75" s="129"/>
      <c r="HW75" s="129"/>
      <c r="HX75" s="129"/>
      <c r="HY75" s="129"/>
      <c r="HZ75" s="129"/>
      <c r="IA75" s="129"/>
      <c r="IB75" s="129"/>
      <c r="IC75" s="129"/>
      <c r="ID75" s="129"/>
      <c r="IE75" s="129"/>
      <c r="IF75" s="129"/>
      <c r="IG75" s="129"/>
      <c r="IH75" s="129"/>
      <c r="II75" s="129"/>
      <c r="IJ75" s="129"/>
      <c r="IK75" s="129"/>
      <c r="IL75" s="129"/>
      <c r="IM75" s="129"/>
      <c r="IN75" s="129"/>
      <c r="IO75" s="129"/>
      <c r="IP75" s="129"/>
      <c r="IQ75" s="129"/>
      <c r="IR75" s="129"/>
      <c r="IS75" s="129"/>
    </row>
    <row r="76" spans="1:253" s="70" customFormat="1" ht="15" customHeight="1">
      <c r="A76" s="156"/>
      <c r="B76" s="157"/>
      <c r="C76" s="158"/>
      <c r="D76" s="159"/>
      <c r="E76" s="160"/>
      <c r="F76" s="131"/>
      <c r="G76" s="131"/>
      <c r="H76" s="161"/>
      <c r="I76" s="129"/>
      <c r="J76" s="130"/>
      <c r="K76" s="129"/>
      <c r="L76" s="129"/>
      <c r="M76" s="115"/>
      <c r="N76" s="115"/>
      <c r="O76" s="129"/>
      <c r="P76" s="129"/>
      <c r="Q76" s="129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27" t="s">
        <v>363</v>
      </c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  <c r="CA76" s="129"/>
      <c r="CB76" s="129"/>
      <c r="CC76" s="129"/>
      <c r="CD76" s="129"/>
      <c r="CE76" s="129"/>
      <c r="CF76" s="129"/>
      <c r="CG76" s="129"/>
      <c r="CH76" s="129"/>
      <c r="CI76" s="129"/>
      <c r="CJ76" s="129"/>
      <c r="CK76" s="129"/>
      <c r="CL76" s="129"/>
      <c r="CM76" s="129"/>
      <c r="CN76" s="129"/>
      <c r="CO76" s="129"/>
      <c r="CP76" s="129"/>
      <c r="CQ76" s="129"/>
      <c r="CR76" s="129"/>
      <c r="CS76" s="129"/>
      <c r="CT76" s="129"/>
      <c r="CU76" s="129"/>
      <c r="CV76" s="129"/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29"/>
      <c r="FX76" s="129"/>
      <c r="FY76" s="129"/>
      <c r="FZ76" s="129"/>
      <c r="GA76" s="129"/>
      <c r="GB76" s="129"/>
      <c r="GC76" s="129"/>
      <c r="GD76" s="129"/>
      <c r="GE76" s="129"/>
      <c r="GF76" s="129"/>
      <c r="GG76" s="129"/>
      <c r="GH76" s="129"/>
      <c r="GI76" s="129"/>
      <c r="GJ76" s="129"/>
      <c r="GK76" s="129"/>
      <c r="GL76" s="129"/>
      <c r="GM76" s="129"/>
      <c r="GN76" s="129"/>
      <c r="GO76" s="129"/>
      <c r="GP76" s="129"/>
      <c r="GQ76" s="129"/>
      <c r="GR76" s="129"/>
      <c r="GS76" s="129"/>
      <c r="GT76" s="129"/>
      <c r="GU76" s="129"/>
      <c r="GV76" s="129"/>
      <c r="GW76" s="129"/>
      <c r="GX76" s="129"/>
      <c r="GY76" s="129"/>
      <c r="GZ76" s="129"/>
      <c r="HA76" s="129"/>
      <c r="HB76" s="129"/>
      <c r="HC76" s="129"/>
      <c r="HD76" s="129"/>
      <c r="HE76" s="129"/>
      <c r="HF76" s="129"/>
      <c r="HG76" s="129"/>
      <c r="HH76" s="129"/>
      <c r="HI76" s="129"/>
      <c r="HJ76" s="129"/>
      <c r="HK76" s="129"/>
      <c r="HL76" s="129"/>
      <c r="HM76" s="129"/>
      <c r="HN76" s="129"/>
      <c r="HO76" s="129"/>
      <c r="HP76" s="129"/>
      <c r="HQ76" s="129"/>
      <c r="HR76" s="129"/>
      <c r="HS76" s="129"/>
      <c r="HT76" s="129"/>
      <c r="HU76" s="129"/>
      <c r="HV76" s="129"/>
      <c r="HW76" s="129"/>
      <c r="HX76" s="129"/>
      <c r="HY76" s="129"/>
      <c r="HZ76" s="129"/>
      <c r="IA76" s="129"/>
      <c r="IB76" s="129"/>
      <c r="IC76" s="129"/>
      <c r="ID76" s="129"/>
      <c r="IE76" s="129"/>
      <c r="IF76" s="129"/>
      <c r="IG76" s="129"/>
      <c r="IH76" s="129"/>
      <c r="II76" s="129"/>
      <c r="IJ76" s="129"/>
      <c r="IK76" s="129"/>
      <c r="IL76" s="129"/>
      <c r="IM76" s="129"/>
      <c r="IN76" s="129"/>
      <c r="IO76" s="129"/>
      <c r="IP76" s="129"/>
      <c r="IQ76" s="129"/>
      <c r="IR76" s="129"/>
      <c r="IS76" s="129"/>
    </row>
    <row r="77" spans="1:253" s="71" customFormat="1" ht="30.75" customHeight="1">
      <c r="A77" s="224" t="s">
        <v>22</v>
      </c>
      <c r="B77" s="224"/>
      <c r="C77" s="224"/>
      <c r="D77" s="224"/>
      <c r="E77" s="224"/>
      <c r="F77" s="224"/>
      <c r="G77" s="224"/>
      <c r="H77" s="224"/>
      <c r="J77" s="171"/>
    </row>
    <row r="78" spans="1:253" s="71" customFormat="1" ht="35.25" customHeight="1">
      <c r="A78" s="225" t="s">
        <v>313</v>
      </c>
      <c r="B78" s="225"/>
      <c r="C78" s="225"/>
      <c r="D78" s="225"/>
      <c r="E78" s="225"/>
      <c r="F78" s="225"/>
      <c r="G78" s="225"/>
      <c r="H78" s="225"/>
      <c r="J78" s="171"/>
    </row>
    <row r="79" spans="1:253" s="71" customFormat="1" ht="41.25" customHeight="1">
      <c r="A79" s="225" t="s">
        <v>24</v>
      </c>
      <c r="B79" s="225"/>
      <c r="C79" s="225"/>
      <c r="D79" s="225"/>
      <c r="E79" s="225"/>
      <c r="F79" s="225"/>
      <c r="G79" s="225"/>
      <c r="H79" s="225"/>
      <c r="J79" s="171"/>
    </row>
    <row r="80" spans="1:253" s="71" customFormat="1" ht="24" customHeight="1">
      <c r="A80" s="211" t="s">
        <v>25</v>
      </c>
      <c r="B80" s="211"/>
      <c r="C80" s="211"/>
      <c r="D80" s="211"/>
      <c r="E80" s="211"/>
      <c r="F80" s="211"/>
      <c r="G80" s="211"/>
      <c r="H80" s="211"/>
      <c r="J80" s="171"/>
    </row>
    <row r="81" spans="1:10" s="71" customFormat="1">
      <c r="A81" s="162"/>
      <c r="B81" s="163"/>
      <c r="C81" s="164"/>
      <c r="D81" s="162"/>
      <c r="E81" s="162"/>
      <c r="F81" s="165"/>
      <c r="G81" s="165"/>
      <c r="H81" s="166"/>
      <c r="J81" s="171"/>
    </row>
    <row r="82" spans="1:10" s="71" customFormat="1" ht="16.5">
      <c r="A82" s="167" t="s">
        <v>26</v>
      </c>
      <c r="B82" s="168"/>
      <c r="C82" s="164"/>
      <c r="D82" s="169" t="s">
        <v>27</v>
      </c>
      <c r="E82" s="170"/>
      <c r="F82" s="171"/>
      <c r="G82" s="171"/>
      <c r="H82" s="172"/>
      <c r="J82" s="171"/>
    </row>
    <row r="83" spans="1:10" s="71" customFormat="1" ht="16.5">
      <c r="A83" s="167"/>
      <c r="B83" s="168"/>
      <c r="C83" s="164"/>
      <c r="D83" s="169"/>
      <c r="E83" s="170"/>
      <c r="F83" s="171"/>
      <c r="G83" s="171"/>
      <c r="H83" s="172"/>
      <c r="J83" s="171"/>
    </row>
    <row r="84" spans="1:10" s="71" customFormat="1" ht="16.5">
      <c r="A84" s="167" t="s">
        <v>28</v>
      </c>
      <c r="B84" s="167"/>
      <c r="C84" s="164"/>
      <c r="D84" s="167" t="s">
        <v>28</v>
      </c>
      <c r="E84" s="162"/>
      <c r="F84" s="171"/>
      <c r="G84" s="171"/>
      <c r="H84" s="172"/>
      <c r="J84" s="171"/>
    </row>
    <row r="85" spans="1:10" s="71" customFormat="1" ht="13.5">
      <c r="B85" s="173"/>
      <c r="C85" s="70"/>
      <c r="F85" s="171"/>
      <c r="G85" s="171"/>
      <c r="H85" s="172"/>
      <c r="J85" s="171"/>
    </row>
    <row r="86" spans="1:10">
      <c r="B86" s="174"/>
      <c r="J86" s="76"/>
    </row>
    <row r="87" spans="1:10">
      <c r="B87" s="174"/>
      <c r="J87" s="76"/>
    </row>
    <row r="88" spans="1:10">
      <c r="B88" s="174"/>
      <c r="J88" s="76"/>
    </row>
    <row r="89" spans="1:10">
      <c r="B89" s="174"/>
      <c r="J89" s="76"/>
    </row>
    <row r="90" spans="1:10">
      <c r="B90" s="174"/>
      <c r="J90" s="76"/>
    </row>
    <row r="91" spans="1:10">
      <c r="B91" s="174"/>
      <c r="J91" s="76"/>
    </row>
    <row r="92" spans="1:10">
      <c r="B92" s="174"/>
      <c r="J92" s="76"/>
    </row>
    <row r="93" spans="1:10">
      <c r="B93" s="174"/>
      <c r="J93" s="76"/>
    </row>
    <row r="94" spans="1:10">
      <c r="B94" s="174"/>
      <c r="J94" s="76"/>
    </row>
    <row r="95" spans="1:10">
      <c r="B95" s="174"/>
      <c r="J95" s="76"/>
    </row>
    <row r="96" spans="1:10">
      <c r="B96" s="174"/>
      <c r="J96" s="76"/>
    </row>
    <row r="97" spans="2:10">
      <c r="B97" s="174"/>
      <c r="J97" s="76"/>
    </row>
    <row r="98" spans="2:10">
      <c r="B98" s="174"/>
      <c r="J98" s="76"/>
    </row>
    <row r="99" spans="2:10">
      <c r="B99" s="174"/>
      <c r="J99" s="76"/>
    </row>
    <row r="100" spans="2:10">
      <c r="B100" s="174"/>
      <c r="J100" s="76"/>
    </row>
    <row r="101" spans="2:10">
      <c r="B101" s="174"/>
      <c r="J101" s="76"/>
    </row>
    <row r="102" spans="2:10">
      <c r="B102" s="174"/>
      <c r="J102" s="76"/>
    </row>
    <row r="103" spans="2:10">
      <c r="B103" s="174"/>
      <c r="J103" s="76"/>
    </row>
    <row r="104" spans="2:10">
      <c r="B104" s="174"/>
      <c r="J104" s="76"/>
    </row>
    <row r="105" spans="2:10">
      <c r="B105" s="174"/>
      <c r="J105" s="76"/>
    </row>
    <row r="106" spans="2:10">
      <c r="B106" s="174"/>
      <c r="J106" s="76"/>
    </row>
    <row r="107" spans="2:10">
      <c r="B107" s="174"/>
      <c r="J107" s="76"/>
    </row>
    <row r="108" spans="2:10">
      <c r="J108" s="76"/>
    </row>
    <row r="109" spans="2:10">
      <c r="J109" s="76"/>
    </row>
    <row r="110" spans="2:10">
      <c r="J110" s="76"/>
    </row>
    <row r="111" spans="2:10">
      <c r="J111" s="76"/>
    </row>
    <row r="112" spans="2:10">
      <c r="J112" s="76"/>
    </row>
    <row r="113" spans="10:10">
      <c r="J113" s="76"/>
    </row>
    <row r="114" spans="10:10">
      <c r="J114" s="76"/>
    </row>
    <row r="115" spans="10:10">
      <c r="J115" s="76"/>
    </row>
    <row r="116" spans="10:10">
      <c r="J116" s="76"/>
    </row>
    <row r="117" spans="10:10">
      <c r="J117" s="76"/>
    </row>
    <row r="118" spans="10:10">
      <c r="J118" s="76"/>
    </row>
    <row r="119" spans="10:10">
      <c r="J119" s="76"/>
    </row>
    <row r="120" spans="10:10">
      <c r="J120" s="76"/>
    </row>
    <row r="121" spans="10:10">
      <c r="J121" s="76"/>
    </row>
    <row r="122" spans="10:10">
      <c r="J122" s="76"/>
    </row>
    <row r="123" spans="10:10">
      <c r="J123" s="76"/>
    </row>
    <row r="124" spans="10:10">
      <c r="J124" s="76"/>
    </row>
    <row r="125" spans="10:10">
      <c r="J125" s="76"/>
    </row>
    <row r="126" spans="10:10">
      <c r="J126" s="76"/>
    </row>
    <row r="127" spans="10:10">
      <c r="J127" s="76"/>
    </row>
    <row r="128" spans="10:10">
      <c r="J128" s="76"/>
    </row>
    <row r="129" spans="10:10">
      <c r="J129" s="76"/>
    </row>
    <row r="130" spans="10:10">
      <c r="J130" s="76"/>
    </row>
    <row r="131" spans="10:10">
      <c r="J131" s="76"/>
    </row>
    <row r="132" spans="10:10">
      <c r="J132" s="76"/>
    </row>
    <row r="133" spans="10:10">
      <c r="J133" s="76"/>
    </row>
    <row r="134" spans="10:10">
      <c r="J134" s="76"/>
    </row>
    <row r="135" spans="10:10">
      <c r="J135" s="76"/>
    </row>
    <row r="136" spans="10:10">
      <c r="J136" s="76"/>
    </row>
    <row r="137" spans="10:10">
      <c r="J137" s="76"/>
    </row>
    <row r="138" spans="10:10">
      <c r="J138" s="76"/>
    </row>
    <row r="139" spans="10:10">
      <c r="J139" s="76"/>
    </row>
    <row r="140" spans="10:10">
      <c r="J140" s="76"/>
    </row>
    <row r="141" spans="10:10">
      <c r="J141" s="76"/>
    </row>
    <row r="142" spans="10:10">
      <c r="J142" s="76"/>
    </row>
    <row r="143" spans="10:10">
      <c r="J143" s="76"/>
    </row>
    <row r="144" spans="10:10">
      <c r="J144" s="76"/>
    </row>
    <row r="145" spans="10:10">
      <c r="J145" s="76"/>
    </row>
    <row r="146" spans="10:10">
      <c r="J146" s="76"/>
    </row>
    <row r="147" spans="10:10">
      <c r="J147" s="76"/>
    </row>
    <row r="148" spans="10:10">
      <c r="J148" s="76"/>
    </row>
    <row r="149" spans="10:10">
      <c r="J149" s="76"/>
    </row>
    <row r="150" spans="10:10">
      <c r="J150" s="76"/>
    </row>
    <row r="151" spans="10:10">
      <c r="J151" s="76"/>
    </row>
    <row r="152" spans="10:10">
      <c r="J152" s="76"/>
    </row>
    <row r="153" spans="10:10">
      <c r="J153" s="76"/>
    </row>
    <row r="154" spans="10:10">
      <c r="J154" s="76"/>
    </row>
    <row r="155" spans="10:10">
      <c r="J155" s="76"/>
    </row>
    <row r="156" spans="10:10">
      <c r="J156" s="76"/>
    </row>
    <row r="157" spans="10:10">
      <c r="J157" s="76"/>
    </row>
    <row r="158" spans="10:10">
      <c r="J158" s="76"/>
    </row>
    <row r="159" spans="10:10">
      <c r="J159" s="76"/>
    </row>
    <row r="160" spans="10:10">
      <c r="J160" s="76"/>
    </row>
    <row r="161" spans="10:10">
      <c r="J161" s="76"/>
    </row>
    <row r="162" spans="10:10">
      <c r="J162" s="76"/>
    </row>
    <row r="163" spans="10:10">
      <c r="J163" s="76"/>
    </row>
    <row r="164" spans="10:10">
      <c r="J164" s="76"/>
    </row>
    <row r="165" spans="10:10">
      <c r="J165" s="76"/>
    </row>
    <row r="166" spans="10:10">
      <c r="J166" s="76"/>
    </row>
    <row r="167" spans="10:10">
      <c r="J167" s="175"/>
    </row>
    <row r="168" spans="10:10">
      <c r="J168" s="175"/>
    </row>
    <row r="169" spans="10:10">
      <c r="J169" s="175"/>
    </row>
    <row r="170" spans="10:10">
      <c r="J170" s="175"/>
    </row>
    <row r="171" spans="10:10">
      <c r="J171" s="175"/>
    </row>
    <row r="172" spans="10:10">
      <c r="J172" s="175"/>
    </row>
    <row r="173" spans="10:10">
      <c r="J173" s="175"/>
    </row>
    <row r="174" spans="10:10">
      <c r="J174" s="175"/>
    </row>
    <row r="175" spans="10:10">
      <c r="J175" s="175"/>
    </row>
  </sheetData>
  <mergeCells count="34">
    <mergeCell ref="Z6:AD6"/>
    <mergeCell ref="AF6:AU6"/>
    <mergeCell ref="AV6:AY6"/>
    <mergeCell ref="A1:H1"/>
    <mergeCell ref="A2:H2"/>
    <mergeCell ref="A3:H3"/>
    <mergeCell ref="A4:H4"/>
    <mergeCell ref="A5:H5"/>
    <mergeCell ref="A79:H79"/>
    <mergeCell ref="A80:H80"/>
    <mergeCell ref="A7:A8"/>
    <mergeCell ref="B7:B8"/>
    <mergeCell ref="C7:C8"/>
    <mergeCell ref="D7:D8"/>
    <mergeCell ref="E7:E8"/>
    <mergeCell ref="H7:H8"/>
    <mergeCell ref="F7:G7"/>
    <mergeCell ref="A77:H77"/>
    <mergeCell ref="BE6:BE8"/>
    <mergeCell ref="BF6:BF8"/>
    <mergeCell ref="BG6:BG8"/>
    <mergeCell ref="BH6:BH8"/>
    <mergeCell ref="A78:H78"/>
    <mergeCell ref="BB6:BD6"/>
    <mergeCell ref="M7:N7"/>
    <mergeCell ref="BB7:BD7"/>
    <mergeCell ref="P6:P8"/>
    <mergeCell ref="Q6:Q8"/>
    <mergeCell ref="R6:R8"/>
    <mergeCell ref="AE6:AE8"/>
    <mergeCell ref="AZ6:AZ8"/>
    <mergeCell ref="BA6:BA8"/>
    <mergeCell ref="A6:H6"/>
    <mergeCell ref="S6:Y6"/>
  </mergeCells>
  <phoneticPr fontId="35" type="noConversion"/>
  <conditionalFormatting sqref="BB7">
    <cfRule type="duplicateValues" dxfId="8" priority="14"/>
  </conditionalFormatting>
  <conditionalFormatting sqref="D44">
    <cfRule type="duplicateValues" dxfId="7" priority="7" stopIfTrue="1"/>
  </conditionalFormatting>
  <conditionalFormatting sqref="D1:D1048576">
    <cfRule type="duplicateValues" dxfId="6" priority="9"/>
  </conditionalFormatting>
  <conditionalFormatting sqref="D36:D37">
    <cfRule type="duplicateValues" dxfId="5" priority="4" stopIfTrue="1"/>
  </conditionalFormatting>
  <conditionalFormatting sqref="D38:D39">
    <cfRule type="duplicateValues" dxfId="4" priority="3" stopIfTrue="1"/>
  </conditionalFormatting>
  <pageMargins left="0.59055118110236204" right="0.23622047244094499" top="0.43307086614173201" bottom="0.39370078740157499" header="0.35433070866141703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DE122"/>
  <sheetViews>
    <sheetView tabSelected="1" view="pageBreakPreview" zoomScale="70" zoomScaleNormal="80" zoomScaleSheetLayoutView="70" workbookViewId="0">
      <pane xSplit="8" ySplit="2" topLeftCell="I15" activePane="bottomRight" state="frozen"/>
      <selection pane="topRight" activeCell="I1" sqref="I1"/>
      <selection pane="bottomLeft" activeCell="A3" sqref="A3"/>
      <selection pane="bottomRight" activeCell="Y3" sqref="Y3:Y31"/>
    </sheetView>
  </sheetViews>
  <sheetFormatPr defaultColWidth="9" defaultRowHeight="14.25"/>
  <cols>
    <col min="1" max="1" width="6.25" style="4" customWidth="1"/>
    <col min="2" max="3" width="11.75" style="5" customWidth="1"/>
    <col min="4" max="4" width="10.125" style="6" customWidth="1"/>
    <col min="5" max="5" width="16.75" style="4" customWidth="1"/>
    <col min="6" max="6" width="7.75" style="4" customWidth="1"/>
    <col min="7" max="7" width="4.25" style="4" customWidth="1"/>
    <col min="8" max="8" width="15.25" style="7" customWidth="1"/>
    <col min="9" max="9" width="8.875" style="8" customWidth="1"/>
    <col min="10" max="10" width="7.125" style="8" customWidth="1"/>
    <col min="11" max="11" width="4.75" style="8" customWidth="1"/>
    <col min="12" max="13" width="7.375" style="9" customWidth="1"/>
    <col min="14" max="14" width="6.625" style="9" customWidth="1"/>
    <col min="15" max="15" width="6.625" style="10" customWidth="1"/>
    <col min="16" max="16" width="5.75" style="10" customWidth="1"/>
    <col min="17" max="17" width="8.375" style="10" customWidth="1"/>
    <col min="18" max="18" width="7.125" style="4" customWidth="1"/>
    <col min="19" max="19" width="5.125" style="4" customWidth="1"/>
    <col min="20" max="20" width="7" style="4" customWidth="1"/>
    <col min="21" max="22" width="7" style="10" customWidth="1"/>
    <col min="23" max="23" width="7.375" style="10" customWidth="1"/>
    <col min="24" max="24" width="8.875" style="10" customWidth="1"/>
    <col min="25" max="25" width="7.5" style="4" customWidth="1"/>
    <col min="26" max="26" width="5.5" style="4" hidden="1" customWidth="1"/>
    <col min="27" max="27" width="4.625" style="4" hidden="1" customWidth="1"/>
    <col min="28" max="28" width="6.625" style="4" hidden="1" customWidth="1"/>
    <col min="29" max="29" width="8.25" style="4" hidden="1" customWidth="1"/>
    <col min="30" max="30" width="10.875" style="4" hidden="1" customWidth="1"/>
    <col min="31" max="31" width="9" style="4" hidden="1" customWidth="1"/>
    <col min="32" max="185" width="9" style="4"/>
    <col min="186" max="186" width="5" style="4" customWidth="1"/>
    <col min="187" max="187" width="15" style="4" customWidth="1"/>
    <col min="188" max="189" width="14.625" style="4" customWidth="1"/>
    <col min="190" max="190" width="6.25" style="4" customWidth="1"/>
    <col min="191" max="193" width="10.125" style="4" customWidth="1"/>
    <col min="194" max="194" width="10.5" style="4" customWidth="1"/>
    <col min="195" max="212" width="9" style="4"/>
    <col min="213" max="213" width="6.5" style="4" customWidth="1"/>
    <col min="214" max="214" width="12.25" style="4" customWidth="1"/>
    <col min="215" max="215" width="28.25" style="4" customWidth="1"/>
    <col min="216" max="216" width="13.75" style="4" customWidth="1"/>
    <col min="217" max="217" width="5.625" style="4" customWidth="1"/>
    <col min="218" max="219" width="9.375" style="4" customWidth="1"/>
    <col min="220" max="220" width="13.125" style="4" customWidth="1"/>
    <col min="221" max="441" width="9" style="4"/>
    <col min="442" max="442" width="5" style="4" customWidth="1"/>
    <col min="443" max="443" width="15" style="4" customWidth="1"/>
    <col min="444" max="445" width="14.625" style="4" customWidth="1"/>
    <col min="446" max="446" width="6.25" style="4" customWidth="1"/>
    <col min="447" max="449" width="10.125" style="4" customWidth="1"/>
    <col min="450" max="450" width="10.5" style="4" customWidth="1"/>
    <col min="451" max="468" width="9" style="4"/>
    <col min="469" max="469" width="6.5" style="4" customWidth="1"/>
    <col min="470" max="470" width="12.25" style="4" customWidth="1"/>
    <col min="471" max="471" width="28.25" style="4" customWidth="1"/>
    <col min="472" max="472" width="13.75" style="4" customWidth="1"/>
    <col min="473" max="473" width="5.625" style="4" customWidth="1"/>
    <col min="474" max="475" width="9.375" style="4" customWidth="1"/>
    <col min="476" max="476" width="13.125" style="4" customWidth="1"/>
    <col min="477" max="697" width="9" style="4"/>
    <col min="698" max="698" width="5" style="4" customWidth="1"/>
    <col min="699" max="699" width="15" style="4" customWidth="1"/>
    <col min="700" max="701" width="14.625" style="4" customWidth="1"/>
    <col min="702" max="702" width="6.25" style="4" customWidth="1"/>
    <col min="703" max="705" width="10.125" style="4" customWidth="1"/>
    <col min="706" max="706" width="10.5" style="4" customWidth="1"/>
    <col min="707" max="724" width="9" style="4"/>
    <col min="725" max="725" width="6.5" style="4" customWidth="1"/>
    <col min="726" max="726" width="12.25" style="4" customWidth="1"/>
    <col min="727" max="727" width="28.25" style="4" customWidth="1"/>
    <col min="728" max="728" width="13.75" style="4" customWidth="1"/>
    <col min="729" max="729" width="5.625" style="4" customWidth="1"/>
    <col min="730" max="731" width="9.375" style="4" customWidth="1"/>
    <col min="732" max="732" width="13.125" style="4" customWidth="1"/>
    <col min="733" max="953" width="9" style="4"/>
    <col min="954" max="954" width="5" style="4" customWidth="1"/>
    <col min="955" max="955" width="15" style="4" customWidth="1"/>
    <col min="956" max="957" width="14.625" style="4" customWidth="1"/>
    <col min="958" max="958" width="6.25" style="4" customWidth="1"/>
    <col min="959" max="961" width="10.125" style="4" customWidth="1"/>
    <col min="962" max="962" width="10.5" style="4" customWidth="1"/>
    <col min="963" max="980" width="9" style="4"/>
    <col min="981" max="981" width="6.5" style="4" customWidth="1"/>
    <col min="982" max="982" width="12.25" style="4" customWidth="1"/>
    <col min="983" max="983" width="28.25" style="4" customWidth="1"/>
    <col min="984" max="984" width="13.75" style="4" customWidth="1"/>
    <col min="985" max="985" width="5.625" style="4" customWidth="1"/>
    <col min="986" max="987" width="9.375" style="4" customWidth="1"/>
    <col min="988" max="988" width="13.125" style="4" customWidth="1"/>
    <col min="989" max="1209" width="9" style="4"/>
    <col min="1210" max="1210" width="5" style="4" customWidth="1"/>
    <col min="1211" max="1211" width="15" style="4" customWidth="1"/>
    <col min="1212" max="1213" width="14.625" style="4" customWidth="1"/>
    <col min="1214" max="1214" width="6.25" style="4" customWidth="1"/>
    <col min="1215" max="1217" width="10.125" style="4" customWidth="1"/>
    <col min="1218" max="1218" width="10.5" style="4" customWidth="1"/>
    <col min="1219" max="1236" width="9" style="4"/>
    <col min="1237" max="1237" width="6.5" style="4" customWidth="1"/>
    <col min="1238" max="1238" width="12.25" style="4" customWidth="1"/>
    <col min="1239" max="1239" width="28.25" style="4" customWidth="1"/>
    <col min="1240" max="1240" width="13.75" style="4" customWidth="1"/>
    <col min="1241" max="1241" width="5.625" style="4" customWidth="1"/>
    <col min="1242" max="1243" width="9.375" style="4" customWidth="1"/>
    <col min="1244" max="1244" width="13.125" style="4" customWidth="1"/>
    <col min="1245" max="1465" width="9" style="4"/>
    <col min="1466" max="1466" width="5" style="4" customWidth="1"/>
    <col min="1467" max="1467" width="15" style="4" customWidth="1"/>
    <col min="1468" max="1469" width="14.625" style="4" customWidth="1"/>
    <col min="1470" max="1470" width="6.25" style="4" customWidth="1"/>
    <col min="1471" max="1473" width="10.125" style="4" customWidth="1"/>
    <col min="1474" max="1474" width="10.5" style="4" customWidth="1"/>
    <col min="1475" max="1492" width="9" style="4"/>
    <col min="1493" max="1493" width="6.5" style="4" customWidth="1"/>
    <col min="1494" max="1494" width="12.25" style="4" customWidth="1"/>
    <col min="1495" max="1495" width="28.25" style="4" customWidth="1"/>
    <col min="1496" max="1496" width="13.75" style="4" customWidth="1"/>
    <col min="1497" max="1497" width="5.625" style="4" customWidth="1"/>
    <col min="1498" max="1499" width="9.375" style="4" customWidth="1"/>
    <col min="1500" max="1500" width="13.125" style="4" customWidth="1"/>
    <col min="1501" max="1721" width="9" style="4"/>
    <col min="1722" max="1722" width="5" style="4" customWidth="1"/>
    <col min="1723" max="1723" width="15" style="4" customWidth="1"/>
    <col min="1724" max="1725" width="14.625" style="4" customWidth="1"/>
    <col min="1726" max="1726" width="6.25" style="4" customWidth="1"/>
    <col min="1727" max="1729" width="10.125" style="4" customWidth="1"/>
    <col min="1730" max="1730" width="10.5" style="4" customWidth="1"/>
    <col min="1731" max="1748" width="9" style="4"/>
    <col min="1749" max="1749" width="6.5" style="4" customWidth="1"/>
    <col min="1750" max="1750" width="12.25" style="4" customWidth="1"/>
    <col min="1751" max="1751" width="28.25" style="4" customWidth="1"/>
    <col min="1752" max="1752" width="13.75" style="4" customWidth="1"/>
    <col min="1753" max="1753" width="5.625" style="4" customWidth="1"/>
    <col min="1754" max="1755" width="9.375" style="4" customWidth="1"/>
    <col min="1756" max="1756" width="13.125" style="4" customWidth="1"/>
    <col min="1757" max="1977" width="9" style="4"/>
    <col min="1978" max="1978" width="5" style="4" customWidth="1"/>
    <col min="1979" max="1979" width="15" style="4" customWidth="1"/>
    <col min="1980" max="1981" width="14.625" style="4" customWidth="1"/>
    <col min="1982" max="1982" width="6.25" style="4" customWidth="1"/>
    <col min="1983" max="1985" width="10.125" style="4" customWidth="1"/>
    <col min="1986" max="1986" width="10.5" style="4" customWidth="1"/>
    <col min="1987" max="2004" width="9" style="4"/>
    <col min="2005" max="2005" width="6.5" style="4" customWidth="1"/>
    <col min="2006" max="2006" width="12.25" style="4" customWidth="1"/>
    <col min="2007" max="2007" width="28.25" style="4" customWidth="1"/>
    <col min="2008" max="2008" width="13.75" style="4" customWidth="1"/>
    <col min="2009" max="2009" width="5.625" style="4" customWidth="1"/>
    <col min="2010" max="2011" width="9.375" style="4" customWidth="1"/>
    <col min="2012" max="2012" width="13.125" style="4" customWidth="1"/>
    <col min="2013" max="2233" width="9" style="4"/>
    <col min="2234" max="2234" width="5" style="4" customWidth="1"/>
    <col min="2235" max="2235" width="15" style="4" customWidth="1"/>
    <col min="2236" max="2237" width="14.625" style="4" customWidth="1"/>
    <col min="2238" max="2238" width="6.25" style="4" customWidth="1"/>
    <col min="2239" max="2241" width="10.125" style="4" customWidth="1"/>
    <col min="2242" max="2242" width="10.5" style="4" customWidth="1"/>
    <col min="2243" max="2260" width="9" style="4"/>
    <col min="2261" max="2261" width="6.5" style="4" customWidth="1"/>
    <col min="2262" max="2262" width="12.25" style="4" customWidth="1"/>
    <col min="2263" max="2263" width="28.25" style="4" customWidth="1"/>
    <col min="2264" max="2264" width="13.75" style="4" customWidth="1"/>
    <col min="2265" max="2265" width="5.625" style="4" customWidth="1"/>
    <col min="2266" max="2267" width="9.375" style="4" customWidth="1"/>
    <col min="2268" max="2268" width="13.125" style="4" customWidth="1"/>
    <col min="2269" max="2489" width="9" style="4"/>
    <col min="2490" max="2490" width="5" style="4" customWidth="1"/>
    <col min="2491" max="2491" width="15" style="4" customWidth="1"/>
    <col min="2492" max="2493" width="14.625" style="4" customWidth="1"/>
    <col min="2494" max="2494" width="6.25" style="4" customWidth="1"/>
    <col min="2495" max="2497" width="10.125" style="4" customWidth="1"/>
    <col min="2498" max="2498" width="10.5" style="4" customWidth="1"/>
    <col min="2499" max="2516" width="9" style="4"/>
    <col min="2517" max="2517" width="6.5" style="4" customWidth="1"/>
    <col min="2518" max="2518" width="12.25" style="4" customWidth="1"/>
    <col min="2519" max="2519" width="28.25" style="4" customWidth="1"/>
    <col min="2520" max="2520" width="13.75" style="4" customWidth="1"/>
    <col min="2521" max="2521" width="5.625" style="4" customWidth="1"/>
    <col min="2522" max="2523" width="9.375" style="4" customWidth="1"/>
    <col min="2524" max="2524" width="13.125" style="4" customWidth="1"/>
    <col min="2525" max="2745" width="9" style="4"/>
    <col min="2746" max="2746" width="5" style="4" customWidth="1"/>
    <col min="2747" max="2747" width="15" style="4" customWidth="1"/>
    <col min="2748" max="2749" width="14.625" style="4" customWidth="1"/>
    <col min="2750" max="2750" width="6.25" style="4" customWidth="1"/>
    <col min="2751" max="2753" width="10.125" style="4" customWidth="1"/>
    <col min="2754" max="2754" width="10.5" style="4" customWidth="1"/>
    <col min="2755" max="2772" width="9" style="4"/>
    <col min="2773" max="2773" width="6.5" style="4" customWidth="1"/>
    <col min="2774" max="2774" width="12.25" style="4" customWidth="1"/>
    <col min="2775" max="2775" width="28.25" style="4" customWidth="1"/>
    <col min="2776" max="2776" width="13.75" style="4" customWidth="1"/>
    <col min="2777" max="2777" width="5.625" style="4" customWidth="1"/>
    <col min="2778" max="2779" width="9.375" style="4" customWidth="1"/>
    <col min="2780" max="2780" width="13.125" style="4" customWidth="1"/>
    <col min="2781" max="3001" width="9" style="4"/>
    <col min="3002" max="3002" width="5" style="4" customWidth="1"/>
    <col min="3003" max="3003" width="15" style="4" customWidth="1"/>
    <col min="3004" max="3005" width="14.625" style="4" customWidth="1"/>
    <col min="3006" max="3006" width="6.25" style="4" customWidth="1"/>
    <col min="3007" max="3009" width="10.125" style="4" customWidth="1"/>
    <col min="3010" max="3010" width="10.5" style="4" customWidth="1"/>
    <col min="3011" max="3028" width="9" style="4"/>
    <col min="3029" max="3029" width="6.5" style="4" customWidth="1"/>
    <col min="3030" max="3030" width="12.25" style="4" customWidth="1"/>
    <col min="3031" max="3031" width="28.25" style="4" customWidth="1"/>
    <col min="3032" max="3032" width="13.75" style="4" customWidth="1"/>
    <col min="3033" max="3033" width="5.625" style="4" customWidth="1"/>
    <col min="3034" max="3035" width="9.375" style="4" customWidth="1"/>
    <col min="3036" max="3036" width="13.125" style="4" customWidth="1"/>
    <col min="3037" max="3257" width="9" style="4"/>
    <col min="3258" max="3258" width="5" style="4" customWidth="1"/>
    <col min="3259" max="3259" width="15" style="4" customWidth="1"/>
    <col min="3260" max="3261" width="14.625" style="4" customWidth="1"/>
    <col min="3262" max="3262" width="6.25" style="4" customWidth="1"/>
    <col min="3263" max="3265" width="10.125" style="4" customWidth="1"/>
    <col min="3266" max="3266" width="10.5" style="4" customWidth="1"/>
    <col min="3267" max="3284" width="9" style="4"/>
    <col min="3285" max="3285" width="6.5" style="4" customWidth="1"/>
    <col min="3286" max="3286" width="12.25" style="4" customWidth="1"/>
    <col min="3287" max="3287" width="28.25" style="4" customWidth="1"/>
    <col min="3288" max="3288" width="13.75" style="4" customWidth="1"/>
    <col min="3289" max="3289" width="5.625" style="4" customWidth="1"/>
    <col min="3290" max="3291" width="9.375" style="4" customWidth="1"/>
    <col min="3292" max="3292" width="13.125" style="4" customWidth="1"/>
    <col min="3293" max="3513" width="9" style="4"/>
    <col min="3514" max="3514" width="5" style="4" customWidth="1"/>
    <col min="3515" max="3515" width="15" style="4" customWidth="1"/>
    <col min="3516" max="3517" width="14.625" style="4" customWidth="1"/>
    <col min="3518" max="3518" width="6.25" style="4" customWidth="1"/>
    <col min="3519" max="3521" width="10.125" style="4" customWidth="1"/>
    <col min="3522" max="3522" width="10.5" style="4" customWidth="1"/>
    <col min="3523" max="3540" width="9" style="4"/>
    <col min="3541" max="3541" width="6.5" style="4" customWidth="1"/>
    <col min="3542" max="3542" width="12.25" style="4" customWidth="1"/>
    <col min="3543" max="3543" width="28.25" style="4" customWidth="1"/>
    <col min="3544" max="3544" width="13.75" style="4" customWidth="1"/>
    <col min="3545" max="3545" width="5.625" style="4" customWidth="1"/>
    <col min="3546" max="3547" width="9.375" style="4" customWidth="1"/>
    <col min="3548" max="3548" width="13.125" style="4" customWidth="1"/>
    <col min="3549" max="3769" width="9" style="4"/>
    <col min="3770" max="3770" width="5" style="4" customWidth="1"/>
    <col min="3771" max="3771" width="15" style="4" customWidth="1"/>
    <col min="3772" max="3773" width="14.625" style="4" customWidth="1"/>
    <col min="3774" max="3774" width="6.25" style="4" customWidth="1"/>
    <col min="3775" max="3777" width="10.125" style="4" customWidth="1"/>
    <col min="3778" max="3778" width="10.5" style="4" customWidth="1"/>
    <col min="3779" max="3796" width="9" style="4"/>
    <col min="3797" max="3797" width="6.5" style="4" customWidth="1"/>
    <col min="3798" max="3798" width="12.25" style="4" customWidth="1"/>
    <col min="3799" max="3799" width="28.25" style="4" customWidth="1"/>
    <col min="3800" max="3800" width="13.75" style="4" customWidth="1"/>
    <col min="3801" max="3801" width="5.625" style="4" customWidth="1"/>
    <col min="3802" max="3803" width="9.375" style="4" customWidth="1"/>
    <col min="3804" max="3804" width="13.125" style="4" customWidth="1"/>
    <col min="3805" max="4025" width="9" style="4"/>
    <col min="4026" max="4026" width="5" style="4" customWidth="1"/>
    <col min="4027" max="4027" width="15" style="4" customWidth="1"/>
    <col min="4028" max="4029" width="14.625" style="4" customWidth="1"/>
    <col min="4030" max="4030" width="6.25" style="4" customWidth="1"/>
    <col min="4031" max="4033" width="10.125" style="4" customWidth="1"/>
    <col min="4034" max="4034" width="10.5" style="4" customWidth="1"/>
    <col min="4035" max="4052" width="9" style="4"/>
    <col min="4053" max="4053" width="6.5" style="4" customWidth="1"/>
    <col min="4054" max="4054" width="12.25" style="4" customWidth="1"/>
    <col min="4055" max="4055" width="28.25" style="4" customWidth="1"/>
    <col min="4056" max="4056" width="13.75" style="4" customWidth="1"/>
    <col min="4057" max="4057" width="5.625" style="4" customWidth="1"/>
    <col min="4058" max="4059" width="9.375" style="4" customWidth="1"/>
    <col min="4060" max="4060" width="13.125" style="4" customWidth="1"/>
    <col min="4061" max="4281" width="9" style="4"/>
    <col min="4282" max="4282" width="5" style="4" customWidth="1"/>
    <col min="4283" max="4283" width="15" style="4" customWidth="1"/>
    <col min="4284" max="4285" width="14.625" style="4" customWidth="1"/>
    <col min="4286" max="4286" width="6.25" style="4" customWidth="1"/>
    <col min="4287" max="4289" width="10.125" style="4" customWidth="1"/>
    <col min="4290" max="4290" width="10.5" style="4" customWidth="1"/>
    <col min="4291" max="4308" width="9" style="4"/>
    <col min="4309" max="4309" width="6.5" style="4" customWidth="1"/>
    <col min="4310" max="4310" width="12.25" style="4" customWidth="1"/>
    <col min="4311" max="4311" width="28.25" style="4" customWidth="1"/>
    <col min="4312" max="4312" width="13.75" style="4" customWidth="1"/>
    <col min="4313" max="4313" width="5.625" style="4" customWidth="1"/>
    <col min="4314" max="4315" width="9.375" style="4" customWidth="1"/>
    <col min="4316" max="4316" width="13.125" style="4" customWidth="1"/>
    <col min="4317" max="4537" width="9" style="4"/>
    <col min="4538" max="4538" width="5" style="4" customWidth="1"/>
    <col min="4539" max="4539" width="15" style="4" customWidth="1"/>
    <col min="4540" max="4541" width="14.625" style="4" customWidth="1"/>
    <col min="4542" max="4542" width="6.25" style="4" customWidth="1"/>
    <col min="4543" max="4545" width="10.125" style="4" customWidth="1"/>
    <col min="4546" max="4546" width="10.5" style="4" customWidth="1"/>
    <col min="4547" max="4564" width="9" style="4"/>
    <col min="4565" max="4565" width="6.5" style="4" customWidth="1"/>
    <col min="4566" max="4566" width="12.25" style="4" customWidth="1"/>
    <col min="4567" max="4567" width="28.25" style="4" customWidth="1"/>
    <col min="4568" max="4568" width="13.75" style="4" customWidth="1"/>
    <col min="4569" max="4569" width="5.625" style="4" customWidth="1"/>
    <col min="4570" max="4571" width="9.375" style="4" customWidth="1"/>
    <col min="4572" max="4572" width="13.125" style="4" customWidth="1"/>
    <col min="4573" max="4793" width="9" style="4"/>
    <col min="4794" max="4794" width="5" style="4" customWidth="1"/>
    <col min="4795" max="4795" width="15" style="4" customWidth="1"/>
    <col min="4796" max="4797" width="14.625" style="4" customWidth="1"/>
    <col min="4798" max="4798" width="6.25" style="4" customWidth="1"/>
    <col min="4799" max="4801" width="10.125" style="4" customWidth="1"/>
    <col min="4802" max="4802" width="10.5" style="4" customWidth="1"/>
    <col min="4803" max="4820" width="9" style="4"/>
    <col min="4821" max="4821" width="6.5" style="4" customWidth="1"/>
    <col min="4822" max="4822" width="12.25" style="4" customWidth="1"/>
    <col min="4823" max="4823" width="28.25" style="4" customWidth="1"/>
    <col min="4824" max="4824" width="13.75" style="4" customWidth="1"/>
    <col min="4825" max="4825" width="5.625" style="4" customWidth="1"/>
    <col min="4826" max="4827" width="9.375" style="4" customWidth="1"/>
    <col min="4828" max="4828" width="13.125" style="4" customWidth="1"/>
    <col min="4829" max="5049" width="9" style="4"/>
    <col min="5050" max="5050" width="5" style="4" customWidth="1"/>
    <col min="5051" max="5051" width="15" style="4" customWidth="1"/>
    <col min="5052" max="5053" width="14.625" style="4" customWidth="1"/>
    <col min="5054" max="5054" width="6.25" style="4" customWidth="1"/>
    <col min="5055" max="5057" width="10.125" style="4" customWidth="1"/>
    <col min="5058" max="5058" width="10.5" style="4" customWidth="1"/>
    <col min="5059" max="5076" width="9" style="4"/>
    <col min="5077" max="5077" width="6.5" style="4" customWidth="1"/>
    <col min="5078" max="5078" width="12.25" style="4" customWidth="1"/>
    <col min="5079" max="5079" width="28.25" style="4" customWidth="1"/>
    <col min="5080" max="5080" width="13.75" style="4" customWidth="1"/>
    <col min="5081" max="5081" width="5.625" style="4" customWidth="1"/>
    <col min="5082" max="5083" width="9.375" style="4" customWidth="1"/>
    <col min="5084" max="5084" width="13.125" style="4" customWidth="1"/>
    <col min="5085" max="5305" width="9" style="4"/>
    <col min="5306" max="5306" width="5" style="4" customWidth="1"/>
    <col min="5307" max="5307" width="15" style="4" customWidth="1"/>
    <col min="5308" max="5309" width="14.625" style="4" customWidth="1"/>
    <col min="5310" max="5310" width="6.25" style="4" customWidth="1"/>
    <col min="5311" max="5313" width="10.125" style="4" customWidth="1"/>
    <col min="5314" max="5314" width="10.5" style="4" customWidth="1"/>
    <col min="5315" max="5332" width="9" style="4"/>
    <col min="5333" max="5333" width="6.5" style="4" customWidth="1"/>
    <col min="5334" max="5334" width="12.25" style="4" customWidth="1"/>
    <col min="5335" max="5335" width="28.25" style="4" customWidth="1"/>
    <col min="5336" max="5336" width="13.75" style="4" customWidth="1"/>
    <col min="5337" max="5337" width="5.625" style="4" customWidth="1"/>
    <col min="5338" max="5339" width="9.375" style="4" customWidth="1"/>
    <col min="5340" max="5340" width="13.125" style="4" customWidth="1"/>
    <col min="5341" max="5561" width="9" style="4"/>
    <col min="5562" max="5562" width="5" style="4" customWidth="1"/>
    <col min="5563" max="5563" width="15" style="4" customWidth="1"/>
    <col min="5564" max="5565" width="14.625" style="4" customWidth="1"/>
    <col min="5566" max="5566" width="6.25" style="4" customWidth="1"/>
    <col min="5567" max="5569" width="10.125" style="4" customWidth="1"/>
    <col min="5570" max="5570" width="10.5" style="4" customWidth="1"/>
    <col min="5571" max="5588" width="9" style="4"/>
    <col min="5589" max="5589" width="6.5" style="4" customWidth="1"/>
    <col min="5590" max="5590" width="12.25" style="4" customWidth="1"/>
    <col min="5591" max="5591" width="28.25" style="4" customWidth="1"/>
    <col min="5592" max="5592" width="13.75" style="4" customWidth="1"/>
    <col min="5593" max="5593" width="5.625" style="4" customWidth="1"/>
    <col min="5594" max="5595" width="9.375" style="4" customWidth="1"/>
    <col min="5596" max="5596" width="13.125" style="4" customWidth="1"/>
    <col min="5597" max="5817" width="9" style="4"/>
    <col min="5818" max="5818" width="5" style="4" customWidth="1"/>
    <col min="5819" max="5819" width="15" style="4" customWidth="1"/>
    <col min="5820" max="5821" width="14.625" style="4" customWidth="1"/>
    <col min="5822" max="5822" width="6.25" style="4" customWidth="1"/>
    <col min="5823" max="5825" width="10.125" style="4" customWidth="1"/>
    <col min="5826" max="5826" width="10.5" style="4" customWidth="1"/>
    <col min="5827" max="5844" width="9" style="4"/>
    <col min="5845" max="5845" width="6.5" style="4" customWidth="1"/>
    <col min="5846" max="5846" width="12.25" style="4" customWidth="1"/>
    <col min="5847" max="5847" width="28.25" style="4" customWidth="1"/>
    <col min="5848" max="5848" width="13.75" style="4" customWidth="1"/>
    <col min="5849" max="5849" width="5.625" style="4" customWidth="1"/>
    <col min="5850" max="5851" width="9.375" style="4" customWidth="1"/>
    <col min="5852" max="5852" width="13.125" style="4" customWidth="1"/>
    <col min="5853" max="6073" width="9" style="4"/>
    <col min="6074" max="6074" width="5" style="4" customWidth="1"/>
    <col min="6075" max="6075" width="15" style="4" customWidth="1"/>
    <col min="6076" max="6077" width="14.625" style="4" customWidth="1"/>
    <col min="6078" max="6078" width="6.25" style="4" customWidth="1"/>
    <col min="6079" max="6081" width="10.125" style="4" customWidth="1"/>
    <col min="6082" max="6082" width="10.5" style="4" customWidth="1"/>
    <col min="6083" max="6100" width="9" style="4"/>
    <col min="6101" max="6101" width="6.5" style="4" customWidth="1"/>
    <col min="6102" max="6102" width="12.25" style="4" customWidth="1"/>
    <col min="6103" max="6103" width="28.25" style="4" customWidth="1"/>
    <col min="6104" max="6104" width="13.75" style="4" customWidth="1"/>
    <col min="6105" max="6105" width="5.625" style="4" customWidth="1"/>
    <col min="6106" max="6107" width="9.375" style="4" customWidth="1"/>
    <col min="6108" max="6108" width="13.125" style="4" customWidth="1"/>
    <col min="6109" max="6329" width="9" style="4"/>
    <col min="6330" max="6330" width="5" style="4" customWidth="1"/>
    <col min="6331" max="6331" width="15" style="4" customWidth="1"/>
    <col min="6332" max="6333" width="14.625" style="4" customWidth="1"/>
    <col min="6334" max="6334" width="6.25" style="4" customWidth="1"/>
    <col min="6335" max="6337" width="10.125" style="4" customWidth="1"/>
    <col min="6338" max="6338" width="10.5" style="4" customWidth="1"/>
    <col min="6339" max="6356" width="9" style="4"/>
    <col min="6357" max="6357" width="6.5" style="4" customWidth="1"/>
    <col min="6358" max="6358" width="12.25" style="4" customWidth="1"/>
    <col min="6359" max="6359" width="28.25" style="4" customWidth="1"/>
    <col min="6360" max="6360" width="13.75" style="4" customWidth="1"/>
    <col min="6361" max="6361" width="5.625" style="4" customWidth="1"/>
    <col min="6362" max="6363" width="9.375" style="4" customWidth="1"/>
    <col min="6364" max="6364" width="13.125" style="4" customWidth="1"/>
    <col min="6365" max="6585" width="9" style="4"/>
    <col min="6586" max="6586" width="5" style="4" customWidth="1"/>
    <col min="6587" max="6587" width="15" style="4" customWidth="1"/>
    <col min="6588" max="6589" width="14.625" style="4" customWidth="1"/>
    <col min="6590" max="6590" width="6.25" style="4" customWidth="1"/>
    <col min="6591" max="6593" width="10.125" style="4" customWidth="1"/>
    <col min="6594" max="6594" width="10.5" style="4" customWidth="1"/>
    <col min="6595" max="6612" width="9" style="4"/>
    <col min="6613" max="6613" width="6.5" style="4" customWidth="1"/>
    <col min="6614" max="6614" width="12.25" style="4" customWidth="1"/>
    <col min="6615" max="6615" width="28.25" style="4" customWidth="1"/>
    <col min="6616" max="6616" width="13.75" style="4" customWidth="1"/>
    <col min="6617" max="6617" width="5.625" style="4" customWidth="1"/>
    <col min="6618" max="6619" width="9.375" style="4" customWidth="1"/>
    <col min="6620" max="6620" width="13.125" style="4" customWidth="1"/>
    <col min="6621" max="6841" width="9" style="4"/>
    <col min="6842" max="6842" width="5" style="4" customWidth="1"/>
    <col min="6843" max="6843" width="15" style="4" customWidth="1"/>
    <col min="6844" max="6845" width="14.625" style="4" customWidth="1"/>
    <col min="6846" max="6846" width="6.25" style="4" customWidth="1"/>
    <col min="6847" max="6849" width="10.125" style="4" customWidth="1"/>
    <col min="6850" max="6850" width="10.5" style="4" customWidth="1"/>
    <col min="6851" max="6868" width="9" style="4"/>
    <col min="6869" max="6869" width="6.5" style="4" customWidth="1"/>
    <col min="6870" max="6870" width="12.25" style="4" customWidth="1"/>
    <col min="6871" max="6871" width="28.25" style="4" customWidth="1"/>
    <col min="6872" max="6872" width="13.75" style="4" customWidth="1"/>
    <col min="6873" max="6873" width="5.625" style="4" customWidth="1"/>
    <col min="6874" max="6875" width="9.375" style="4" customWidth="1"/>
    <col min="6876" max="6876" width="13.125" style="4" customWidth="1"/>
    <col min="6877" max="7097" width="9" style="4"/>
    <col min="7098" max="7098" width="5" style="4" customWidth="1"/>
    <col min="7099" max="7099" width="15" style="4" customWidth="1"/>
    <col min="7100" max="7101" width="14.625" style="4" customWidth="1"/>
    <col min="7102" max="7102" width="6.25" style="4" customWidth="1"/>
    <col min="7103" max="7105" width="10.125" style="4" customWidth="1"/>
    <col min="7106" max="7106" width="10.5" style="4" customWidth="1"/>
    <col min="7107" max="7124" width="9" style="4"/>
    <col min="7125" max="7125" width="6.5" style="4" customWidth="1"/>
    <col min="7126" max="7126" width="12.25" style="4" customWidth="1"/>
    <col min="7127" max="7127" width="28.25" style="4" customWidth="1"/>
    <col min="7128" max="7128" width="13.75" style="4" customWidth="1"/>
    <col min="7129" max="7129" width="5.625" style="4" customWidth="1"/>
    <col min="7130" max="7131" width="9.375" style="4" customWidth="1"/>
    <col min="7132" max="7132" width="13.125" style="4" customWidth="1"/>
    <col min="7133" max="7353" width="9" style="4"/>
    <col min="7354" max="7354" width="5" style="4" customWidth="1"/>
    <col min="7355" max="7355" width="15" style="4" customWidth="1"/>
    <col min="7356" max="7357" width="14.625" style="4" customWidth="1"/>
    <col min="7358" max="7358" width="6.25" style="4" customWidth="1"/>
    <col min="7359" max="7361" width="10.125" style="4" customWidth="1"/>
    <col min="7362" max="7362" width="10.5" style="4" customWidth="1"/>
    <col min="7363" max="7380" width="9" style="4"/>
    <col min="7381" max="7381" width="6.5" style="4" customWidth="1"/>
    <col min="7382" max="7382" width="12.25" style="4" customWidth="1"/>
    <col min="7383" max="7383" width="28.25" style="4" customWidth="1"/>
    <col min="7384" max="7384" width="13.75" style="4" customWidth="1"/>
    <col min="7385" max="7385" width="5.625" style="4" customWidth="1"/>
    <col min="7386" max="7387" width="9.375" style="4" customWidth="1"/>
    <col min="7388" max="7388" width="13.125" style="4" customWidth="1"/>
    <col min="7389" max="7609" width="9" style="4"/>
    <col min="7610" max="7610" width="5" style="4" customWidth="1"/>
    <col min="7611" max="7611" width="15" style="4" customWidth="1"/>
    <col min="7612" max="7613" width="14.625" style="4" customWidth="1"/>
    <col min="7614" max="7614" width="6.25" style="4" customWidth="1"/>
    <col min="7615" max="7617" width="10.125" style="4" customWidth="1"/>
    <col min="7618" max="7618" width="10.5" style="4" customWidth="1"/>
    <col min="7619" max="7636" width="9" style="4"/>
    <col min="7637" max="7637" width="6.5" style="4" customWidth="1"/>
    <col min="7638" max="7638" width="12.25" style="4" customWidth="1"/>
    <col min="7639" max="7639" width="28.25" style="4" customWidth="1"/>
    <col min="7640" max="7640" width="13.75" style="4" customWidth="1"/>
    <col min="7641" max="7641" width="5.625" style="4" customWidth="1"/>
    <col min="7642" max="7643" width="9.375" style="4" customWidth="1"/>
    <col min="7644" max="7644" width="13.125" style="4" customWidth="1"/>
    <col min="7645" max="7865" width="9" style="4"/>
    <col min="7866" max="7866" width="5" style="4" customWidth="1"/>
    <col min="7867" max="7867" width="15" style="4" customWidth="1"/>
    <col min="7868" max="7869" width="14.625" style="4" customWidth="1"/>
    <col min="7870" max="7870" width="6.25" style="4" customWidth="1"/>
    <col min="7871" max="7873" width="10.125" style="4" customWidth="1"/>
    <col min="7874" max="7874" width="10.5" style="4" customWidth="1"/>
    <col min="7875" max="7892" width="9" style="4"/>
    <col min="7893" max="7893" width="6.5" style="4" customWidth="1"/>
    <col min="7894" max="7894" width="12.25" style="4" customWidth="1"/>
    <col min="7895" max="7895" width="28.25" style="4" customWidth="1"/>
    <col min="7896" max="7896" width="13.75" style="4" customWidth="1"/>
    <col min="7897" max="7897" width="5.625" style="4" customWidth="1"/>
    <col min="7898" max="7899" width="9.375" style="4" customWidth="1"/>
    <col min="7900" max="7900" width="13.125" style="4" customWidth="1"/>
    <col min="7901" max="8121" width="9" style="4"/>
    <col min="8122" max="8122" width="5" style="4" customWidth="1"/>
    <col min="8123" max="8123" width="15" style="4" customWidth="1"/>
    <col min="8124" max="8125" width="14.625" style="4" customWidth="1"/>
    <col min="8126" max="8126" width="6.25" style="4" customWidth="1"/>
    <col min="8127" max="8129" width="10.125" style="4" customWidth="1"/>
    <col min="8130" max="8130" width="10.5" style="4" customWidth="1"/>
    <col min="8131" max="8148" width="9" style="4"/>
    <col min="8149" max="8149" width="6.5" style="4" customWidth="1"/>
    <col min="8150" max="8150" width="12.25" style="4" customWidth="1"/>
    <col min="8151" max="8151" width="28.25" style="4" customWidth="1"/>
    <col min="8152" max="8152" width="13.75" style="4" customWidth="1"/>
    <col min="8153" max="8153" width="5.625" style="4" customWidth="1"/>
    <col min="8154" max="8155" width="9.375" style="4" customWidth="1"/>
    <col min="8156" max="8156" width="13.125" style="4" customWidth="1"/>
    <col min="8157" max="8377" width="9" style="4"/>
    <col min="8378" max="8378" width="5" style="4" customWidth="1"/>
    <col min="8379" max="8379" width="15" style="4" customWidth="1"/>
    <col min="8380" max="8381" width="14.625" style="4" customWidth="1"/>
    <col min="8382" max="8382" width="6.25" style="4" customWidth="1"/>
    <col min="8383" max="8385" width="10.125" style="4" customWidth="1"/>
    <col min="8386" max="8386" width="10.5" style="4" customWidth="1"/>
    <col min="8387" max="8404" width="9" style="4"/>
    <col min="8405" max="8405" width="6.5" style="4" customWidth="1"/>
    <col min="8406" max="8406" width="12.25" style="4" customWidth="1"/>
    <col min="8407" max="8407" width="28.25" style="4" customWidth="1"/>
    <col min="8408" max="8408" width="13.75" style="4" customWidth="1"/>
    <col min="8409" max="8409" width="5.625" style="4" customWidth="1"/>
    <col min="8410" max="8411" width="9.375" style="4" customWidth="1"/>
    <col min="8412" max="8412" width="13.125" style="4" customWidth="1"/>
    <col min="8413" max="8633" width="9" style="4"/>
    <col min="8634" max="8634" width="5" style="4" customWidth="1"/>
    <col min="8635" max="8635" width="15" style="4" customWidth="1"/>
    <col min="8636" max="8637" width="14.625" style="4" customWidth="1"/>
    <col min="8638" max="8638" width="6.25" style="4" customWidth="1"/>
    <col min="8639" max="8641" width="10.125" style="4" customWidth="1"/>
    <col min="8642" max="8642" width="10.5" style="4" customWidth="1"/>
    <col min="8643" max="8660" width="9" style="4"/>
    <col min="8661" max="8661" width="6.5" style="4" customWidth="1"/>
    <col min="8662" max="8662" width="12.25" style="4" customWidth="1"/>
    <col min="8663" max="8663" width="28.25" style="4" customWidth="1"/>
    <col min="8664" max="8664" width="13.75" style="4" customWidth="1"/>
    <col min="8665" max="8665" width="5.625" style="4" customWidth="1"/>
    <col min="8666" max="8667" width="9.375" style="4" customWidth="1"/>
    <col min="8668" max="8668" width="13.125" style="4" customWidth="1"/>
    <col min="8669" max="8889" width="9" style="4"/>
    <col min="8890" max="8890" width="5" style="4" customWidth="1"/>
    <col min="8891" max="8891" width="15" style="4" customWidth="1"/>
    <col min="8892" max="8893" width="14.625" style="4" customWidth="1"/>
    <col min="8894" max="8894" width="6.25" style="4" customWidth="1"/>
    <col min="8895" max="8897" width="10.125" style="4" customWidth="1"/>
    <col min="8898" max="8898" width="10.5" style="4" customWidth="1"/>
    <col min="8899" max="8916" width="9" style="4"/>
    <col min="8917" max="8917" width="6.5" style="4" customWidth="1"/>
    <col min="8918" max="8918" width="12.25" style="4" customWidth="1"/>
    <col min="8919" max="8919" width="28.25" style="4" customWidth="1"/>
    <col min="8920" max="8920" width="13.75" style="4" customWidth="1"/>
    <col min="8921" max="8921" width="5.625" style="4" customWidth="1"/>
    <col min="8922" max="8923" width="9.375" style="4" customWidth="1"/>
    <col min="8924" max="8924" width="13.125" style="4" customWidth="1"/>
    <col min="8925" max="9145" width="9" style="4"/>
    <col min="9146" max="9146" width="5" style="4" customWidth="1"/>
    <col min="9147" max="9147" width="15" style="4" customWidth="1"/>
    <col min="9148" max="9149" width="14.625" style="4" customWidth="1"/>
    <col min="9150" max="9150" width="6.25" style="4" customWidth="1"/>
    <col min="9151" max="9153" width="10.125" style="4" customWidth="1"/>
    <col min="9154" max="9154" width="10.5" style="4" customWidth="1"/>
    <col min="9155" max="9172" width="9" style="4"/>
    <col min="9173" max="9173" width="6.5" style="4" customWidth="1"/>
    <col min="9174" max="9174" width="12.25" style="4" customWidth="1"/>
    <col min="9175" max="9175" width="28.25" style="4" customWidth="1"/>
    <col min="9176" max="9176" width="13.75" style="4" customWidth="1"/>
    <col min="9177" max="9177" width="5.625" style="4" customWidth="1"/>
    <col min="9178" max="9179" width="9.375" style="4" customWidth="1"/>
    <col min="9180" max="9180" width="13.125" style="4" customWidth="1"/>
    <col min="9181" max="9401" width="9" style="4"/>
    <col min="9402" max="9402" width="5" style="4" customWidth="1"/>
    <col min="9403" max="9403" width="15" style="4" customWidth="1"/>
    <col min="9404" max="9405" width="14.625" style="4" customWidth="1"/>
    <col min="9406" max="9406" width="6.25" style="4" customWidth="1"/>
    <col min="9407" max="9409" width="10.125" style="4" customWidth="1"/>
    <col min="9410" max="9410" width="10.5" style="4" customWidth="1"/>
    <col min="9411" max="9428" width="9" style="4"/>
    <col min="9429" max="9429" width="6.5" style="4" customWidth="1"/>
    <col min="9430" max="9430" width="12.25" style="4" customWidth="1"/>
    <col min="9431" max="9431" width="28.25" style="4" customWidth="1"/>
    <col min="9432" max="9432" width="13.75" style="4" customWidth="1"/>
    <col min="9433" max="9433" width="5.625" style="4" customWidth="1"/>
    <col min="9434" max="9435" width="9.375" style="4" customWidth="1"/>
    <col min="9436" max="9436" width="13.125" style="4" customWidth="1"/>
    <col min="9437" max="9657" width="9" style="4"/>
    <col min="9658" max="9658" width="5" style="4" customWidth="1"/>
    <col min="9659" max="9659" width="15" style="4" customWidth="1"/>
    <col min="9660" max="9661" width="14.625" style="4" customWidth="1"/>
    <col min="9662" max="9662" width="6.25" style="4" customWidth="1"/>
    <col min="9663" max="9665" width="10.125" style="4" customWidth="1"/>
    <col min="9666" max="9666" width="10.5" style="4" customWidth="1"/>
    <col min="9667" max="9684" width="9" style="4"/>
    <col min="9685" max="9685" width="6.5" style="4" customWidth="1"/>
    <col min="9686" max="9686" width="12.25" style="4" customWidth="1"/>
    <col min="9687" max="9687" width="28.25" style="4" customWidth="1"/>
    <col min="9688" max="9688" width="13.75" style="4" customWidth="1"/>
    <col min="9689" max="9689" width="5.625" style="4" customWidth="1"/>
    <col min="9690" max="9691" width="9.375" style="4" customWidth="1"/>
    <col min="9692" max="9692" width="13.125" style="4" customWidth="1"/>
    <col min="9693" max="9913" width="9" style="4"/>
    <col min="9914" max="9914" width="5" style="4" customWidth="1"/>
    <col min="9915" max="9915" width="15" style="4" customWidth="1"/>
    <col min="9916" max="9917" width="14.625" style="4" customWidth="1"/>
    <col min="9918" max="9918" width="6.25" style="4" customWidth="1"/>
    <col min="9919" max="9921" width="10.125" style="4" customWidth="1"/>
    <col min="9922" max="9922" width="10.5" style="4" customWidth="1"/>
    <col min="9923" max="9940" width="9" style="4"/>
    <col min="9941" max="9941" width="6.5" style="4" customWidth="1"/>
    <col min="9942" max="9942" width="12.25" style="4" customWidth="1"/>
    <col min="9943" max="9943" width="28.25" style="4" customWidth="1"/>
    <col min="9944" max="9944" width="13.75" style="4" customWidth="1"/>
    <col min="9945" max="9945" width="5.625" style="4" customWidth="1"/>
    <col min="9946" max="9947" width="9.375" style="4" customWidth="1"/>
    <col min="9948" max="9948" width="13.125" style="4" customWidth="1"/>
    <col min="9949" max="10169" width="9" style="4"/>
    <col min="10170" max="10170" width="5" style="4" customWidth="1"/>
    <col min="10171" max="10171" width="15" style="4" customWidth="1"/>
    <col min="10172" max="10173" width="14.625" style="4" customWidth="1"/>
    <col min="10174" max="10174" width="6.25" style="4" customWidth="1"/>
    <col min="10175" max="10177" width="10.125" style="4" customWidth="1"/>
    <col min="10178" max="10178" width="10.5" style="4" customWidth="1"/>
    <col min="10179" max="10196" width="9" style="4"/>
    <col min="10197" max="10197" width="6.5" style="4" customWidth="1"/>
    <col min="10198" max="10198" width="12.25" style="4" customWidth="1"/>
    <col min="10199" max="10199" width="28.25" style="4" customWidth="1"/>
    <col min="10200" max="10200" width="13.75" style="4" customWidth="1"/>
    <col min="10201" max="10201" width="5.625" style="4" customWidth="1"/>
    <col min="10202" max="10203" width="9.375" style="4" customWidth="1"/>
    <col min="10204" max="10204" width="13.125" style="4" customWidth="1"/>
    <col min="10205" max="10425" width="9" style="4"/>
    <col min="10426" max="10426" width="5" style="4" customWidth="1"/>
    <col min="10427" max="10427" width="15" style="4" customWidth="1"/>
    <col min="10428" max="10429" width="14.625" style="4" customWidth="1"/>
    <col min="10430" max="10430" width="6.25" style="4" customWidth="1"/>
    <col min="10431" max="10433" width="10.125" style="4" customWidth="1"/>
    <col min="10434" max="10434" width="10.5" style="4" customWidth="1"/>
    <col min="10435" max="10452" width="9" style="4"/>
    <col min="10453" max="10453" width="6.5" style="4" customWidth="1"/>
    <col min="10454" max="10454" width="12.25" style="4" customWidth="1"/>
    <col min="10455" max="10455" width="28.25" style="4" customWidth="1"/>
    <col min="10456" max="10456" width="13.75" style="4" customWidth="1"/>
    <col min="10457" max="10457" width="5.625" style="4" customWidth="1"/>
    <col min="10458" max="10459" width="9.375" style="4" customWidth="1"/>
    <col min="10460" max="10460" width="13.125" style="4" customWidth="1"/>
    <col min="10461" max="10681" width="9" style="4"/>
    <col min="10682" max="10682" width="5" style="4" customWidth="1"/>
    <col min="10683" max="10683" width="15" style="4" customWidth="1"/>
    <col min="10684" max="10685" width="14.625" style="4" customWidth="1"/>
    <col min="10686" max="10686" width="6.25" style="4" customWidth="1"/>
    <col min="10687" max="10689" width="10.125" style="4" customWidth="1"/>
    <col min="10690" max="10690" width="10.5" style="4" customWidth="1"/>
    <col min="10691" max="10708" width="9" style="4"/>
    <col min="10709" max="10709" width="6.5" style="4" customWidth="1"/>
    <col min="10710" max="10710" width="12.25" style="4" customWidth="1"/>
    <col min="10711" max="10711" width="28.25" style="4" customWidth="1"/>
    <col min="10712" max="10712" width="13.75" style="4" customWidth="1"/>
    <col min="10713" max="10713" width="5.625" style="4" customWidth="1"/>
    <col min="10714" max="10715" width="9.375" style="4" customWidth="1"/>
    <col min="10716" max="10716" width="13.125" style="4" customWidth="1"/>
    <col min="10717" max="10937" width="9" style="4"/>
    <col min="10938" max="10938" width="5" style="4" customWidth="1"/>
    <col min="10939" max="10939" width="15" style="4" customWidth="1"/>
    <col min="10940" max="10941" width="14.625" style="4" customWidth="1"/>
    <col min="10942" max="10942" width="6.25" style="4" customWidth="1"/>
    <col min="10943" max="10945" width="10.125" style="4" customWidth="1"/>
    <col min="10946" max="10946" width="10.5" style="4" customWidth="1"/>
    <col min="10947" max="10964" width="9" style="4"/>
    <col min="10965" max="10965" width="6.5" style="4" customWidth="1"/>
    <col min="10966" max="10966" width="12.25" style="4" customWidth="1"/>
    <col min="10967" max="10967" width="28.25" style="4" customWidth="1"/>
    <col min="10968" max="10968" width="13.75" style="4" customWidth="1"/>
    <col min="10969" max="10969" width="5.625" style="4" customWidth="1"/>
    <col min="10970" max="10971" width="9.375" style="4" customWidth="1"/>
    <col min="10972" max="10972" width="13.125" style="4" customWidth="1"/>
    <col min="10973" max="11193" width="9" style="4"/>
    <col min="11194" max="11194" width="5" style="4" customWidth="1"/>
    <col min="11195" max="11195" width="15" style="4" customWidth="1"/>
    <col min="11196" max="11197" width="14.625" style="4" customWidth="1"/>
    <col min="11198" max="11198" width="6.25" style="4" customWidth="1"/>
    <col min="11199" max="11201" width="10.125" style="4" customWidth="1"/>
    <col min="11202" max="11202" width="10.5" style="4" customWidth="1"/>
    <col min="11203" max="11220" width="9" style="4"/>
    <col min="11221" max="11221" width="6.5" style="4" customWidth="1"/>
    <col min="11222" max="11222" width="12.25" style="4" customWidth="1"/>
    <col min="11223" max="11223" width="28.25" style="4" customWidth="1"/>
    <col min="11224" max="11224" width="13.75" style="4" customWidth="1"/>
    <col min="11225" max="11225" width="5.625" style="4" customWidth="1"/>
    <col min="11226" max="11227" width="9.375" style="4" customWidth="1"/>
    <col min="11228" max="11228" width="13.125" style="4" customWidth="1"/>
    <col min="11229" max="11449" width="9" style="4"/>
    <col min="11450" max="11450" width="5" style="4" customWidth="1"/>
    <col min="11451" max="11451" width="15" style="4" customWidth="1"/>
    <col min="11452" max="11453" width="14.625" style="4" customWidth="1"/>
    <col min="11454" max="11454" width="6.25" style="4" customWidth="1"/>
    <col min="11455" max="11457" width="10.125" style="4" customWidth="1"/>
    <col min="11458" max="11458" width="10.5" style="4" customWidth="1"/>
    <col min="11459" max="11476" width="9" style="4"/>
    <col min="11477" max="11477" width="6.5" style="4" customWidth="1"/>
    <col min="11478" max="11478" width="12.25" style="4" customWidth="1"/>
    <col min="11479" max="11479" width="28.25" style="4" customWidth="1"/>
    <col min="11480" max="11480" width="13.75" style="4" customWidth="1"/>
    <col min="11481" max="11481" width="5.625" style="4" customWidth="1"/>
    <col min="11482" max="11483" width="9.375" style="4" customWidth="1"/>
    <col min="11484" max="11484" width="13.125" style="4" customWidth="1"/>
    <col min="11485" max="11705" width="9" style="4"/>
    <col min="11706" max="11706" width="5" style="4" customWidth="1"/>
    <col min="11707" max="11707" width="15" style="4" customWidth="1"/>
    <col min="11708" max="11709" width="14.625" style="4" customWidth="1"/>
    <col min="11710" max="11710" width="6.25" style="4" customWidth="1"/>
    <col min="11711" max="11713" width="10.125" style="4" customWidth="1"/>
    <col min="11714" max="11714" width="10.5" style="4" customWidth="1"/>
    <col min="11715" max="11732" width="9" style="4"/>
    <col min="11733" max="11733" width="6.5" style="4" customWidth="1"/>
    <col min="11734" max="11734" width="12.25" style="4" customWidth="1"/>
    <col min="11735" max="11735" width="28.25" style="4" customWidth="1"/>
    <col min="11736" max="11736" width="13.75" style="4" customWidth="1"/>
    <col min="11737" max="11737" width="5.625" style="4" customWidth="1"/>
    <col min="11738" max="11739" width="9.375" style="4" customWidth="1"/>
    <col min="11740" max="11740" width="13.125" style="4" customWidth="1"/>
    <col min="11741" max="11961" width="9" style="4"/>
    <col min="11962" max="11962" width="5" style="4" customWidth="1"/>
    <col min="11963" max="11963" width="15" style="4" customWidth="1"/>
    <col min="11964" max="11965" width="14.625" style="4" customWidth="1"/>
    <col min="11966" max="11966" width="6.25" style="4" customWidth="1"/>
    <col min="11967" max="11969" width="10.125" style="4" customWidth="1"/>
    <col min="11970" max="11970" width="10.5" style="4" customWidth="1"/>
    <col min="11971" max="11988" width="9" style="4"/>
    <col min="11989" max="11989" width="6.5" style="4" customWidth="1"/>
    <col min="11990" max="11990" width="12.25" style="4" customWidth="1"/>
    <col min="11991" max="11991" width="28.25" style="4" customWidth="1"/>
    <col min="11992" max="11992" width="13.75" style="4" customWidth="1"/>
    <col min="11993" max="11993" width="5.625" style="4" customWidth="1"/>
    <col min="11994" max="11995" width="9.375" style="4" customWidth="1"/>
    <col min="11996" max="11996" width="13.125" style="4" customWidth="1"/>
    <col min="11997" max="12217" width="9" style="4"/>
    <col min="12218" max="12218" width="5" style="4" customWidth="1"/>
    <col min="12219" max="12219" width="15" style="4" customWidth="1"/>
    <col min="12220" max="12221" width="14.625" style="4" customWidth="1"/>
    <col min="12222" max="12222" width="6.25" style="4" customWidth="1"/>
    <col min="12223" max="12225" width="10.125" style="4" customWidth="1"/>
    <col min="12226" max="12226" width="10.5" style="4" customWidth="1"/>
    <col min="12227" max="12244" width="9" style="4"/>
    <col min="12245" max="12245" width="6.5" style="4" customWidth="1"/>
    <col min="12246" max="12246" width="12.25" style="4" customWidth="1"/>
    <col min="12247" max="12247" width="28.25" style="4" customWidth="1"/>
    <col min="12248" max="12248" width="13.75" style="4" customWidth="1"/>
    <col min="12249" max="12249" width="5.625" style="4" customWidth="1"/>
    <col min="12250" max="12251" width="9.375" style="4" customWidth="1"/>
    <col min="12252" max="12252" width="13.125" style="4" customWidth="1"/>
    <col min="12253" max="12473" width="9" style="4"/>
    <col min="12474" max="12474" width="5" style="4" customWidth="1"/>
    <col min="12475" max="12475" width="15" style="4" customWidth="1"/>
    <col min="12476" max="12477" width="14.625" style="4" customWidth="1"/>
    <col min="12478" max="12478" width="6.25" style="4" customWidth="1"/>
    <col min="12479" max="12481" width="10.125" style="4" customWidth="1"/>
    <col min="12482" max="12482" width="10.5" style="4" customWidth="1"/>
    <col min="12483" max="12500" width="9" style="4"/>
    <col min="12501" max="12501" width="6.5" style="4" customWidth="1"/>
    <col min="12502" max="12502" width="12.25" style="4" customWidth="1"/>
    <col min="12503" max="12503" width="28.25" style="4" customWidth="1"/>
    <col min="12504" max="12504" width="13.75" style="4" customWidth="1"/>
    <col min="12505" max="12505" width="5.625" style="4" customWidth="1"/>
    <col min="12506" max="12507" width="9.375" style="4" customWidth="1"/>
    <col min="12508" max="12508" width="13.125" style="4" customWidth="1"/>
    <col min="12509" max="12729" width="9" style="4"/>
    <col min="12730" max="12730" width="5" style="4" customWidth="1"/>
    <col min="12731" max="12731" width="15" style="4" customWidth="1"/>
    <col min="12732" max="12733" width="14.625" style="4" customWidth="1"/>
    <col min="12734" max="12734" width="6.25" style="4" customWidth="1"/>
    <col min="12735" max="12737" width="10.125" style="4" customWidth="1"/>
    <col min="12738" max="12738" width="10.5" style="4" customWidth="1"/>
    <col min="12739" max="12756" width="9" style="4"/>
    <col min="12757" max="12757" width="6.5" style="4" customWidth="1"/>
    <col min="12758" max="12758" width="12.25" style="4" customWidth="1"/>
    <col min="12759" max="12759" width="28.25" style="4" customWidth="1"/>
    <col min="12760" max="12760" width="13.75" style="4" customWidth="1"/>
    <col min="12761" max="12761" width="5.625" style="4" customWidth="1"/>
    <col min="12762" max="12763" width="9.375" style="4" customWidth="1"/>
    <col min="12764" max="12764" width="13.125" style="4" customWidth="1"/>
    <col min="12765" max="12985" width="9" style="4"/>
    <col min="12986" max="12986" width="5" style="4" customWidth="1"/>
    <col min="12987" max="12987" width="15" style="4" customWidth="1"/>
    <col min="12988" max="12989" width="14.625" style="4" customWidth="1"/>
    <col min="12990" max="12990" width="6.25" style="4" customWidth="1"/>
    <col min="12991" max="12993" width="10.125" style="4" customWidth="1"/>
    <col min="12994" max="12994" width="10.5" style="4" customWidth="1"/>
    <col min="12995" max="13012" width="9" style="4"/>
    <col min="13013" max="13013" width="6.5" style="4" customWidth="1"/>
    <col min="13014" max="13014" width="12.25" style="4" customWidth="1"/>
    <col min="13015" max="13015" width="28.25" style="4" customWidth="1"/>
    <col min="13016" max="13016" width="13.75" style="4" customWidth="1"/>
    <col min="13017" max="13017" width="5.625" style="4" customWidth="1"/>
    <col min="13018" max="13019" width="9.375" style="4" customWidth="1"/>
    <col min="13020" max="13020" width="13.125" style="4" customWidth="1"/>
    <col min="13021" max="13241" width="9" style="4"/>
    <col min="13242" max="13242" width="5" style="4" customWidth="1"/>
    <col min="13243" max="13243" width="15" style="4" customWidth="1"/>
    <col min="13244" max="13245" width="14.625" style="4" customWidth="1"/>
    <col min="13246" max="13246" width="6.25" style="4" customWidth="1"/>
    <col min="13247" max="13249" width="10.125" style="4" customWidth="1"/>
    <col min="13250" max="13250" width="10.5" style="4" customWidth="1"/>
    <col min="13251" max="13268" width="9" style="4"/>
    <col min="13269" max="13269" width="6.5" style="4" customWidth="1"/>
    <col min="13270" max="13270" width="12.25" style="4" customWidth="1"/>
    <col min="13271" max="13271" width="28.25" style="4" customWidth="1"/>
    <col min="13272" max="13272" width="13.75" style="4" customWidth="1"/>
    <col min="13273" max="13273" width="5.625" style="4" customWidth="1"/>
    <col min="13274" max="13275" width="9.375" style="4" customWidth="1"/>
    <col min="13276" max="13276" width="13.125" style="4" customWidth="1"/>
    <col min="13277" max="13497" width="9" style="4"/>
    <col min="13498" max="13498" width="5" style="4" customWidth="1"/>
    <col min="13499" max="13499" width="15" style="4" customWidth="1"/>
    <col min="13500" max="13501" width="14.625" style="4" customWidth="1"/>
    <col min="13502" max="13502" width="6.25" style="4" customWidth="1"/>
    <col min="13503" max="13505" width="10.125" style="4" customWidth="1"/>
    <col min="13506" max="13506" width="10.5" style="4" customWidth="1"/>
    <col min="13507" max="13524" width="9" style="4"/>
    <col min="13525" max="13525" width="6.5" style="4" customWidth="1"/>
    <col min="13526" max="13526" width="12.25" style="4" customWidth="1"/>
    <col min="13527" max="13527" width="28.25" style="4" customWidth="1"/>
    <col min="13528" max="13528" width="13.75" style="4" customWidth="1"/>
    <col min="13529" max="13529" width="5.625" style="4" customWidth="1"/>
    <col min="13530" max="13531" width="9.375" style="4" customWidth="1"/>
    <col min="13532" max="13532" width="13.125" style="4" customWidth="1"/>
    <col min="13533" max="13753" width="9" style="4"/>
    <col min="13754" max="13754" width="5" style="4" customWidth="1"/>
    <col min="13755" max="13755" width="15" style="4" customWidth="1"/>
    <col min="13756" max="13757" width="14.625" style="4" customWidth="1"/>
    <col min="13758" max="13758" width="6.25" style="4" customWidth="1"/>
    <col min="13759" max="13761" width="10.125" style="4" customWidth="1"/>
    <col min="13762" max="13762" width="10.5" style="4" customWidth="1"/>
    <col min="13763" max="13780" width="9" style="4"/>
    <col min="13781" max="13781" width="6.5" style="4" customWidth="1"/>
    <col min="13782" max="13782" width="12.25" style="4" customWidth="1"/>
    <col min="13783" max="13783" width="28.25" style="4" customWidth="1"/>
    <col min="13784" max="13784" width="13.75" style="4" customWidth="1"/>
    <col min="13785" max="13785" width="5.625" style="4" customWidth="1"/>
    <col min="13786" max="13787" width="9.375" style="4" customWidth="1"/>
    <col min="13788" max="13788" width="13.125" style="4" customWidth="1"/>
    <col min="13789" max="14009" width="9" style="4"/>
    <col min="14010" max="14010" width="5" style="4" customWidth="1"/>
    <col min="14011" max="14011" width="15" style="4" customWidth="1"/>
    <col min="14012" max="14013" width="14.625" style="4" customWidth="1"/>
    <col min="14014" max="14014" width="6.25" style="4" customWidth="1"/>
    <col min="14015" max="14017" width="10.125" style="4" customWidth="1"/>
    <col min="14018" max="14018" width="10.5" style="4" customWidth="1"/>
    <col min="14019" max="14036" width="9" style="4"/>
    <col min="14037" max="14037" width="6.5" style="4" customWidth="1"/>
    <col min="14038" max="14038" width="12.25" style="4" customWidth="1"/>
    <col min="14039" max="14039" width="28.25" style="4" customWidth="1"/>
    <col min="14040" max="14040" width="13.75" style="4" customWidth="1"/>
    <col min="14041" max="14041" width="5.625" style="4" customWidth="1"/>
    <col min="14042" max="14043" width="9.375" style="4" customWidth="1"/>
    <col min="14044" max="14044" width="13.125" style="4" customWidth="1"/>
    <col min="14045" max="14265" width="9" style="4"/>
    <col min="14266" max="14266" width="5" style="4" customWidth="1"/>
    <col min="14267" max="14267" width="15" style="4" customWidth="1"/>
    <col min="14268" max="14269" width="14.625" style="4" customWidth="1"/>
    <col min="14270" max="14270" width="6.25" style="4" customWidth="1"/>
    <col min="14271" max="14273" width="10.125" style="4" customWidth="1"/>
    <col min="14274" max="14274" width="10.5" style="4" customWidth="1"/>
    <col min="14275" max="14292" width="9" style="4"/>
    <col min="14293" max="14293" width="6.5" style="4" customWidth="1"/>
    <col min="14294" max="14294" width="12.25" style="4" customWidth="1"/>
    <col min="14295" max="14295" width="28.25" style="4" customWidth="1"/>
    <col min="14296" max="14296" width="13.75" style="4" customWidth="1"/>
    <col min="14297" max="14297" width="5.625" style="4" customWidth="1"/>
    <col min="14298" max="14299" width="9.375" style="4" customWidth="1"/>
    <col min="14300" max="14300" width="13.125" style="4" customWidth="1"/>
    <col min="14301" max="14521" width="9" style="4"/>
    <col min="14522" max="14522" width="5" style="4" customWidth="1"/>
    <col min="14523" max="14523" width="15" style="4" customWidth="1"/>
    <col min="14524" max="14525" width="14.625" style="4" customWidth="1"/>
    <col min="14526" max="14526" width="6.25" style="4" customWidth="1"/>
    <col min="14527" max="14529" width="10.125" style="4" customWidth="1"/>
    <col min="14530" max="14530" width="10.5" style="4" customWidth="1"/>
    <col min="14531" max="14548" width="9" style="4"/>
    <col min="14549" max="14549" width="6.5" style="4" customWidth="1"/>
    <col min="14550" max="14550" width="12.25" style="4" customWidth="1"/>
    <col min="14551" max="14551" width="28.25" style="4" customWidth="1"/>
    <col min="14552" max="14552" width="13.75" style="4" customWidth="1"/>
    <col min="14553" max="14553" width="5.625" style="4" customWidth="1"/>
    <col min="14554" max="14555" width="9.375" style="4" customWidth="1"/>
    <col min="14556" max="14556" width="13.125" style="4" customWidth="1"/>
    <col min="14557" max="14777" width="9" style="4"/>
    <col min="14778" max="14778" width="5" style="4" customWidth="1"/>
    <col min="14779" max="14779" width="15" style="4" customWidth="1"/>
    <col min="14780" max="14781" width="14.625" style="4" customWidth="1"/>
    <col min="14782" max="14782" width="6.25" style="4" customWidth="1"/>
    <col min="14783" max="14785" width="10.125" style="4" customWidth="1"/>
    <col min="14786" max="14786" width="10.5" style="4" customWidth="1"/>
    <col min="14787" max="14804" width="9" style="4"/>
    <col min="14805" max="14805" width="6.5" style="4" customWidth="1"/>
    <col min="14806" max="14806" width="12.25" style="4" customWidth="1"/>
    <col min="14807" max="14807" width="28.25" style="4" customWidth="1"/>
    <col min="14808" max="14808" width="13.75" style="4" customWidth="1"/>
    <col min="14809" max="14809" width="5.625" style="4" customWidth="1"/>
    <col min="14810" max="14811" width="9.375" style="4" customWidth="1"/>
    <col min="14812" max="14812" width="13.125" style="4" customWidth="1"/>
    <col min="14813" max="15033" width="9" style="4"/>
    <col min="15034" max="15034" width="5" style="4" customWidth="1"/>
    <col min="15035" max="15035" width="15" style="4" customWidth="1"/>
    <col min="15036" max="15037" width="14.625" style="4" customWidth="1"/>
    <col min="15038" max="15038" width="6.25" style="4" customWidth="1"/>
    <col min="15039" max="15041" width="10.125" style="4" customWidth="1"/>
    <col min="15042" max="15042" width="10.5" style="4" customWidth="1"/>
    <col min="15043" max="15060" width="9" style="4"/>
    <col min="15061" max="15061" width="6.5" style="4" customWidth="1"/>
    <col min="15062" max="15062" width="12.25" style="4" customWidth="1"/>
    <col min="15063" max="15063" width="28.25" style="4" customWidth="1"/>
    <col min="15064" max="15064" width="13.75" style="4" customWidth="1"/>
    <col min="15065" max="15065" width="5.625" style="4" customWidth="1"/>
    <col min="15066" max="15067" width="9.375" style="4" customWidth="1"/>
    <col min="15068" max="15068" width="13.125" style="4" customWidth="1"/>
    <col min="15069" max="15289" width="9" style="4"/>
    <col min="15290" max="15290" width="5" style="4" customWidth="1"/>
    <col min="15291" max="15291" width="15" style="4" customWidth="1"/>
    <col min="15292" max="15293" width="14.625" style="4" customWidth="1"/>
    <col min="15294" max="15294" width="6.25" style="4" customWidth="1"/>
    <col min="15295" max="15297" width="10.125" style="4" customWidth="1"/>
    <col min="15298" max="15298" width="10.5" style="4" customWidth="1"/>
    <col min="15299" max="15316" width="9" style="4"/>
    <col min="15317" max="15317" width="6.5" style="4" customWidth="1"/>
    <col min="15318" max="15318" width="12.25" style="4" customWidth="1"/>
    <col min="15319" max="15319" width="28.25" style="4" customWidth="1"/>
    <col min="15320" max="15320" width="13.75" style="4" customWidth="1"/>
    <col min="15321" max="15321" width="5.625" style="4" customWidth="1"/>
    <col min="15322" max="15323" width="9.375" style="4" customWidth="1"/>
    <col min="15324" max="15324" width="13.125" style="4" customWidth="1"/>
    <col min="15325" max="15545" width="9" style="4"/>
    <col min="15546" max="15546" width="5" style="4" customWidth="1"/>
    <col min="15547" max="15547" width="15" style="4" customWidth="1"/>
    <col min="15548" max="15549" width="14.625" style="4" customWidth="1"/>
    <col min="15550" max="15550" width="6.25" style="4" customWidth="1"/>
    <col min="15551" max="15553" width="10.125" style="4" customWidth="1"/>
    <col min="15554" max="15554" width="10.5" style="4" customWidth="1"/>
    <col min="15555" max="15572" width="9" style="4"/>
    <col min="15573" max="15573" width="6.5" style="4" customWidth="1"/>
    <col min="15574" max="15574" width="12.25" style="4" customWidth="1"/>
    <col min="15575" max="15575" width="28.25" style="4" customWidth="1"/>
    <col min="15576" max="15576" width="13.75" style="4" customWidth="1"/>
    <col min="15577" max="15577" width="5.625" style="4" customWidth="1"/>
    <col min="15578" max="15579" width="9.375" style="4" customWidth="1"/>
    <col min="15580" max="15580" width="13.125" style="4" customWidth="1"/>
    <col min="15581" max="15801" width="9" style="4"/>
    <col min="15802" max="15802" width="5" style="4" customWidth="1"/>
    <col min="15803" max="15803" width="15" style="4" customWidth="1"/>
    <col min="15804" max="15805" width="14.625" style="4" customWidth="1"/>
    <col min="15806" max="15806" width="6.25" style="4" customWidth="1"/>
    <col min="15807" max="15809" width="10.125" style="4" customWidth="1"/>
    <col min="15810" max="15810" width="10.5" style="4" customWidth="1"/>
    <col min="15811" max="15828" width="9" style="4"/>
    <col min="15829" max="15829" width="6.5" style="4" customWidth="1"/>
    <col min="15830" max="15830" width="12.25" style="4" customWidth="1"/>
    <col min="15831" max="15831" width="28.25" style="4" customWidth="1"/>
    <col min="15832" max="15832" width="13.75" style="4" customWidth="1"/>
    <col min="15833" max="15833" width="5.625" style="4" customWidth="1"/>
    <col min="15834" max="15835" width="9.375" style="4" customWidth="1"/>
    <col min="15836" max="15836" width="13.125" style="4" customWidth="1"/>
    <col min="15837" max="16057" width="9" style="4"/>
    <col min="16058" max="16058" width="5" style="4" customWidth="1"/>
    <col min="16059" max="16059" width="15" style="4" customWidth="1"/>
    <col min="16060" max="16061" width="14.625" style="4" customWidth="1"/>
    <col min="16062" max="16062" width="6.25" style="4" customWidth="1"/>
    <col min="16063" max="16065" width="10.125" style="4" customWidth="1"/>
    <col min="16066" max="16066" width="10.5" style="4" customWidth="1"/>
    <col min="16067" max="16084" width="9" style="4"/>
    <col min="16085" max="16085" width="6.5" style="4" customWidth="1"/>
    <col min="16086" max="16086" width="12.25" style="4" customWidth="1"/>
    <col min="16087" max="16087" width="28.25" style="4" customWidth="1"/>
    <col min="16088" max="16088" width="13.75" style="4" customWidth="1"/>
    <col min="16089" max="16089" width="5.625" style="4" customWidth="1"/>
    <col min="16090" max="16091" width="9.375" style="4" customWidth="1"/>
    <col min="16092" max="16092" width="13.125" style="4" customWidth="1"/>
    <col min="16093" max="16313" width="9" style="4"/>
    <col min="16314" max="16314" width="5" style="4" customWidth="1"/>
    <col min="16315" max="16315" width="15" style="4" customWidth="1"/>
    <col min="16316" max="16317" width="14.625" style="4" customWidth="1"/>
    <col min="16318" max="16318" width="6.25" style="4" customWidth="1"/>
    <col min="16319" max="16321" width="10.125" style="4" customWidth="1"/>
    <col min="16322" max="16322" width="10.5" style="4" customWidth="1"/>
    <col min="16323" max="16333" width="9" style="4"/>
    <col min="16334" max="16384" width="9" style="11"/>
  </cols>
  <sheetData>
    <row r="1" spans="1:30" s="1" customFormat="1" ht="14.45" customHeight="1">
      <c r="A1" s="12" t="s">
        <v>366</v>
      </c>
      <c r="B1" s="262" t="s">
        <v>367</v>
      </c>
      <c r="C1" s="262" t="s">
        <v>7</v>
      </c>
      <c r="D1" s="267" t="s">
        <v>368</v>
      </c>
      <c r="E1" s="246" t="s">
        <v>356</v>
      </c>
      <c r="F1" s="270" t="s">
        <v>369</v>
      </c>
      <c r="G1" s="270" t="s">
        <v>358</v>
      </c>
      <c r="H1" s="273" t="s">
        <v>315</v>
      </c>
      <c r="I1" s="275" t="s">
        <v>370</v>
      </c>
      <c r="J1" s="276"/>
      <c r="K1" s="277"/>
      <c r="L1" s="278" t="s">
        <v>371</v>
      </c>
      <c r="M1" s="279"/>
      <c r="N1" s="280"/>
      <c r="O1" s="281" t="s">
        <v>372</v>
      </c>
      <c r="P1" s="282"/>
      <c r="Q1" s="285" t="s">
        <v>355</v>
      </c>
      <c r="R1" s="283" t="s">
        <v>373</v>
      </c>
      <c r="S1" s="283"/>
      <c r="T1" s="283"/>
      <c r="U1" s="283"/>
      <c r="V1" s="283"/>
      <c r="W1" s="283"/>
      <c r="X1" s="287" t="s">
        <v>327</v>
      </c>
      <c r="Y1" s="250" t="s">
        <v>374</v>
      </c>
      <c r="Z1" s="242" t="s">
        <v>375</v>
      </c>
      <c r="AA1" s="284"/>
      <c r="AB1" s="242" t="s">
        <v>376</v>
      </c>
      <c r="AC1" s="245" t="s">
        <v>377</v>
      </c>
    </row>
    <row r="2" spans="1:30" s="1" customFormat="1" ht="24" customHeight="1">
      <c r="A2" s="13" t="s">
        <v>378</v>
      </c>
      <c r="B2" s="263"/>
      <c r="C2" s="263"/>
      <c r="D2" s="268"/>
      <c r="E2" s="269"/>
      <c r="F2" s="271"/>
      <c r="G2" s="272"/>
      <c r="H2" s="274"/>
      <c r="I2" s="24" t="s">
        <v>379</v>
      </c>
      <c r="J2" s="24" t="s">
        <v>380</v>
      </c>
      <c r="K2" s="24" t="s">
        <v>381</v>
      </c>
      <c r="L2" s="25" t="s">
        <v>382</v>
      </c>
      <c r="M2" s="25" t="s">
        <v>383</v>
      </c>
      <c r="N2" s="25" t="s">
        <v>384</v>
      </c>
      <c r="O2" s="26" t="s">
        <v>385</v>
      </c>
      <c r="P2" s="26" t="s">
        <v>384</v>
      </c>
      <c r="Q2" s="286"/>
      <c r="R2" s="41" t="s">
        <v>386</v>
      </c>
      <c r="S2" s="41" t="s">
        <v>387</v>
      </c>
      <c r="T2" s="40" t="s">
        <v>388</v>
      </c>
      <c r="U2" s="26" t="s">
        <v>360</v>
      </c>
      <c r="V2" s="42" t="s">
        <v>389</v>
      </c>
      <c r="W2" s="42" t="s">
        <v>326</v>
      </c>
      <c r="X2" s="288"/>
      <c r="Y2" s="251"/>
      <c r="Z2" s="57" t="s">
        <v>390</v>
      </c>
      <c r="AA2" s="58" t="s">
        <v>391</v>
      </c>
      <c r="AB2" s="243"/>
      <c r="AC2" s="246"/>
    </row>
    <row r="3" spans="1:30" s="2" customFormat="1" ht="50.45" customHeight="1">
      <c r="A3" s="259">
        <v>1</v>
      </c>
      <c r="B3" s="264" t="s">
        <v>392</v>
      </c>
      <c r="C3" s="264" t="s">
        <v>393</v>
      </c>
      <c r="D3" s="264" t="s">
        <v>394</v>
      </c>
      <c r="E3" s="14" t="s">
        <v>395</v>
      </c>
      <c r="F3" s="14" t="s">
        <v>396</v>
      </c>
      <c r="G3" s="14">
        <v>1</v>
      </c>
      <c r="H3" s="15" t="s">
        <v>397</v>
      </c>
      <c r="I3" s="27">
        <v>1250</v>
      </c>
      <c r="J3" s="28" t="s">
        <v>398</v>
      </c>
      <c r="K3" s="28" t="s">
        <v>399</v>
      </c>
      <c r="L3" s="29">
        <f>(J3-K3)*K3*0.02466*I3/1000</f>
        <v>1.2330000000000001</v>
      </c>
      <c r="M3" s="29">
        <f>(J3-K3)*K3*0.02466*I3/1000</f>
        <v>1.2330000000000001</v>
      </c>
      <c r="N3" s="30">
        <f>L3-M3</f>
        <v>0</v>
      </c>
      <c r="O3" s="31">
        <v>5</v>
      </c>
      <c r="P3" s="31">
        <v>2.65</v>
      </c>
      <c r="Q3" s="31">
        <f>(L3*O3-N3*P3)*G3</f>
        <v>6.1650000000000009</v>
      </c>
      <c r="R3" s="43" t="s">
        <v>400</v>
      </c>
      <c r="S3" s="16"/>
      <c r="T3" s="16">
        <v>1</v>
      </c>
      <c r="U3" s="44">
        <v>0.05</v>
      </c>
      <c r="V3" s="44">
        <v>1</v>
      </c>
      <c r="W3" s="44">
        <f>T3*U3/V3</f>
        <v>0.05</v>
      </c>
      <c r="X3" s="247">
        <v>1.1200000000000001</v>
      </c>
      <c r="Y3" s="252">
        <f>(Q32+W32)*X3</f>
        <v>30.578794708</v>
      </c>
      <c r="Z3" s="244" t="e">
        <f>(Q3+Q6+Q31+#REF!)*1.2</f>
        <v>#REF!</v>
      </c>
      <c r="AA3" s="253" t="e">
        <f>Z3/1.13</f>
        <v>#REF!</v>
      </c>
      <c r="AB3" s="244" t="e">
        <f>AA3+#REF!</f>
        <v>#REF!</v>
      </c>
      <c r="AC3" s="244"/>
    </row>
    <row r="4" spans="1:30" s="2" customFormat="1" ht="50.45" customHeight="1">
      <c r="A4" s="260"/>
      <c r="B4" s="265"/>
      <c r="C4" s="265"/>
      <c r="D4" s="265"/>
      <c r="E4" s="14"/>
      <c r="F4" s="14"/>
      <c r="G4" s="14"/>
      <c r="H4" s="15"/>
      <c r="I4" s="28"/>
      <c r="J4" s="28"/>
      <c r="K4" s="28"/>
      <c r="L4" s="29"/>
      <c r="M4" s="29"/>
      <c r="N4" s="30"/>
      <c r="O4" s="31"/>
      <c r="P4" s="31"/>
      <c r="Q4" s="31"/>
      <c r="R4" s="43" t="s">
        <v>401</v>
      </c>
      <c r="S4" s="16"/>
      <c r="T4" s="16">
        <v>4</v>
      </c>
      <c r="U4" s="44">
        <v>0.05</v>
      </c>
      <c r="V4" s="44">
        <v>1</v>
      </c>
      <c r="W4" s="44">
        <f t="shared" ref="W4:W5" si="0">T4*U4/V4</f>
        <v>0.2</v>
      </c>
      <c r="X4" s="248"/>
      <c r="Y4" s="252"/>
      <c r="Z4" s="244"/>
      <c r="AA4" s="253"/>
      <c r="AB4" s="244"/>
      <c r="AC4" s="244"/>
      <c r="AD4" s="2" t="e">
        <f>(Q3+#REF!/2)*1.2</f>
        <v>#REF!</v>
      </c>
    </row>
    <row r="5" spans="1:30" s="2" customFormat="1" ht="50.45" customHeight="1">
      <c r="A5" s="260"/>
      <c r="B5" s="265"/>
      <c r="C5" s="265"/>
      <c r="D5" s="265"/>
      <c r="E5" s="14" t="s">
        <v>402</v>
      </c>
      <c r="F5" s="14" t="s">
        <v>396</v>
      </c>
      <c r="G5" s="14">
        <v>1</v>
      </c>
      <c r="H5" s="15" t="s">
        <v>397</v>
      </c>
      <c r="I5" s="28" t="s">
        <v>403</v>
      </c>
      <c r="J5" s="28" t="s">
        <v>398</v>
      </c>
      <c r="K5" s="28" t="s">
        <v>399</v>
      </c>
      <c r="L5" s="29">
        <f>(J5-K5)*K5*0.02466*I5/1000</f>
        <v>0.31071599999999999</v>
      </c>
      <c r="M5" s="29">
        <f>(J5-K5)*K5*0.02466*I5/1000</f>
        <v>0.31071599999999999</v>
      </c>
      <c r="N5" s="30">
        <f>L5-M5</f>
        <v>0</v>
      </c>
      <c r="O5" s="31">
        <v>5</v>
      </c>
      <c r="P5" s="31">
        <v>2.65</v>
      </c>
      <c r="Q5" s="31">
        <f>(L5*O5-N5*P5)*G5</f>
        <v>1.55358</v>
      </c>
      <c r="R5" s="43" t="s">
        <v>400</v>
      </c>
      <c r="S5" s="16"/>
      <c r="T5" s="16">
        <v>1</v>
      </c>
      <c r="U5" s="44">
        <v>0.05</v>
      </c>
      <c r="V5" s="44">
        <v>1</v>
      </c>
      <c r="W5" s="44">
        <f t="shared" si="0"/>
        <v>0.05</v>
      </c>
      <c r="X5" s="248"/>
      <c r="Y5" s="252"/>
      <c r="Z5" s="244"/>
      <c r="AA5" s="253"/>
      <c r="AB5" s="244"/>
      <c r="AC5" s="244"/>
    </row>
    <row r="6" spans="1:30" s="2" customFormat="1" ht="50.45" customHeight="1">
      <c r="A6" s="260"/>
      <c r="B6" s="265"/>
      <c r="C6" s="265"/>
      <c r="D6" s="265"/>
      <c r="E6" s="14"/>
      <c r="F6" s="14"/>
      <c r="G6" s="14"/>
      <c r="H6" s="15"/>
      <c r="I6" s="28"/>
      <c r="J6" s="28"/>
      <c r="K6" s="28"/>
      <c r="L6" s="32"/>
      <c r="M6" s="33"/>
      <c r="N6" s="30"/>
      <c r="O6" s="31"/>
      <c r="P6" s="31"/>
      <c r="Q6" s="31"/>
      <c r="R6" s="43" t="s">
        <v>404</v>
      </c>
      <c r="S6" s="16" t="s">
        <v>333</v>
      </c>
      <c r="T6" s="16">
        <v>2</v>
      </c>
      <c r="U6" s="44">
        <v>0.04</v>
      </c>
      <c r="V6" s="44">
        <v>1</v>
      </c>
      <c r="W6" s="44">
        <f t="shared" ref="W6" si="1">T6*U6/V6</f>
        <v>0.08</v>
      </c>
      <c r="X6" s="248"/>
      <c r="Y6" s="252"/>
      <c r="Z6" s="244"/>
      <c r="AA6" s="253"/>
      <c r="AB6" s="244"/>
      <c r="AC6" s="244"/>
    </row>
    <row r="7" spans="1:30" s="2" customFormat="1" ht="50.45" customHeight="1">
      <c r="A7" s="260"/>
      <c r="B7" s="265"/>
      <c r="C7" s="265"/>
      <c r="D7" s="265"/>
      <c r="E7" s="14" t="s">
        <v>405</v>
      </c>
      <c r="F7" s="14" t="s">
        <v>396</v>
      </c>
      <c r="G7" s="14">
        <v>1</v>
      </c>
      <c r="H7" s="15" t="s">
        <v>406</v>
      </c>
      <c r="I7" s="27">
        <f>72+6</f>
        <v>78</v>
      </c>
      <c r="J7" s="27">
        <f>51+6</f>
        <v>57</v>
      </c>
      <c r="K7" s="28" t="s">
        <v>407</v>
      </c>
      <c r="L7" s="34">
        <f>I7*J7*K7*7.85/1000000</f>
        <v>0.10470329999999999</v>
      </c>
      <c r="M7" s="34">
        <v>8.64756E-2</v>
      </c>
      <c r="N7" s="30">
        <f>L7-M7</f>
        <v>1.8227699999999986E-2</v>
      </c>
      <c r="O7" s="208">
        <v>4.87</v>
      </c>
      <c r="P7" s="31">
        <v>3.4</v>
      </c>
      <c r="Q7" s="31">
        <f>(L7*O7-N7*P7)*G7</f>
        <v>0.447930891</v>
      </c>
      <c r="R7" s="43" t="s">
        <v>408</v>
      </c>
      <c r="S7" s="16" t="s">
        <v>334</v>
      </c>
      <c r="T7" s="16">
        <v>1</v>
      </c>
      <c r="U7" s="44">
        <v>0.04</v>
      </c>
      <c r="V7" s="44">
        <v>1</v>
      </c>
      <c r="W7" s="44">
        <f t="shared" ref="W7" si="2">T7*U7/V7</f>
        <v>0.04</v>
      </c>
      <c r="X7" s="248"/>
      <c r="Y7" s="252"/>
      <c r="Z7" s="244"/>
      <c r="AA7" s="253"/>
      <c r="AB7" s="244"/>
      <c r="AC7" s="244"/>
      <c r="AD7" s="2" t="e">
        <f>(Q6+#REF!/2)*1.2</f>
        <v>#REF!</v>
      </c>
    </row>
    <row r="8" spans="1:30" s="2" customFormat="1" ht="50.45" customHeight="1">
      <c r="A8" s="260"/>
      <c r="B8" s="265"/>
      <c r="C8" s="265"/>
      <c r="D8" s="265"/>
      <c r="E8" s="14"/>
      <c r="F8" s="14"/>
      <c r="G8" s="14"/>
      <c r="H8" s="15"/>
      <c r="I8" s="28"/>
      <c r="J8" s="28"/>
      <c r="K8" s="28"/>
      <c r="L8" s="32"/>
      <c r="M8" s="33"/>
      <c r="N8" s="30"/>
      <c r="O8" s="31"/>
      <c r="P8" s="31"/>
      <c r="Q8" s="31"/>
      <c r="R8" s="43" t="s">
        <v>409</v>
      </c>
      <c r="S8" s="16" t="s">
        <v>334</v>
      </c>
      <c r="T8" s="16">
        <v>1</v>
      </c>
      <c r="U8" s="44">
        <v>0.04</v>
      </c>
      <c r="V8" s="44">
        <v>1</v>
      </c>
      <c r="W8" s="44">
        <f t="shared" ref="W8" si="3">T8*U8/V8</f>
        <v>0.04</v>
      </c>
      <c r="X8" s="248"/>
      <c r="Y8" s="252"/>
      <c r="Z8" s="244"/>
      <c r="AA8" s="253"/>
      <c r="AB8" s="244"/>
      <c r="AC8" s="244"/>
    </row>
    <row r="9" spans="1:30" s="2" customFormat="1" ht="50.45" customHeight="1">
      <c r="A9" s="260"/>
      <c r="B9" s="265"/>
      <c r="C9" s="265"/>
      <c r="D9" s="265"/>
      <c r="E9" s="14" t="s">
        <v>410</v>
      </c>
      <c r="F9" s="14" t="s">
        <v>396</v>
      </c>
      <c r="G9" s="14">
        <v>1</v>
      </c>
      <c r="H9" s="15" t="s">
        <v>406</v>
      </c>
      <c r="I9" s="27">
        <f>120+4</f>
        <v>124</v>
      </c>
      <c r="J9" s="27">
        <f>60+4</f>
        <v>64</v>
      </c>
      <c r="K9" s="28" t="s">
        <v>399</v>
      </c>
      <c r="L9" s="34">
        <f>I9*J9*K9*7.85/1000000</f>
        <v>0.1245952</v>
      </c>
      <c r="M9" s="34">
        <v>8.64756E-2</v>
      </c>
      <c r="N9" s="30">
        <f>L9-M9</f>
        <v>3.8119600000000003E-2</v>
      </c>
      <c r="O9" s="208">
        <v>4.87</v>
      </c>
      <c r="P9" s="31">
        <v>3.4</v>
      </c>
      <c r="Q9" s="31">
        <f>(L9*O9-N9*P9)*G9</f>
        <v>0.47717198400000005</v>
      </c>
      <c r="R9" s="43" t="s">
        <v>411</v>
      </c>
      <c r="S9" s="16" t="s">
        <v>334</v>
      </c>
      <c r="T9" s="16">
        <v>1</v>
      </c>
      <c r="U9" s="44">
        <v>0.04</v>
      </c>
      <c r="V9" s="44">
        <v>1</v>
      </c>
      <c r="W9" s="44">
        <f t="shared" ref="W9" si="4">T9*U9/V9</f>
        <v>0.04</v>
      </c>
      <c r="X9" s="248"/>
      <c r="Y9" s="252"/>
      <c r="Z9" s="244"/>
      <c r="AA9" s="253"/>
      <c r="AB9" s="244"/>
      <c r="AC9" s="244"/>
    </row>
    <row r="10" spans="1:30" s="2" customFormat="1" ht="50.45" customHeight="1">
      <c r="A10" s="260"/>
      <c r="B10" s="265"/>
      <c r="C10" s="265"/>
      <c r="D10" s="265"/>
      <c r="E10" s="14"/>
      <c r="F10" s="14"/>
      <c r="G10" s="14"/>
      <c r="H10" s="15"/>
      <c r="I10" s="28"/>
      <c r="J10" s="28"/>
      <c r="K10" s="28"/>
      <c r="L10" s="32"/>
      <c r="M10" s="33"/>
      <c r="N10" s="30"/>
      <c r="O10" s="31"/>
      <c r="P10" s="31"/>
      <c r="Q10" s="31"/>
      <c r="R10" s="43" t="s">
        <v>409</v>
      </c>
      <c r="S10" s="16" t="s">
        <v>334</v>
      </c>
      <c r="T10" s="16">
        <v>1</v>
      </c>
      <c r="U10" s="44">
        <v>1.04</v>
      </c>
      <c r="V10" s="44">
        <v>1</v>
      </c>
      <c r="W10" s="44">
        <f t="shared" ref="W10" si="5">T10*U10/V10</f>
        <v>1.04</v>
      </c>
      <c r="X10" s="248"/>
      <c r="Y10" s="252"/>
      <c r="Z10" s="244"/>
      <c r="AA10" s="253"/>
      <c r="AB10" s="244"/>
      <c r="AC10" s="244"/>
    </row>
    <row r="11" spans="1:30" s="2" customFormat="1" ht="50.45" customHeight="1">
      <c r="A11" s="260"/>
      <c r="B11" s="265"/>
      <c r="C11" s="265"/>
      <c r="D11" s="265"/>
      <c r="E11" s="14"/>
      <c r="F11" s="14"/>
      <c r="G11" s="14"/>
      <c r="H11" s="15"/>
      <c r="I11" s="28"/>
      <c r="J11" s="28"/>
      <c r="K11" s="28"/>
      <c r="L11" s="32"/>
      <c r="M11" s="33"/>
      <c r="N11" s="30"/>
      <c r="O11" s="31"/>
      <c r="P11" s="31"/>
      <c r="Q11" s="31"/>
      <c r="R11" s="43" t="s">
        <v>409</v>
      </c>
      <c r="S11" s="16" t="s">
        <v>334</v>
      </c>
      <c r="T11" s="16">
        <v>1</v>
      </c>
      <c r="U11" s="44">
        <v>2.04</v>
      </c>
      <c r="V11" s="44">
        <v>1</v>
      </c>
      <c r="W11" s="44">
        <f t="shared" ref="W11" si="6">T11*U11/V11</f>
        <v>2.04</v>
      </c>
      <c r="X11" s="248"/>
      <c r="Y11" s="252"/>
      <c r="Z11" s="244"/>
      <c r="AA11" s="253"/>
      <c r="AB11" s="244"/>
      <c r="AC11" s="244"/>
    </row>
    <row r="12" spans="1:30" s="2" customFormat="1" ht="50.45" customHeight="1">
      <c r="A12" s="260"/>
      <c r="B12" s="265"/>
      <c r="C12" s="265"/>
      <c r="D12" s="265"/>
      <c r="E12" s="14"/>
      <c r="F12" s="14"/>
      <c r="G12" s="14"/>
      <c r="H12" s="15"/>
      <c r="I12" s="28"/>
      <c r="J12" s="28"/>
      <c r="K12" s="28"/>
      <c r="L12" s="32"/>
      <c r="M12" s="33"/>
      <c r="N12" s="30"/>
      <c r="O12" s="31"/>
      <c r="P12" s="31"/>
      <c r="Q12" s="31"/>
      <c r="R12" s="43" t="s">
        <v>412</v>
      </c>
      <c r="S12" s="16" t="s">
        <v>334</v>
      </c>
      <c r="T12" s="16">
        <v>1</v>
      </c>
      <c r="U12" s="44">
        <v>3.04</v>
      </c>
      <c r="V12" s="44">
        <v>1</v>
      </c>
      <c r="W12" s="44">
        <f t="shared" ref="W12:W15" si="7">T12*U12/V12</f>
        <v>3.04</v>
      </c>
      <c r="X12" s="248"/>
      <c r="Y12" s="252"/>
      <c r="Z12" s="244"/>
      <c r="AA12" s="253"/>
      <c r="AB12" s="244"/>
      <c r="AC12" s="244"/>
    </row>
    <row r="13" spans="1:30" s="2" customFormat="1" ht="50.45" customHeight="1">
      <c r="A13" s="260"/>
      <c r="B13" s="265"/>
      <c r="C13" s="265"/>
      <c r="D13" s="265"/>
      <c r="E13" s="14"/>
      <c r="F13" s="14"/>
      <c r="G13" s="14"/>
      <c r="H13" s="15"/>
      <c r="I13" s="28"/>
      <c r="J13" s="28"/>
      <c r="K13" s="28"/>
      <c r="L13" s="32"/>
      <c r="M13" s="33"/>
      <c r="N13" s="30"/>
      <c r="O13" s="31"/>
      <c r="P13" s="31"/>
      <c r="Q13" s="31"/>
      <c r="R13" s="43" t="s">
        <v>413</v>
      </c>
      <c r="S13" s="16" t="s">
        <v>334</v>
      </c>
      <c r="T13" s="16">
        <v>1</v>
      </c>
      <c r="U13" s="44">
        <v>0.04</v>
      </c>
      <c r="V13" s="44">
        <v>1</v>
      </c>
      <c r="W13" s="44">
        <f t="shared" ref="W13" si="8">T13*U13/V13</f>
        <v>0.04</v>
      </c>
      <c r="X13" s="248"/>
      <c r="Y13" s="252"/>
      <c r="Z13" s="244"/>
      <c r="AA13" s="253"/>
      <c r="AB13" s="244"/>
      <c r="AC13" s="244"/>
    </row>
    <row r="14" spans="1:30" s="2" customFormat="1" ht="50.45" customHeight="1">
      <c r="A14" s="260"/>
      <c r="B14" s="265"/>
      <c r="C14" s="265"/>
      <c r="D14" s="265"/>
      <c r="E14" s="14" t="s">
        <v>414</v>
      </c>
      <c r="F14" s="14" t="s">
        <v>396</v>
      </c>
      <c r="G14" s="14">
        <v>1</v>
      </c>
      <c r="H14" s="15" t="s">
        <v>406</v>
      </c>
      <c r="I14" s="27">
        <f>115+4</f>
        <v>119</v>
      </c>
      <c r="J14" s="27">
        <f>60+4</f>
        <v>64</v>
      </c>
      <c r="K14" s="28" t="s">
        <v>399</v>
      </c>
      <c r="L14" s="34">
        <f>I14*J14*K14*7.85/1000000</f>
        <v>0.1195712</v>
      </c>
      <c r="M14" s="34">
        <v>8.64756E-2</v>
      </c>
      <c r="N14" s="30">
        <f>L14-M14</f>
        <v>3.3095600000000003E-2</v>
      </c>
      <c r="O14" s="208">
        <v>4.87</v>
      </c>
      <c r="P14" s="31">
        <v>3.4</v>
      </c>
      <c r="Q14" s="31">
        <f>(L14*O14-N14*P14)*G14</f>
        <v>0.46978670400000005</v>
      </c>
      <c r="R14" s="43" t="s">
        <v>411</v>
      </c>
      <c r="S14" s="16" t="s">
        <v>334</v>
      </c>
      <c r="T14" s="16">
        <v>1</v>
      </c>
      <c r="U14" s="44">
        <v>0.04</v>
      </c>
      <c r="V14" s="44">
        <v>1</v>
      </c>
      <c r="W14" s="44">
        <f t="shared" si="7"/>
        <v>0.04</v>
      </c>
      <c r="X14" s="248"/>
      <c r="Y14" s="252"/>
      <c r="Z14" s="244"/>
      <c r="AA14" s="253"/>
      <c r="AB14" s="244"/>
      <c r="AC14" s="244"/>
    </row>
    <row r="15" spans="1:30" s="2" customFormat="1" ht="50.45" customHeight="1">
      <c r="A15" s="260"/>
      <c r="B15" s="265"/>
      <c r="C15" s="265"/>
      <c r="D15" s="265"/>
      <c r="E15" s="14"/>
      <c r="F15" s="14"/>
      <c r="G15" s="14"/>
      <c r="H15" s="15"/>
      <c r="I15" s="28"/>
      <c r="J15" s="28"/>
      <c r="K15" s="28"/>
      <c r="L15" s="32"/>
      <c r="M15" s="33"/>
      <c r="N15" s="30"/>
      <c r="O15" s="31"/>
      <c r="P15" s="31"/>
      <c r="Q15" s="31"/>
      <c r="R15" s="43" t="s">
        <v>409</v>
      </c>
      <c r="S15" s="16" t="s">
        <v>334</v>
      </c>
      <c r="T15" s="16">
        <v>1</v>
      </c>
      <c r="U15" s="44">
        <v>0.04</v>
      </c>
      <c r="V15" s="44">
        <v>1</v>
      </c>
      <c r="W15" s="44">
        <f t="shared" si="7"/>
        <v>0.04</v>
      </c>
      <c r="X15" s="248"/>
      <c r="Y15" s="252"/>
      <c r="Z15" s="244"/>
      <c r="AA15" s="253"/>
      <c r="AB15" s="244"/>
      <c r="AC15" s="244"/>
    </row>
    <row r="16" spans="1:30" s="2" customFormat="1" ht="50.45" customHeight="1">
      <c r="A16" s="260"/>
      <c r="B16" s="265"/>
      <c r="C16" s="265"/>
      <c r="D16" s="265"/>
      <c r="E16" s="14"/>
      <c r="F16" s="14"/>
      <c r="G16" s="14"/>
      <c r="H16" s="15"/>
      <c r="I16" s="28"/>
      <c r="J16" s="28"/>
      <c r="K16" s="28"/>
      <c r="L16" s="32"/>
      <c r="M16" s="33"/>
      <c r="N16" s="30"/>
      <c r="O16" s="31"/>
      <c r="P16" s="31"/>
      <c r="Q16" s="31"/>
      <c r="R16" s="43" t="s">
        <v>412</v>
      </c>
      <c r="S16" s="16" t="s">
        <v>332</v>
      </c>
      <c r="T16" s="16">
        <v>1</v>
      </c>
      <c r="U16" s="44">
        <v>0.03</v>
      </c>
      <c r="V16" s="44">
        <v>1</v>
      </c>
      <c r="W16" s="44">
        <f t="shared" ref="W16" si="9">T16*U16/V16</f>
        <v>0.03</v>
      </c>
      <c r="X16" s="248"/>
      <c r="Y16" s="252"/>
      <c r="Z16" s="244"/>
      <c r="AA16" s="253"/>
      <c r="AB16" s="244"/>
      <c r="AC16" s="244"/>
    </row>
    <row r="17" spans="1:29" s="2" customFormat="1" ht="50.45" customHeight="1">
      <c r="A17" s="260"/>
      <c r="B17" s="265"/>
      <c r="C17" s="265"/>
      <c r="D17" s="265"/>
      <c r="E17" s="14"/>
      <c r="F17" s="14"/>
      <c r="G17" s="14"/>
      <c r="H17" s="15"/>
      <c r="I17" s="28"/>
      <c r="J17" s="28"/>
      <c r="K17" s="28"/>
      <c r="L17" s="32"/>
      <c r="M17" s="33"/>
      <c r="N17" s="30"/>
      <c r="O17" s="31"/>
      <c r="P17" s="31"/>
      <c r="Q17" s="31"/>
      <c r="R17" s="43" t="s">
        <v>413</v>
      </c>
      <c r="S17" s="16" t="s">
        <v>332</v>
      </c>
      <c r="T17" s="16">
        <v>1</v>
      </c>
      <c r="U17" s="44">
        <v>0.03</v>
      </c>
      <c r="V17" s="44">
        <v>1</v>
      </c>
      <c r="W17" s="44">
        <f t="shared" ref="W17" si="10">T17*U17/V17</f>
        <v>0.03</v>
      </c>
      <c r="X17" s="248"/>
      <c r="Y17" s="252"/>
      <c r="Z17" s="244"/>
      <c r="AA17" s="253"/>
      <c r="AB17" s="244"/>
      <c r="AC17" s="244"/>
    </row>
    <row r="18" spans="1:29" s="2" customFormat="1" ht="50.45" customHeight="1">
      <c r="A18" s="260"/>
      <c r="B18" s="265"/>
      <c r="C18" s="265"/>
      <c r="D18" s="265"/>
      <c r="E18" s="14" t="s">
        <v>415</v>
      </c>
      <c r="F18" s="14" t="s">
        <v>396</v>
      </c>
      <c r="G18" s="14">
        <v>1</v>
      </c>
      <c r="H18" s="15" t="s">
        <v>416</v>
      </c>
      <c r="I18" s="27">
        <v>25</v>
      </c>
      <c r="J18" s="27">
        <v>10</v>
      </c>
      <c r="K18" s="28"/>
      <c r="L18" s="34">
        <f>J18*J18*0.00617*I18/1000</f>
        <v>1.5425000000000001E-2</v>
      </c>
      <c r="M18" s="34">
        <v>1.5424999999999999E-2</v>
      </c>
      <c r="N18" s="30">
        <f>L18-M18</f>
        <v>0</v>
      </c>
      <c r="O18" s="31">
        <v>5</v>
      </c>
      <c r="P18" s="31">
        <v>2.5</v>
      </c>
      <c r="Q18" s="31">
        <f>(L18*O18-N18*P18)*G18</f>
        <v>7.7124999999999999E-2</v>
      </c>
      <c r="R18" s="43" t="s">
        <v>417</v>
      </c>
      <c r="S18" s="16"/>
      <c r="T18" s="16"/>
      <c r="U18" s="44"/>
      <c r="V18" s="44"/>
      <c r="W18" s="44">
        <f>0.1*0.1*3.14*5</f>
        <v>0.15700000000000003</v>
      </c>
      <c r="X18" s="248"/>
      <c r="Y18" s="252"/>
      <c r="Z18" s="244"/>
      <c r="AA18" s="253"/>
      <c r="AB18" s="244"/>
      <c r="AC18" s="244"/>
    </row>
    <row r="19" spans="1:29" s="2" customFormat="1" ht="50.45" customHeight="1">
      <c r="A19" s="260"/>
      <c r="B19" s="265"/>
      <c r="C19" s="265"/>
      <c r="D19" s="265"/>
      <c r="E19" s="14" t="s">
        <v>418</v>
      </c>
      <c r="F19" s="14" t="s">
        <v>419</v>
      </c>
      <c r="G19" s="14">
        <v>2</v>
      </c>
      <c r="H19" s="15" t="s">
        <v>420</v>
      </c>
      <c r="I19" s="28" t="s">
        <v>421</v>
      </c>
      <c r="J19" s="28" t="s">
        <v>422</v>
      </c>
      <c r="K19" s="28"/>
      <c r="L19" s="34">
        <f>J19*J19*0.00617*I19/1000</f>
        <v>0.13453684999999999</v>
      </c>
      <c r="M19" s="34">
        <f>L19</f>
        <v>0.13453684999999999</v>
      </c>
      <c r="N19" s="30"/>
      <c r="O19" s="31">
        <v>5.2</v>
      </c>
      <c r="P19" s="31"/>
      <c r="Q19" s="31">
        <f>G19*M19*O19</f>
        <v>1.3991832399999999</v>
      </c>
      <c r="R19" s="43" t="s">
        <v>423</v>
      </c>
      <c r="S19" s="16" t="s">
        <v>332</v>
      </c>
      <c r="T19" s="16">
        <v>4</v>
      </c>
      <c r="U19" s="44">
        <v>0.03</v>
      </c>
      <c r="V19" s="44">
        <v>1</v>
      </c>
      <c r="W19" s="44">
        <f>T19*U19/V19</f>
        <v>0.12</v>
      </c>
      <c r="X19" s="248"/>
      <c r="Y19" s="252"/>
      <c r="Z19" s="244"/>
      <c r="AA19" s="253"/>
      <c r="AB19" s="244"/>
      <c r="AC19" s="244"/>
    </row>
    <row r="20" spans="1:29" s="2" customFormat="1" ht="50.45" customHeight="1">
      <c r="A20" s="260"/>
      <c r="B20" s="265"/>
      <c r="C20" s="265"/>
      <c r="D20" s="265"/>
      <c r="E20" s="14" t="s">
        <v>424</v>
      </c>
      <c r="F20" s="14" t="s">
        <v>419</v>
      </c>
      <c r="G20" s="14">
        <v>1</v>
      </c>
      <c r="H20" s="15" t="s">
        <v>420</v>
      </c>
      <c r="I20" s="28" t="s">
        <v>425</v>
      </c>
      <c r="J20" s="28" t="s">
        <v>426</v>
      </c>
      <c r="K20" s="28"/>
      <c r="L20" s="34">
        <f>J20*J20*0.00617*I20/1000</f>
        <v>8.483750000000001E-2</v>
      </c>
      <c r="M20" s="34">
        <f>L20</f>
        <v>8.483750000000001E-2</v>
      </c>
      <c r="N20" s="30"/>
      <c r="O20" s="208">
        <v>5.2</v>
      </c>
      <c r="P20" s="31"/>
      <c r="Q20" s="31">
        <f>G20*M20*O20</f>
        <v>0.44115500000000007</v>
      </c>
      <c r="R20" s="43"/>
      <c r="S20" s="16"/>
      <c r="T20" s="16"/>
      <c r="U20" s="44"/>
      <c r="V20" s="44"/>
      <c r="W20" s="44"/>
      <c r="X20" s="248"/>
      <c r="Y20" s="252"/>
      <c r="Z20" s="244"/>
      <c r="AA20" s="253"/>
      <c r="AB20" s="244"/>
      <c r="AC20" s="244"/>
    </row>
    <row r="21" spans="1:29" s="2" customFormat="1" ht="50.45" customHeight="1">
      <c r="A21" s="260"/>
      <c r="B21" s="265"/>
      <c r="C21" s="265"/>
      <c r="D21" s="265"/>
      <c r="E21" s="14" t="s">
        <v>427</v>
      </c>
      <c r="F21" s="14" t="s">
        <v>396</v>
      </c>
      <c r="G21" s="14">
        <v>2</v>
      </c>
      <c r="H21" s="15"/>
      <c r="I21" s="28" t="s">
        <v>428</v>
      </c>
      <c r="J21" s="28" t="s">
        <v>429</v>
      </c>
      <c r="K21" s="28" t="s">
        <v>430</v>
      </c>
      <c r="L21" s="34">
        <f>I21*J21*K21*7.85/1000000</f>
        <v>0.22764999999999999</v>
      </c>
      <c r="M21" s="34">
        <v>8.64756E-2</v>
      </c>
      <c r="N21" s="30">
        <f>L21-M21</f>
        <v>0.14117439999999998</v>
      </c>
      <c r="O21" s="208">
        <v>4.87</v>
      </c>
      <c r="P21" s="31">
        <v>3.4</v>
      </c>
      <c r="Q21" s="31">
        <f>(L21*O21-N21*P21)*G21</f>
        <v>1.2573250800000002</v>
      </c>
      <c r="R21" s="43" t="s">
        <v>411</v>
      </c>
      <c r="S21" s="16" t="s">
        <v>337</v>
      </c>
      <c r="T21" s="16">
        <v>2</v>
      </c>
      <c r="U21" s="44">
        <v>7.0000000000000007E-2</v>
      </c>
      <c r="V21" s="44">
        <v>1</v>
      </c>
      <c r="W21" s="44">
        <f t="shared" ref="W21" si="11">T21*U21/V21</f>
        <v>0.14000000000000001</v>
      </c>
      <c r="X21" s="248"/>
      <c r="Y21" s="252"/>
      <c r="Z21" s="244"/>
      <c r="AA21" s="253"/>
      <c r="AB21" s="244"/>
      <c r="AC21" s="244"/>
    </row>
    <row r="22" spans="1:29" s="2" customFormat="1" ht="50.45" customHeight="1">
      <c r="A22" s="260"/>
      <c r="B22" s="265"/>
      <c r="C22" s="265"/>
      <c r="D22" s="265"/>
      <c r="E22" s="14"/>
      <c r="F22" s="14"/>
      <c r="G22" s="14"/>
      <c r="H22" s="15"/>
      <c r="I22" s="28"/>
      <c r="J22" s="28"/>
      <c r="K22" s="28"/>
      <c r="L22" s="32"/>
      <c r="M22" s="33"/>
      <c r="N22" s="30"/>
      <c r="O22" s="31"/>
      <c r="P22" s="31"/>
      <c r="Q22" s="31"/>
      <c r="R22" s="43" t="s">
        <v>409</v>
      </c>
      <c r="S22" s="16" t="s">
        <v>337</v>
      </c>
      <c r="T22" s="16">
        <v>2</v>
      </c>
      <c r="U22" s="44">
        <v>7.0000000000000007E-2</v>
      </c>
      <c r="V22" s="44">
        <v>1</v>
      </c>
      <c r="W22" s="44">
        <f t="shared" ref="W22:W23" si="12">T22*U22/V22</f>
        <v>0.14000000000000001</v>
      </c>
      <c r="X22" s="248"/>
      <c r="Y22" s="252"/>
      <c r="Z22" s="244"/>
      <c r="AA22" s="253"/>
      <c r="AB22" s="244"/>
      <c r="AC22" s="244"/>
    </row>
    <row r="23" spans="1:29" s="2" customFormat="1" ht="50.45" customHeight="1">
      <c r="A23" s="260"/>
      <c r="B23" s="265"/>
      <c r="C23" s="265"/>
      <c r="D23" s="265"/>
      <c r="E23" s="14"/>
      <c r="F23" s="14"/>
      <c r="G23" s="14"/>
      <c r="H23" s="15"/>
      <c r="I23" s="28"/>
      <c r="J23" s="28"/>
      <c r="K23" s="28"/>
      <c r="L23" s="32"/>
      <c r="M23" s="33"/>
      <c r="N23" s="30"/>
      <c r="O23" s="31"/>
      <c r="P23" s="31"/>
      <c r="Q23" s="31"/>
      <c r="R23" s="43" t="s">
        <v>413</v>
      </c>
      <c r="S23" s="16" t="s">
        <v>337</v>
      </c>
      <c r="T23" s="16">
        <v>2</v>
      </c>
      <c r="U23" s="44">
        <v>7.0000000000000007E-2</v>
      </c>
      <c r="V23" s="44">
        <v>1</v>
      </c>
      <c r="W23" s="44">
        <f t="shared" si="12"/>
        <v>0.14000000000000001</v>
      </c>
      <c r="X23" s="248"/>
      <c r="Y23" s="252"/>
      <c r="Z23" s="244"/>
      <c r="AA23" s="253"/>
      <c r="AB23" s="244"/>
      <c r="AC23" s="244"/>
    </row>
    <row r="24" spans="1:29" s="2" customFormat="1" ht="50.45" customHeight="1">
      <c r="A24" s="260"/>
      <c r="B24" s="265"/>
      <c r="C24" s="265"/>
      <c r="D24" s="265"/>
      <c r="E24" s="14" t="s">
        <v>431</v>
      </c>
      <c r="F24" s="14" t="s">
        <v>396</v>
      </c>
      <c r="G24" s="14">
        <v>2</v>
      </c>
      <c r="H24" s="15"/>
      <c r="I24" s="28" t="s">
        <v>432</v>
      </c>
      <c r="J24" s="28" t="s">
        <v>433</v>
      </c>
      <c r="K24" s="28" t="s">
        <v>434</v>
      </c>
      <c r="L24" s="32">
        <f>(40-1.5)*1.5*0.02466*0.08</f>
        <v>0.11392920000000001</v>
      </c>
      <c r="M24" s="32">
        <f>(40-1.5)*1.5*0.02466*0.08</f>
        <v>0.11392920000000001</v>
      </c>
      <c r="N24" s="30">
        <f>L24-M24</f>
        <v>0</v>
      </c>
      <c r="O24" s="31">
        <v>5.2</v>
      </c>
      <c r="P24" s="31">
        <v>2.5</v>
      </c>
      <c r="Q24" s="31">
        <f>(L24*O24-N24*P24)*G24</f>
        <v>1.1848636800000001</v>
      </c>
      <c r="R24" s="43" t="s">
        <v>435</v>
      </c>
      <c r="S24" s="16"/>
      <c r="T24" s="16">
        <v>2</v>
      </c>
      <c r="U24" s="44">
        <v>0.05</v>
      </c>
      <c r="V24" s="44">
        <v>1</v>
      </c>
      <c r="W24" s="44">
        <f t="shared" ref="W24:W31" si="13">T24*U24/V24</f>
        <v>0.1</v>
      </c>
      <c r="X24" s="248"/>
      <c r="Y24" s="252"/>
      <c r="Z24" s="244"/>
      <c r="AA24" s="253"/>
      <c r="AB24" s="244"/>
      <c r="AC24" s="244"/>
    </row>
    <row r="25" spans="1:29" s="2" customFormat="1" ht="50.45" customHeight="1">
      <c r="A25" s="260"/>
      <c r="B25" s="265"/>
      <c r="C25" s="265"/>
      <c r="D25" s="265"/>
      <c r="E25" s="14" t="s">
        <v>436</v>
      </c>
      <c r="F25" s="14" t="s">
        <v>396</v>
      </c>
      <c r="G25" s="14">
        <v>2</v>
      </c>
      <c r="H25" s="15"/>
      <c r="I25" s="28" t="s">
        <v>437</v>
      </c>
      <c r="J25" s="28" t="s">
        <v>438</v>
      </c>
      <c r="K25" s="28" t="s">
        <v>439</v>
      </c>
      <c r="L25" s="32">
        <v>0.13</v>
      </c>
      <c r="M25" s="33">
        <v>9.8000000000000004E-2</v>
      </c>
      <c r="N25" s="30">
        <f>L25-M25</f>
        <v>3.2000000000000001E-2</v>
      </c>
      <c r="O25" s="208">
        <v>4.87</v>
      </c>
      <c r="P25" s="31">
        <v>3.4</v>
      </c>
      <c r="Q25" s="31">
        <f>(L25*O25-N25*P25)*G25</f>
        <v>1.0486</v>
      </c>
      <c r="R25" s="43" t="s">
        <v>411</v>
      </c>
      <c r="S25" s="16" t="s">
        <v>336</v>
      </c>
      <c r="T25" s="16">
        <v>2</v>
      </c>
      <c r="U25" s="44">
        <v>0.05</v>
      </c>
      <c r="V25" s="44">
        <v>1</v>
      </c>
      <c r="W25" s="44">
        <f t="shared" si="13"/>
        <v>0.1</v>
      </c>
      <c r="X25" s="248"/>
      <c r="Y25" s="252"/>
      <c r="Z25" s="244"/>
      <c r="AA25" s="253"/>
      <c r="AB25" s="244"/>
      <c r="AC25" s="244"/>
    </row>
    <row r="26" spans="1:29" s="2" customFormat="1" ht="50.45" customHeight="1">
      <c r="A26" s="260"/>
      <c r="B26" s="265"/>
      <c r="C26" s="265"/>
      <c r="D26" s="265"/>
      <c r="E26" s="14"/>
      <c r="F26" s="14"/>
      <c r="G26" s="14"/>
      <c r="H26" s="15"/>
      <c r="I26" s="28"/>
      <c r="J26" s="28"/>
      <c r="K26" s="28"/>
      <c r="L26" s="32"/>
      <c r="M26" s="33"/>
      <c r="N26" s="30"/>
      <c r="O26" s="31"/>
      <c r="P26" s="31"/>
      <c r="Q26" s="31"/>
      <c r="R26" s="43" t="s">
        <v>413</v>
      </c>
      <c r="S26" s="16" t="s">
        <v>336</v>
      </c>
      <c r="T26" s="16">
        <v>2</v>
      </c>
      <c r="U26" s="44">
        <v>0.05</v>
      </c>
      <c r="V26" s="44">
        <v>1</v>
      </c>
      <c r="W26" s="44">
        <f t="shared" si="13"/>
        <v>0.1</v>
      </c>
      <c r="X26" s="248"/>
      <c r="Y26" s="252"/>
      <c r="Z26" s="244"/>
      <c r="AA26" s="253"/>
      <c r="AB26" s="244"/>
      <c r="AC26" s="244"/>
    </row>
    <row r="27" spans="1:29" s="2" customFormat="1" ht="50.45" customHeight="1">
      <c r="A27" s="260"/>
      <c r="B27" s="265"/>
      <c r="C27" s="265"/>
      <c r="D27" s="265"/>
      <c r="E27" s="14" t="s">
        <v>440</v>
      </c>
      <c r="F27" s="14" t="s">
        <v>396</v>
      </c>
      <c r="G27" s="14">
        <v>1</v>
      </c>
      <c r="H27" s="15"/>
      <c r="I27" s="27">
        <f>140+4</f>
        <v>144</v>
      </c>
      <c r="J27" s="27">
        <f>67+4</f>
        <v>71</v>
      </c>
      <c r="K27" s="28" t="s">
        <v>399</v>
      </c>
      <c r="L27" s="34">
        <f>I27*J27*K27*7.85/1000000</f>
        <v>0.16051679999999999</v>
      </c>
      <c r="M27" s="34">
        <f>0.0803*0.7</f>
        <v>5.6209999999999996E-2</v>
      </c>
      <c r="N27" s="30">
        <f>L27-M27</f>
        <v>0.10430679999999999</v>
      </c>
      <c r="O27" s="208">
        <v>4.87</v>
      </c>
      <c r="P27" s="31">
        <v>3.4</v>
      </c>
      <c r="Q27" s="31">
        <f>(L27*O27-N27*P27)*G27</f>
        <v>0.427073696</v>
      </c>
      <c r="R27" s="43" t="s">
        <v>411</v>
      </c>
      <c r="S27" s="16" t="s">
        <v>336</v>
      </c>
      <c r="T27" s="16">
        <v>1</v>
      </c>
      <c r="U27" s="44">
        <v>0.05</v>
      </c>
      <c r="V27" s="44">
        <v>1</v>
      </c>
      <c r="W27" s="44">
        <f t="shared" si="13"/>
        <v>0.05</v>
      </c>
      <c r="X27" s="248"/>
      <c r="Y27" s="252"/>
      <c r="Z27" s="244"/>
      <c r="AA27" s="253"/>
      <c r="AB27" s="244"/>
      <c r="AC27" s="244"/>
    </row>
    <row r="28" spans="1:29" s="2" customFormat="1" ht="50.45" customHeight="1">
      <c r="A28" s="260"/>
      <c r="B28" s="265"/>
      <c r="C28" s="265"/>
      <c r="D28" s="265"/>
      <c r="E28" s="14" t="s">
        <v>441</v>
      </c>
      <c r="F28" s="14" t="s">
        <v>419</v>
      </c>
      <c r="G28" s="14">
        <v>2</v>
      </c>
      <c r="H28" s="15"/>
      <c r="I28" s="28"/>
      <c r="J28" s="28"/>
      <c r="K28" s="28"/>
      <c r="L28" s="32"/>
      <c r="M28" s="33"/>
      <c r="N28" s="30"/>
      <c r="O28" s="31">
        <v>2.2200000000000001E-2</v>
      </c>
      <c r="P28" s="31"/>
      <c r="Q28" s="31">
        <f>O28*G28</f>
        <v>4.4400000000000002E-2</v>
      </c>
      <c r="R28" s="43" t="s">
        <v>409</v>
      </c>
      <c r="S28" s="16" t="s">
        <v>336</v>
      </c>
      <c r="T28" s="16">
        <v>1</v>
      </c>
      <c r="U28" s="44">
        <v>0.05</v>
      </c>
      <c r="V28" s="44">
        <v>1</v>
      </c>
      <c r="W28" s="44">
        <f t="shared" si="13"/>
        <v>0.05</v>
      </c>
      <c r="X28" s="248"/>
      <c r="Y28" s="252"/>
      <c r="Z28" s="244"/>
      <c r="AA28" s="253"/>
      <c r="AB28" s="244"/>
      <c r="AC28" s="244"/>
    </row>
    <row r="29" spans="1:29" s="2" customFormat="1" ht="50.45" customHeight="1">
      <c r="A29" s="260"/>
      <c r="B29" s="265"/>
      <c r="C29" s="265"/>
      <c r="D29" s="265"/>
      <c r="E29" s="14"/>
      <c r="F29" s="14"/>
      <c r="G29" s="14"/>
      <c r="H29" s="15"/>
      <c r="I29" s="28"/>
      <c r="J29" s="28"/>
      <c r="K29" s="28"/>
      <c r="L29" s="32"/>
      <c r="M29" s="33"/>
      <c r="N29" s="30"/>
      <c r="O29" s="31"/>
      <c r="P29" s="31"/>
      <c r="Q29" s="31"/>
      <c r="R29" s="43" t="s">
        <v>413</v>
      </c>
      <c r="S29" s="16" t="s">
        <v>336</v>
      </c>
      <c r="T29" s="16">
        <v>1</v>
      </c>
      <c r="U29" s="44">
        <v>0.05</v>
      </c>
      <c r="V29" s="44">
        <v>1</v>
      </c>
      <c r="W29" s="44">
        <f t="shared" si="13"/>
        <v>0.05</v>
      </c>
      <c r="X29" s="248"/>
      <c r="Y29" s="252"/>
      <c r="Z29" s="244"/>
      <c r="AA29" s="253"/>
      <c r="AB29" s="244"/>
      <c r="AC29" s="244"/>
    </row>
    <row r="30" spans="1:29" s="2" customFormat="1" ht="50.45" customHeight="1">
      <c r="A30" s="260"/>
      <c r="B30" s="265"/>
      <c r="C30" s="265"/>
      <c r="D30" s="265"/>
      <c r="E30" s="14"/>
      <c r="F30" s="14"/>
      <c r="G30" s="14"/>
      <c r="H30" s="15"/>
      <c r="I30" s="28"/>
      <c r="J30" s="28"/>
      <c r="K30" s="28"/>
      <c r="L30" s="32"/>
      <c r="M30" s="33"/>
      <c r="N30" s="30"/>
      <c r="O30" s="31"/>
      <c r="P30" s="31"/>
      <c r="Q30" s="31"/>
      <c r="R30" s="43" t="s">
        <v>442</v>
      </c>
      <c r="S30" s="16"/>
      <c r="T30" s="16">
        <f>109.49+4</f>
        <v>113.49</v>
      </c>
      <c r="U30" s="209">
        <v>0.03</v>
      </c>
      <c r="V30" s="44">
        <v>1</v>
      </c>
      <c r="W30" s="44">
        <f t="shared" si="13"/>
        <v>3.4046999999999996</v>
      </c>
      <c r="X30" s="248"/>
      <c r="Y30" s="252"/>
      <c r="Z30" s="244"/>
      <c r="AA30" s="253"/>
      <c r="AB30" s="244"/>
      <c r="AC30" s="244"/>
    </row>
    <row r="31" spans="1:29" s="2" customFormat="1" ht="50.45" customHeight="1">
      <c r="A31" s="260"/>
      <c r="B31" s="265"/>
      <c r="C31" s="265"/>
      <c r="D31" s="265"/>
      <c r="E31" s="15"/>
      <c r="F31" s="15"/>
      <c r="G31" s="15"/>
      <c r="H31" s="16"/>
      <c r="I31" s="28"/>
      <c r="J31" s="28"/>
      <c r="K31" s="28"/>
      <c r="L31" s="32"/>
      <c r="M31" s="33"/>
      <c r="N31" s="30"/>
      <c r="O31" s="31"/>
      <c r="P31" s="31"/>
      <c r="Q31" s="31"/>
      <c r="R31" s="43" t="s">
        <v>443</v>
      </c>
      <c r="S31" s="45"/>
      <c r="T31" s="16">
        <f>0.38*0.45*2*0.2</f>
        <v>6.8400000000000002E-2</v>
      </c>
      <c r="U31" s="210">
        <v>14</v>
      </c>
      <c r="V31" s="44">
        <v>1</v>
      </c>
      <c r="W31" s="44">
        <f t="shared" si="13"/>
        <v>0.95760000000000001</v>
      </c>
      <c r="X31" s="249"/>
      <c r="Y31" s="252"/>
      <c r="Z31" s="244"/>
      <c r="AA31" s="253"/>
      <c r="AB31" s="244"/>
      <c r="AC31" s="244"/>
    </row>
    <row r="32" spans="1:29" s="2" customFormat="1" ht="22.9" customHeight="1">
      <c r="A32" s="261"/>
      <c r="B32" s="266"/>
      <c r="C32" s="266"/>
      <c r="D32" s="266"/>
      <c r="E32" s="254" t="s">
        <v>326</v>
      </c>
      <c r="F32" s="255"/>
      <c r="G32" s="255"/>
      <c r="H32" s="255"/>
      <c r="I32" s="255"/>
      <c r="J32" s="255"/>
      <c r="K32" s="255"/>
      <c r="L32" s="256"/>
      <c r="M32" s="256"/>
      <c r="N32" s="256"/>
      <c r="O32" s="257"/>
      <c r="P32" s="258"/>
      <c r="Q32" s="31">
        <f>SUM(Q3:Q31)</f>
        <v>14.993195275000001</v>
      </c>
      <c r="R32" s="43"/>
      <c r="S32" s="45"/>
      <c r="T32" s="45"/>
      <c r="U32" s="46"/>
      <c r="V32" s="46"/>
      <c r="W32" s="44">
        <f>SUM(W3:W31)</f>
        <v>12.309299999999997</v>
      </c>
      <c r="X32" s="44"/>
      <c r="Y32" s="59"/>
      <c r="Z32" s="60"/>
      <c r="AA32" s="61"/>
      <c r="AB32" s="60"/>
      <c r="AC32" s="60"/>
    </row>
    <row r="33" spans="1:29" s="3" customFormat="1" ht="22.9" customHeight="1">
      <c r="A33" s="17"/>
      <c r="B33" s="18"/>
      <c r="C33" s="18"/>
      <c r="D33" s="18"/>
      <c r="E33" s="19"/>
      <c r="F33" s="19"/>
      <c r="G33" s="19"/>
      <c r="H33" s="19"/>
      <c r="I33" s="19"/>
      <c r="J33" s="19"/>
      <c r="K33" s="19"/>
      <c r="L33" s="35"/>
      <c r="M33" s="35"/>
      <c r="N33" s="35"/>
      <c r="O33" s="36"/>
      <c r="P33" s="36"/>
      <c r="Q33" s="47"/>
      <c r="R33" s="48"/>
      <c r="S33" s="49"/>
      <c r="T33" s="49"/>
      <c r="U33" s="50"/>
      <c r="V33" s="50"/>
      <c r="W33" s="51"/>
      <c r="X33" s="51"/>
      <c r="Y33" s="62"/>
      <c r="Z33" s="63"/>
      <c r="AA33" s="64"/>
      <c r="AB33" s="63"/>
      <c r="AC33" s="63"/>
    </row>
    <row r="34" spans="1:29" s="3" customFormat="1" ht="22.9" customHeight="1">
      <c r="A34" s="20"/>
      <c r="B34" s="21"/>
      <c r="C34" s="21"/>
      <c r="D34" s="21"/>
      <c r="E34" s="22"/>
      <c r="F34" s="22"/>
      <c r="G34" s="22"/>
      <c r="H34" s="22"/>
      <c r="I34" s="22"/>
      <c r="J34" s="22"/>
      <c r="K34" s="22"/>
      <c r="L34" s="37"/>
      <c r="M34" s="37"/>
      <c r="N34" s="37"/>
      <c r="O34" s="38"/>
      <c r="P34" s="38"/>
      <c r="Q34" s="52"/>
      <c r="R34" s="53"/>
      <c r="S34" s="54"/>
      <c r="T34" s="54"/>
      <c r="U34" s="55"/>
      <c r="V34" s="55"/>
      <c r="W34" s="56"/>
      <c r="X34" s="56"/>
      <c r="Y34" s="65"/>
      <c r="Z34" s="66"/>
      <c r="AA34" s="67"/>
      <c r="AB34" s="66"/>
      <c r="AC34" s="66"/>
    </row>
    <row r="35" spans="1:29">
      <c r="B35" s="23"/>
      <c r="C35" s="23"/>
    </row>
    <row r="36" spans="1:29">
      <c r="B36" s="23"/>
      <c r="C36" s="23"/>
    </row>
    <row r="37" spans="1:29">
      <c r="B37" s="23"/>
      <c r="C37" s="23"/>
    </row>
    <row r="38" spans="1:29">
      <c r="B38" s="23"/>
      <c r="C38" s="23"/>
    </row>
    <row r="39" spans="1:29">
      <c r="B39" s="23"/>
      <c r="C39" s="23"/>
    </row>
    <row r="40" spans="1:29">
      <c r="B40" s="23"/>
      <c r="C40" s="23"/>
    </row>
    <row r="41" spans="1:29">
      <c r="B41" s="23"/>
      <c r="C41" s="23"/>
    </row>
    <row r="42" spans="1:29">
      <c r="B42" s="23"/>
      <c r="C42" s="23"/>
    </row>
    <row r="43" spans="1:29">
      <c r="B43" s="23"/>
      <c r="C43" s="23"/>
    </row>
    <row r="44" spans="1:29">
      <c r="B44" s="23"/>
      <c r="C44" s="23"/>
    </row>
    <row r="45" spans="1:29">
      <c r="B45" s="23"/>
      <c r="C45" s="23"/>
    </row>
    <row r="46" spans="1:29">
      <c r="B46" s="23"/>
      <c r="C46" s="23"/>
    </row>
    <row r="47" spans="1:29">
      <c r="B47" s="23"/>
      <c r="C47" s="23"/>
    </row>
    <row r="48" spans="1:29">
      <c r="B48" s="23"/>
      <c r="C48" s="23"/>
    </row>
    <row r="49" spans="2:15">
      <c r="B49" s="23"/>
      <c r="C49" s="23"/>
    </row>
    <row r="50" spans="2:15">
      <c r="B50" s="23"/>
      <c r="C50" s="23"/>
    </row>
    <row r="51" spans="2:15">
      <c r="B51" s="23"/>
      <c r="C51" s="23"/>
    </row>
    <row r="52" spans="2:15">
      <c r="B52" s="23"/>
      <c r="C52" s="23"/>
    </row>
    <row r="53" spans="2:15">
      <c r="B53" s="23"/>
      <c r="C53" s="23"/>
    </row>
    <row r="54" spans="2:15">
      <c r="B54" s="23"/>
      <c r="C54" s="23"/>
    </row>
    <row r="55" spans="2:15">
      <c r="O55" s="39"/>
    </row>
    <row r="56" spans="2:15">
      <c r="O56" s="39"/>
    </row>
    <row r="57" spans="2:15">
      <c r="O57" s="39"/>
    </row>
    <row r="58" spans="2:15">
      <c r="O58" s="39"/>
    </row>
    <row r="59" spans="2:15">
      <c r="O59" s="39"/>
    </row>
    <row r="60" spans="2:15">
      <c r="O60" s="39"/>
    </row>
    <row r="61" spans="2:15">
      <c r="O61" s="39"/>
    </row>
    <row r="62" spans="2:15">
      <c r="O62" s="39"/>
    </row>
    <row r="63" spans="2:15">
      <c r="O63" s="39"/>
    </row>
    <row r="64" spans="2:15">
      <c r="O64" s="39"/>
    </row>
    <row r="65" spans="15:15">
      <c r="O65" s="39"/>
    </row>
    <row r="66" spans="15:15">
      <c r="O66" s="39"/>
    </row>
    <row r="67" spans="15:15">
      <c r="O67" s="39"/>
    </row>
    <row r="68" spans="15:15">
      <c r="O68" s="39"/>
    </row>
    <row r="69" spans="15:15">
      <c r="O69" s="39"/>
    </row>
    <row r="70" spans="15:15">
      <c r="O70" s="39"/>
    </row>
    <row r="71" spans="15:15">
      <c r="O71" s="39"/>
    </row>
    <row r="72" spans="15:15">
      <c r="O72" s="39"/>
    </row>
    <row r="73" spans="15:15">
      <c r="O73" s="39"/>
    </row>
    <row r="74" spans="15:15">
      <c r="O74" s="39"/>
    </row>
    <row r="75" spans="15:15">
      <c r="O75" s="39"/>
    </row>
    <row r="76" spans="15:15">
      <c r="O76" s="39"/>
    </row>
    <row r="77" spans="15:15">
      <c r="O77" s="39"/>
    </row>
    <row r="78" spans="15:15">
      <c r="O78" s="39"/>
    </row>
    <row r="79" spans="15:15">
      <c r="O79" s="39"/>
    </row>
    <row r="80" spans="15:15">
      <c r="O80" s="39"/>
    </row>
    <row r="81" spans="15:15">
      <c r="O81" s="39"/>
    </row>
    <row r="82" spans="15:15">
      <c r="O82" s="39"/>
    </row>
    <row r="83" spans="15:15">
      <c r="O83" s="39"/>
    </row>
    <row r="84" spans="15:15">
      <c r="O84" s="39"/>
    </row>
    <row r="85" spans="15:15">
      <c r="O85" s="39"/>
    </row>
    <row r="86" spans="15:15">
      <c r="O86" s="39"/>
    </row>
    <row r="87" spans="15:15">
      <c r="O87" s="39"/>
    </row>
    <row r="88" spans="15:15">
      <c r="O88" s="39"/>
    </row>
    <row r="89" spans="15:15">
      <c r="O89" s="39"/>
    </row>
    <row r="90" spans="15:15">
      <c r="O90" s="39"/>
    </row>
    <row r="91" spans="15:15">
      <c r="O91" s="39"/>
    </row>
    <row r="92" spans="15:15">
      <c r="O92" s="39"/>
    </row>
    <row r="93" spans="15:15">
      <c r="O93" s="39"/>
    </row>
    <row r="94" spans="15:15">
      <c r="O94" s="39"/>
    </row>
    <row r="95" spans="15:15">
      <c r="O95" s="39"/>
    </row>
    <row r="96" spans="15:15">
      <c r="O96" s="39"/>
    </row>
    <row r="97" spans="15:15">
      <c r="O97" s="39"/>
    </row>
    <row r="98" spans="15:15">
      <c r="O98" s="39"/>
    </row>
    <row r="99" spans="15:15">
      <c r="O99" s="39"/>
    </row>
    <row r="100" spans="15:15">
      <c r="O100" s="39"/>
    </row>
    <row r="101" spans="15:15">
      <c r="O101" s="39"/>
    </row>
    <row r="102" spans="15:15">
      <c r="O102" s="39"/>
    </row>
    <row r="103" spans="15:15">
      <c r="O103" s="39"/>
    </row>
    <row r="104" spans="15:15">
      <c r="O104" s="39"/>
    </row>
    <row r="105" spans="15:15">
      <c r="O105" s="39"/>
    </row>
    <row r="106" spans="15:15">
      <c r="O106" s="39"/>
    </row>
    <row r="107" spans="15:15">
      <c r="O107" s="39"/>
    </row>
    <row r="108" spans="15:15">
      <c r="O108" s="39"/>
    </row>
    <row r="109" spans="15:15">
      <c r="O109" s="39"/>
    </row>
    <row r="110" spans="15:15">
      <c r="O110" s="39"/>
    </row>
    <row r="111" spans="15:15">
      <c r="O111" s="39"/>
    </row>
    <row r="112" spans="15:15">
      <c r="O112" s="39"/>
    </row>
    <row r="113" spans="15:15">
      <c r="O113" s="39"/>
    </row>
    <row r="114" spans="15:15">
      <c r="O114" s="39"/>
    </row>
    <row r="115" spans="15:15">
      <c r="O115" s="39"/>
    </row>
    <row r="116" spans="15:15">
      <c r="O116" s="39"/>
    </row>
    <row r="117" spans="15:15">
      <c r="O117" s="39"/>
    </row>
    <row r="118" spans="15:15">
      <c r="O118" s="39"/>
    </row>
    <row r="119" spans="15:15">
      <c r="O119" s="39"/>
    </row>
    <row r="120" spans="15:15">
      <c r="O120" s="39"/>
    </row>
    <row r="121" spans="15:15">
      <c r="O121" s="39"/>
    </row>
    <row r="122" spans="15:15">
      <c r="O122" s="39"/>
    </row>
  </sheetData>
  <mergeCells count="28">
    <mergeCell ref="R1:W1"/>
    <mergeCell ref="Z1:AA1"/>
    <mergeCell ref="Q1:Q2"/>
    <mergeCell ref="X1:X2"/>
    <mergeCell ref="E32:P32"/>
    <mergeCell ref="A3:A32"/>
    <mergeCell ref="B1:B2"/>
    <mergeCell ref="B3:B32"/>
    <mergeCell ref="C1:C2"/>
    <mergeCell ref="C3:C32"/>
    <mergeCell ref="D1:D2"/>
    <mergeCell ref="D3:D32"/>
    <mergeCell ref="E1:E2"/>
    <mergeCell ref="F1:F2"/>
    <mergeCell ref="G1:G2"/>
    <mergeCell ref="H1:H2"/>
    <mergeCell ref="I1:K1"/>
    <mergeCell ref="L1:N1"/>
    <mergeCell ref="O1:P1"/>
    <mergeCell ref="AB1:AB2"/>
    <mergeCell ref="AB3:AB31"/>
    <mergeCell ref="AC1:AC2"/>
    <mergeCell ref="AC3:AC31"/>
    <mergeCell ref="X3:X31"/>
    <mergeCell ref="Y1:Y2"/>
    <mergeCell ref="Y3:Y31"/>
    <mergeCell ref="Z3:Z31"/>
    <mergeCell ref="AA3:AA31"/>
  </mergeCells>
  <phoneticPr fontId="35" type="noConversion"/>
  <conditionalFormatting sqref="I3:K3">
    <cfRule type="duplicateValues" dxfId="3" priority="55"/>
  </conditionalFormatting>
  <conditionalFormatting sqref="J4:K4">
    <cfRule type="duplicateValues" dxfId="2" priority="2"/>
  </conditionalFormatting>
  <conditionalFormatting sqref="J5:K5">
    <cfRule type="duplicateValues" dxfId="1" priority="1"/>
  </conditionalFormatting>
  <conditionalFormatting sqref="D35:D1048576">
    <cfRule type="duplicateValues" dxfId="0" priority="64"/>
  </conditionalFormatting>
  <pageMargins left="0.70866141732283505" right="0.70866141732283505" top="0.74803149606299202" bottom="0.74803149606299202" header="0.31496062992126" footer="0.31496062992126"/>
  <pageSetup paperSize="9" scale="43" orientation="landscape" horizontalDpi="200" verticalDpi="300" r:id="rId1"/>
  <rowBreaks count="1" manualBreakCount="1">
    <brk id="32" max="16383" man="1"/>
  </rowBreaks>
  <colBreaks count="1" manualBreakCount="1">
    <brk id="2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8</vt:i4>
      </vt:variant>
    </vt:vector>
  </HeadingPairs>
  <TitlesOfParts>
    <vt:vector size="14" baseType="lpstr">
      <vt:lpstr>成卓 (2)ZY</vt:lpstr>
      <vt:lpstr>成卓 (3)ZY</vt:lpstr>
      <vt:lpstr>成卓 (4)ZY</vt:lpstr>
      <vt:lpstr>成卓ZY (自行核对1)</vt:lpstr>
      <vt:lpstr>成卓ZY (自行核对)</vt:lpstr>
      <vt:lpstr>自行核算</vt:lpstr>
      <vt:lpstr>'成卓 (2)ZY'!Print_Area</vt:lpstr>
      <vt:lpstr>'成卓 (3)ZY'!Print_Area</vt:lpstr>
      <vt:lpstr>'成卓 (4)ZY'!Print_Area</vt:lpstr>
      <vt:lpstr>'成卓ZY (自行核对)'!Print_Area</vt:lpstr>
      <vt:lpstr>'成卓ZY (自行核对1)'!Print_Area</vt:lpstr>
      <vt:lpstr>'成卓 (2)ZY'!Print_Titles</vt:lpstr>
      <vt:lpstr>'成卓 (3)ZY'!Print_Titles</vt:lpstr>
      <vt:lpstr>'成卓 (4)ZY'!Print_Titles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cp:lastPrinted>2021-09-04T08:28:00Z</cp:lastPrinted>
  <dcterms:created xsi:type="dcterms:W3CDTF">2006-09-13T11:21:00Z</dcterms:created>
  <dcterms:modified xsi:type="dcterms:W3CDTF">2022-07-18T07:07:52Z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E098025BC3D0471F8354BC369E970CC5</vt:lpwstr>
  </property>
</Properties>
</file>