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ED72B1B7-1944-42B5-8A91-A4A99B0FD385}" xr6:coauthVersionLast="47" xr6:coauthVersionMax="47" xr10:uidLastSave="{00000000-0000-0000-0000-000000000000}"/>
  <bookViews>
    <workbookView xWindow="-108" yWindow="-108" windowWidth="23256" windowHeight="12720" firstSheet="5" activeTab="5" xr2:uid="{00000000-000D-0000-FFFF-FFFF00000000}"/>
  </bookViews>
  <sheets>
    <sheet name="长生GY" sheetId="4" state="hidden" r:id="rId1"/>
    <sheet name="长生 (4)ZY" sheetId="5" state="hidden" r:id="rId2"/>
    <sheet name="长生 (3)ZY" sheetId="6" state="hidden" r:id="rId3"/>
    <sheet name="长生4-取消" sheetId="11" state="hidden" r:id="rId4"/>
    <sheet name="冲压件核价" sheetId="9" state="hidden" r:id="rId5"/>
    <sheet name="长生2" sheetId="15" r:id="rId6"/>
    <sheet name="Sheet1" sheetId="1" r:id="rId7"/>
    <sheet name="Sheet2" sheetId="2" r:id="rId8"/>
    <sheet name="Sheet3" sheetId="3" r:id="rId9"/>
  </sheets>
  <definedNames>
    <definedName name="_xlnm._FilterDatabase" localSheetId="4" hidden="1">冲压件核价!$A$3:$AG$18</definedName>
    <definedName name="_xlnm._FilterDatabase" localSheetId="0" hidden="1">长生GY!$8:$8</definedName>
    <definedName name="_xlnm.Print_Area" localSheetId="5">长生2!$A$1:$H$20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1" l="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" i="11"/>
  <c r="W5" i="9"/>
  <c r="W6" i="9"/>
  <c r="W7" i="9"/>
  <c r="W8" i="9"/>
  <c r="W9" i="9"/>
  <c r="W10" i="9"/>
  <c r="W11" i="9"/>
  <c r="W12" i="9"/>
  <c r="R11" i="9"/>
  <c r="O10" i="9"/>
  <c r="W4" i="9"/>
  <c r="O4" i="9"/>
  <c r="Q4" i="9"/>
  <c r="Q10" i="9"/>
  <c r="R10" i="9"/>
  <c r="R4" i="9"/>
  <c r="R18" i="9"/>
  <c r="W18" i="9"/>
  <c r="Y4" i="9"/>
  <c r="Z4" i="9"/>
  <c r="AC4" i="9"/>
  <c r="G5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8" i="4"/>
  <c r="G59" i="4"/>
  <c r="G60" i="4"/>
  <c r="G61" i="4"/>
  <c r="G9" i="4"/>
  <c r="G10" i="4"/>
  <c r="G11" i="4"/>
  <c r="L38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G9" i="5"/>
</calcChain>
</file>

<file path=xl/sharedStrings.xml><?xml version="1.0" encoding="utf-8"?>
<sst xmlns="http://schemas.openxmlformats.org/spreadsheetml/2006/main" count="699" uniqueCount="464">
  <si>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</si>
  <si>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</si>
  <si>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</si>
  <si>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</si>
  <si>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</si>
  <si>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</si>
  <si>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</si>
  <si>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</si>
  <si>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</si>
  <si>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</si>
  <si>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</si>
  <si>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</si>
  <si>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</si>
  <si>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</si>
  <si>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REM0001654</t>
    <phoneticPr fontId="5" type="noConversion"/>
  </si>
  <si>
    <t>1029后视镜头</t>
    <phoneticPr fontId="5" type="noConversion"/>
  </si>
  <si>
    <t>只</t>
    <phoneticPr fontId="5" type="noConversion"/>
  </si>
  <si>
    <t>REM0001739</t>
  </si>
  <si>
    <t>奥铃镜座左</t>
  </si>
  <si>
    <t>02.01.03.052</t>
  </si>
  <si>
    <t>奥铃镜座左（新）</t>
  </si>
  <si>
    <t>02.01.03.052A</t>
  </si>
  <si>
    <t>REM0001743</t>
  </si>
  <si>
    <t>奥铃镜座右</t>
  </si>
  <si>
    <t>02.01.03.053</t>
  </si>
  <si>
    <t>奥铃镜座右（新）</t>
  </si>
  <si>
    <t>02.01.03.053A</t>
  </si>
  <si>
    <t>SHT0001125</t>
  </si>
  <si>
    <t>欧曼重卡升级司机底座</t>
    <phoneticPr fontId="5" type="noConversion"/>
  </si>
  <si>
    <t>02.03.07.189</t>
    <phoneticPr fontId="5" type="noConversion"/>
  </si>
  <si>
    <t>SHT0000993</t>
  </si>
  <si>
    <t>M4司机底座</t>
    <phoneticPr fontId="5" type="noConversion"/>
  </si>
  <si>
    <t>02.03.34.002</t>
    <phoneticPr fontId="5" type="noConversion"/>
  </si>
  <si>
    <t>SHT0002498</t>
    <phoneticPr fontId="5" type="noConversion"/>
  </si>
  <si>
    <t>M4副司机底座</t>
    <phoneticPr fontId="5" type="noConversion"/>
  </si>
  <si>
    <t>02.03.34.002A</t>
    <phoneticPr fontId="5" type="noConversion"/>
  </si>
  <si>
    <t>SHT0000823</t>
  </si>
  <si>
    <t>H4升级司机底座（改型）</t>
    <phoneticPr fontId="5" type="noConversion"/>
  </si>
  <si>
    <t>02.03.11.096</t>
    <phoneticPr fontId="5" type="noConversion"/>
  </si>
  <si>
    <t>SHT0001001</t>
  </si>
  <si>
    <t>一汽左旁侧板</t>
    <phoneticPr fontId="5" type="noConversion"/>
  </si>
  <si>
    <t>02.03.27.039</t>
    <phoneticPr fontId="5" type="noConversion"/>
  </si>
  <si>
    <t>SHT0001000</t>
  </si>
  <si>
    <t>一汽右旁侧板</t>
    <phoneticPr fontId="5" type="noConversion"/>
  </si>
  <si>
    <t>02.03.27.040</t>
    <phoneticPr fontId="5" type="noConversion"/>
  </si>
  <si>
    <t>RCA0000123</t>
  </si>
  <si>
    <t>文件柜焊接总成1B22057210019</t>
    <phoneticPr fontId="5" type="noConversion"/>
  </si>
  <si>
    <t>01.03.08.004</t>
    <phoneticPr fontId="5" type="noConversion"/>
  </si>
  <si>
    <t>RCA0000124</t>
  </si>
  <si>
    <t>遮阳板轴支架1B22057210003</t>
    <phoneticPr fontId="5" type="noConversion"/>
  </si>
  <si>
    <t>01.03.08.007</t>
    <phoneticPr fontId="5" type="noConversion"/>
  </si>
  <si>
    <t>RCA0000125</t>
  </si>
  <si>
    <t>遮阳板轴支架1B22057210023</t>
    <phoneticPr fontId="5" type="noConversion"/>
  </si>
  <si>
    <t>01.03.08.008</t>
    <phoneticPr fontId="5" type="noConversion"/>
  </si>
  <si>
    <t>RCA0000127</t>
  </si>
  <si>
    <t>副水箱支架1124113100004</t>
    <phoneticPr fontId="5" type="noConversion"/>
  </si>
  <si>
    <t>01.03.08.010</t>
    <phoneticPr fontId="5" type="noConversion"/>
  </si>
  <si>
    <t>RCA0000128</t>
  </si>
  <si>
    <t>离合摇臂1417116200304</t>
    <phoneticPr fontId="5" type="noConversion"/>
  </si>
  <si>
    <t>01.03.08.011</t>
    <phoneticPr fontId="5" type="noConversion"/>
  </si>
  <si>
    <t>RCA0000129</t>
  </si>
  <si>
    <t>弹簧梁支架1122917500009</t>
    <phoneticPr fontId="5" type="noConversion"/>
  </si>
  <si>
    <t>01.03.08.013</t>
    <phoneticPr fontId="5" type="noConversion"/>
  </si>
  <si>
    <t>RCA0000130</t>
  </si>
  <si>
    <t>后翼子板总成左1B24984310037</t>
    <phoneticPr fontId="5" type="noConversion"/>
  </si>
  <si>
    <t>01.03.08.014</t>
    <phoneticPr fontId="5" type="noConversion"/>
  </si>
  <si>
    <t>RCA0000131</t>
  </si>
  <si>
    <t>右后翼子板上连接板H0843020006A0</t>
    <phoneticPr fontId="5" type="noConversion"/>
  </si>
  <si>
    <t>01.03.08.018</t>
    <phoneticPr fontId="5" type="noConversion"/>
  </si>
  <si>
    <t>RCA0000132</t>
  </si>
  <si>
    <t>左后翼子板上连接板H0843020005A0</t>
    <phoneticPr fontId="5" type="noConversion"/>
  </si>
  <si>
    <t>01.03.08.019</t>
    <phoneticPr fontId="5" type="noConversion"/>
  </si>
  <si>
    <t>SHT0002495</t>
    <phoneticPr fontId="5" type="noConversion"/>
  </si>
  <si>
    <t>左后翼子板连接板1B24984321035</t>
  </si>
  <si>
    <t>01.03.08.021</t>
    <phoneticPr fontId="5" type="noConversion"/>
  </si>
  <si>
    <t>SHT0002496</t>
  </si>
  <si>
    <t>右后翼子板连接板1B24984321036</t>
  </si>
  <si>
    <t>01.03.08.022</t>
  </si>
  <si>
    <t>RCA0000144</t>
  </si>
  <si>
    <t>高位进气管支架2(13118119X0033)</t>
    <phoneticPr fontId="5" type="noConversion"/>
  </si>
  <si>
    <t>01.03.20.070</t>
    <phoneticPr fontId="5" type="noConversion"/>
  </si>
  <si>
    <t>RCA0000145</t>
  </si>
  <si>
    <t>支架1B22057210031</t>
    <phoneticPr fontId="5" type="noConversion"/>
  </si>
  <si>
    <t>01.03.20.088</t>
    <phoneticPr fontId="5" type="noConversion"/>
  </si>
  <si>
    <t>RCA0000146</t>
  </si>
  <si>
    <t>支架1B22057210033</t>
    <phoneticPr fontId="5" type="noConversion"/>
  </si>
  <si>
    <t>01.03.20.089</t>
    <phoneticPr fontId="5" type="noConversion"/>
  </si>
  <si>
    <t>RCA0000147</t>
  </si>
  <si>
    <t>后翼子板G0843021021A0</t>
    <phoneticPr fontId="5" type="noConversion"/>
  </si>
  <si>
    <t>01.03.20.101</t>
    <phoneticPr fontId="5" type="noConversion"/>
  </si>
  <si>
    <t>SLT0001111</t>
  </si>
  <si>
    <t>6486司机座垫（骨架）</t>
  </si>
  <si>
    <t>02.12.18.056</t>
  </si>
  <si>
    <t>SLT0001112</t>
  </si>
  <si>
    <t>6486副司机座垫（骨架）</t>
  </si>
  <si>
    <t>02.12.18.057</t>
  </si>
  <si>
    <t>SLT0001110</t>
  </si>
  <si>
    <t>6486司机背（骨架）</t>
  </si>
  <si>
    <t>02.12.18.060</t>
  </si>
  <si>
    <t>SHT0002497</t>
    <phoneticPr fontId="5" type="noConversion"/>
  </si>
  <si>
    <t>储气筒支架1122935613006</t>
  </si>
  <si>
    <t>01.03.08.012</t>
  </si>
  <si>
    <t>REM0000591</t>
  </si>
  <si>
    <t>U型钣金骨架左</t>
    <phoneticPr fontId="5" type="noConversion"/>
  </si>
  <si>
    <t>02.01.05.115</t>
    <phoneticPr fontId="5" type="noConversion"/>
  </si>
  <si>
    <t>REM0000598</t>
  </si>
  <si>
    <t>U型钣金骨架右</t>
    <phoneticPr fontId="5" type="noConversion"/>
  </si>
  <si>
    <t>02.01.05.116</t>
    <phoneticPr fontId="5" type="noConversion"/>
  </si>
  <si>
    <t>SCS0005875</t>
  </si>
  <si>
    <t>M50N左侧调角器上连接板总成</t>
    <phoneticPr fontId="5" type="noConversion"/>
  </si>
  <si>
    <t>02.03.35.101</t>
    <phoneticPr fontId="5" type="noConversion"/>
  </si>
  <si>
    <t>SLT0002259</t>
  </si>
  <si>
    <t>新副司机底座骨架总成（金王子）</t>
    <phoneticPr fontId="5" type="noConversion"/>
  </si>
  <si>
    <t>02.12.05.053A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</si>
  <si>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</si>
  <si>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</si>
  <si>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</si>
  <si>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</si>
  <si>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</si>
  <si>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</si>
  <si>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</si>
  <si>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重卡司机底座总成（20﹟）</t>
  </si>
  <si>
    <t>02.12.10.005</t>
    <phoneticPr fontId="5" type="noConversion"/>
  </si>
  <si>
    <t>02.03.07.189A</t>
    <phoneticPr fontId="5" type="noConversion"/>
  </si>
  <si>
    <t>模具费未税2477.876元，摊销2万件后，产品降至未税26.4248元</t>
    <phoneticPr fontId="5" type="noConversion"/>
  </si>
  <si>
    <t>H3改型副司机底座骨架总成</t>
    <phoneticPr fontId="5" type="noConversion"/>
  </si>
  <si>
    <t>模具费未税12300元，摊销1万件后，产品降至未税57.7771元</t>
    <phoneticPr fontId="5" type="noConversion"/>
  </si>
  <si>
    <t>SHT0001667</t>
    <phoneticPr fontId="5" type="noConversion"/>
  </si>
  <si>
    <t>X3000副驾驶员座盆</t>
    <phoneticPr fontId="5" type="noConversion"/>
  </si>
  <si>
    <t>B40L护盖前固定座</t>
    <phoneticPr fontId="5" type="noConversion"/>
  </si>
  <si>
    <t>02.03.08.196</t>
    <phoneticPr fontId="5" type="noConversion"/>
  </si>
  <si>
    <t>RCA0000138</t>
    <phoneticPr fontId="5" type="noConversion"/>
  </si>
  <si>
    <t>三通接头支架1120835600032</t>
    <phoneticPr fontId="5" type="noConversion"/>
  </si>
  <si>
    <t>01.03.08.040</t>
    <phoneticPr fontId="5" type="noConversion"/>
  </si>
  <si>
    <t>RCA0000148</t>
    <phoneticPr fontId="5" type="noConversion"/>
  </si>
  <si>
    <t>离合摇臂H0162080012A0</t>
    <phoneticPr fontId="5" type="noConversion"/>
  </si>
  <si>
    <t>01.03.20.147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</si>
  <si>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供货日期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</si>
  <si>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</si>
  <si>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</si>
  <si>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只</t>
    <phoneticPr fontId="5" type="noConversion"/>
  </si>
  <si>
    <t>02.01.01.007</t>
    <phoneticPr fontId="5" type="noConversion"/>
  </si>
  <si>
    <t>SHT0012132</t>
    <phoneticPr fontId="1" type="noConversion"/>
  </si>
  <si>
    <t>欧曼重卡司机底座</t>
    <phoneticPr fontId="1" type="noConversion"/>
  </si>
  <si>
    <t>02.03.07.189A</t>
    <phoneticPr fontId="1" type="noConversion"/>
  </si>
  <si>
    <t>SHT0000651</t>
  </si>
  <si>
    <t>欧曼升级重卡司机底座支架总成</t>
  </si>
  <si>
    <t>SHT0000652</t>
  </si>
  <si>
    <t>欧曼升级副司机底座骨架总成（右舵）</t>
  </si>
  <si>
    <t>SCS0004064</t>
    <phoneticPr fontId="1" type="noConversion"/>
  </si>
  <si>
    <t>B40内脚架</t>
  </si>
  <si>
    <t>SCS0004065</t>
    <phoneticPr fontId="1" type="noConversion"/>
  </si>
  <si>
    <t>B40外脚架</t>
  </si>
  <si>
    <t>SHT0000538</t>
  </si>
  <si>
    <t>H4副司机座盆总成</t>
  </si>
  <si>
    <t>SHT0000169</t>
  </si>
  <si>
    <t>SQDZ 座盆组件(底盘总成)</t>
  </si>
  <si>
    <t>SHT0000676</t>
  </si>
  <si>
    <t>欧曼升级重卡副司机底座骨架总成(不焊调角器)</t>
  </si>
  <si>
    <t>SHT0000779</t>
  </si>
  <si>
    <t>H4副司机地板连接支座总成</t>
  </si>
  <si>
    <t>SHT0000640</t>
  </si>
  <si>
    <t>H3升级副司机座椅底座 新</t>
  </si>
  <si>
    <t>SHT0000440</t>
  </si>
  <si>
    <t>新H4正司机座盆</t>
  </si>
  <si>
    <t>SHT0000574</t>
  </si>
  <si>
    <t>H3改型座盆</t>
  </si>
  <si>
    <t>SHT0000576</t>
  </si>
  <si>
    <t>H3改型副司机座骨架</t>
  </si>
  <si>
    <t>SHT0000542</t>
  </si>
  <si>
    <t>H4A升级副司机底座总成</t>
  </si>
  <si>
    <t>SHT0012133</t>
    <phoneticPr fontId="1" type="noConversion"/>
  </si>
  <si>
    <t>02.12.31.038</t>
  </si>
  <si>
    <t>02.12.31.039</t>
  </si>
  <si>
    <t>02.12.29.045</t>
  </si>
  <si>
    <t>02.12.29.046</t>
  </si>
  <si>
    <t>02.12.31.054</t>
  </si>
  <si>
    <t>02.12.30.022</t>
  </si>
  <si>
    <t>02.12.31.046</t>
  </si>
  <si>
    <t>02.12.31.087</t>
  </si>
  <si>
    <t>02.12.31.035</t>
  </si>
  <si>
    <t>02.12.31.047</t>
  </si>
  <si>
    <t>02.12.31.027</t>
  </si>
  <si>
    <t>02.12.31.028</t>
  </si>
  <si>
    <t>02.12.31.055</t>
  </si>
  <si>
    <t>02.12.31.108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</si>
  <si>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</si>
  <si>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</si>
  <si>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</si>
  <si>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只</t>
    <phoneticPr fontId="5" type="noConversion"/>
  </si>
  <si>
    <t>10000件后降价1.23元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</si>
  <si>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</si>
  <si>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>乙方：黄骅市长生汽车灯镜有限公司</t>
    <phoneticPr fontId="1" type="noConversion"/>
  </si>
  <si>
    <t>未税采购价格</t>
    <phoneticPr fontId="1" type="noConversion"/>
  </si>
  <si>
    <t>2021年</t>
    <phoneticPr fontId="1" type="noConversion"/>
  </si>
  <si>
    <t xml:space="preserve"> </t>
    <phoneticPr fontId="1" type="noConversion"/>
  </si>
  <si>
    <t xml:space="preserve">    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</si>
  <si>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</si>
  <si>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</si>
  <si>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协议编号：HBZYXY-2021-056-02</t>
    <phoneticPr fontId="1" type="noConversion"/>
  </si>
  <si>
    <r>
      <rPr>
        <b/>
        <sz val="18"/>
        <rFont val="楷体"/>
        <family val="3"/>
        <charset val="134"/>
      </rPr>
      <t>临时零部件采购价格协议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</si>
  <si>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20 </t>
    </r>
    <r>
      <rPr>
        <sz val="12"/>
        <rFont val="楷体_GB2312"/>
        <family val="3"/>
        <charset val="134"/>
      </rPr>
      <t>日(此价格暂为临时价格，价格有变化时双方再协商）</t>
    </r>
    <phoneticPr fontId="1" type="noConversion"/>
  </si>
  <si>
    <r>
      <t>四、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3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20 </t>
    </r>
    <r>
      <rPr>
        <sz val="12"/>
        <rFont val="宋体"/>
        <family val="3"/>
        <charset val="134"/>
      </rPr>
      <t>日仍按照20年价格暂维持不动，待光华荣昌客户涨价后再调整</t>
    </r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</si>
  <si>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</si>
  <si>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六、供应商接到此通知后两日内确认回传，否则视为默认。</t>
    <phoneticPr fontId="1" type="noConversion"/>
  </si>
  <si>
    <t>SHT0000089</t>
  </si>
  <si>
    <t>20年使用量</t>
    <phoneticPr fontId="1" type="noConversion"/>
  </si>
  <si>
    <t>M4座盆</t>
  </si>
  <si>
    <t>件</t>
  </si>
  <si>
    <t>SHT0000103</t>
  </si>
  <si>
    <t>SHT0000104</t>
  </si>
  <si>
    <t>SLT0000055</t>
  </si>
  <si>
    <t>SLT0000325</t>
  </si>
  <si>
    <t>SLT0000348</t>
  </si>
  <si>
    <t>SLT0000393</t>
  </si>
  <si>
    <t>SLT0000401</t>
  </si>
  <si>
    <t>SLT0000409</t>
  </si>
  <si>
    <t>SLT0000412</t>
  </si>
  <si>
    <t>SLT0000413</t>
  </si>
  <si>
    <t>SLT0000448</t>
  </si>
  <si>
    <t>SLT0000461</t>
  </si>
  <si>
    <t>SLT0000463</t>
  </si>
  <si>
    <t>SLT0000470</t>
  </si>
  <si>
    <t>SLT0000471</t>
  </si>
  <si>
    <t>SLT0000473</t>
  </si>
  <si>
    <t>SLT0000474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</si>
  <si>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</si>
  <si>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</si>
  <si>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</si>
  <si>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</si>
  <si>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</si>
  <si>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</si>
  <si>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</si>
  <si>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SLT0000508</t>
  </si>
  <si>
    <t>SLT0000509</t>
  </si>
  <si>
    <t>SLT0000524</t>
  </si>
  <si>
    <t>SLT0000530</t>
  </si>
  <si>
    <t>SLT0000531</t>
  </si>
  <si>
    <t>SLT0000537</t>
  </si>
  <si>
    <t>SLT0000553</t>
  </si>
  <si>
    <t>SLT0000559</t>
  </si>
  <si>
    <t>SLT0000563</t>
  </si>
  <si>
    <t>SLT0000566</t>
  </si>
  <si>
    <t>SLT0000576</t>
  </si>
  <si>
    <t>SLT0000577</t>
  </si>
  <si>
    <t>SLT0000579</t>
  </si>
  <si>
    <t>SLT0000582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</si>
  <si>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</si>
  <si>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</si>
  <si>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</si>
  <si>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</si>
  <si>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</si>
  <si>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</si>
  <si>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</si>
  <si>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SLT0000631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</si>
  <si>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</si>
  <si>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</si>
  <si>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</si>
  <si>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</si>
  <si>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</si>
  <si>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</si>
  <si>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</si>
  <si>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</si>
  <si>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</si>
  <si>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</si>
  <si>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</si>
  <si>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</si>
  <si>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</si>
  <si>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</si>
  <si>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</si>
  <si>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</si>
  <si>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SLT0001052</t>
  </si>
  <si>
    <t>SLT0001057</t>
  </si>
  <si>
    <t>SLT0001058</t>
  </si>
  <si>
    <t>SLT0001060</t>
  </si>
  <si>
    <t>SLT0001061</t>
  </si>
  <si>
    <t>SLT0001062</t>
  </si>
  <si>
    <t>SLT0001063</t>
  </si>
  <si>
    <t>SLT0001076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</si>
  <si>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</si>
  <si>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</si>
  <si>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</si>
  <si>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</si>
  <si>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</si>
  <si>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</si>
  <si>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</si>
  <si>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SLT0001598</t>
  </si>
  <si>
    <t>SLT0001600</t>
  </si>
  <si>
    <t>SLT0001611</t>
  </si>
  <si>
    <t>SLT0001816</t>
  </si>
  <si>
    <t>SLT0002353</t>
  </si>
  <si>
    <t>K1宽车座盆</t>
  </si>
  <si>
    <t>K1右背左调角器连接板</t>
  </si>
  <si>
    <t>K1连接板（右舵）</t>
  </si>
  <si>
    <t>K1窄车左后旋转支架</t>
  </si>
  <si>
    <t>K1窄车右后旋转支架</t>
  </si>
  <si>
    <t>K1出口马来一排双人</t>
  </si>
  <si>
    <t>K1出口马来二排单人</t>
  </si>
  <si>
    <t>K1出口马来三排单人</t>
  </si>
  <si>
    <t>K1出口马来二排双人</t>
  </si>
  <si>
    <t>K1窄车右舵三排单人座</t>
  </si>
  <si>
    <t>SHT0000089</t>
    <phoneticPr fontId="1" type="noConversion"/>
  </si>
  <si>
    <t>冲压件核价</t>
    <phoneticPr fontId="29" type="noConversion"/>
  </si>
  <si>
    <t>序</t>
  </si>
  <si>
    <t>厂家</t>
    <phoneticPr fontId="29" type="noConversion"/>
  </si>
  <si>
    <t>核价区间</t>
    <phoneticPr fontId="29" type="noConversion"/>
  </si>
  <si>
    <t>QAD号</t>
    <phoneticPr fontId="29" type="noConversion"/>
  </si>
  <si>
    <t>物料代码</t>
  </si>
  <si>
    <t>名称</t>
  </si>
  <si>
    <t>单件</t>
    <phoneticPr fontId="29" type="noConversion"/>
  </si>
  <si>
    <t>材质</t>
  </si>
  <si>
    <t>数量</t>
    <phoneticPr fontId="29" type="noConversion"/>
  </si>
  <si>
    <t>下料尺寸</t>
    <phoneticPr fontId="29" type="noConversion"/>
  </si>
  <si>
    <t>含税单价</t>
  </si>
  <si>
    <t>重量</t>
  </si>
  <si>
    <t>材料费</t>
  </si>
  <si>
    <t>加工成本</t>
  </si>
  <si>
    <t>系数</t>
    <phoneticPr fontId="29" type="noConversion"/>
  </si>
  <si>
    <t>含税价格</t>
    <phoneticPr fontId="29" type="noConversion"/>
  </si>
  <si>
    <t>不含税单价</t>
  </si>
  <si>
    <t>未税模具费</t>
    <phoneticPr fontId="29" type="noConversion"/>
  </si>
  <si>
    <t>摊销件数</t>
    <phoneticPr fontId="29" type="noConversion"/>
  </si>
  <si>
    <t>含模摊未税单价</t>
    <phoneticPr fontId="29" type="noConversion"/>
  </si>
  <si>
    <t>未税报价</t>
    <phoneticPr fontId="29" type="noConversion"/>
  </si>
  <si>
    <t>最终未税定价</t>
    <phoneticPr fontId="29" type="noConversion"/>
  </si>
  <si>
    <t>号</t>
  </si>
  <si>
    <t>长mm</t>
    <phoneticPr fontId="29" type="noConversion"/>
  </si>
  <si>
    <t>宽mm</t>
    <phoneticPr fontId="29" type="noConversion"/>
  </si>
  <si>
    <t>厚mm</t>
    <phoneticPr fontId="29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</si>
  <si>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</si>
  <si>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</si>
  <si>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</si>
  <si>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</si>
  <si>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</si>
  <si>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</si>
  <si>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</si>
  <si>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29" type="noConversion"/>
  </si>
  <si>
    <t>合计</t>
  </si>
  <si>
    <t xml:space="preserve">落料 </t>
  </si>
  <si>
    <t>200T</t>
  </si>
  <si>
    <t>材料合计：</t>
    <phoneticPr fontId="29" type="noConversion"/>
  </si>
  <si>
    <t>加工费合计：</t>
    <phoneticPr fontId="29" type="noConversion"/>
  </si>
  <si>
    <t>长生</t>
    <phoneticPr fontId="29" type="noConversion"/>
  </si>
  <si>
    <t>M4坐盆</t>
    <phoneticPr fontId="29" type="noConversion"/>
  </si>
  <si>
    <t>主板</t>
    <phoneticPr fontId="29" type="noConversion"/>
  </si>
  <si>
    <t>管</t>
    <phoneticPr fontId="1" type="noConversion"/>
  </si>
  <si>
    <t>ST12</t>
    <phoneticPr fontId="29" type="noConversion"/>
  </si>
  <si>
    <t>拉伸</t>
    <phoneticPr fontId="1" type="noConversion"/>
  </si>
  <si>
    <t>清边</t>
    <phoneticPr fontId="1" type="noConversion"/>
  </si>
  <si>
    <t>折沿</t>
    <phoneticPr fontId="1" type="noConversion"/>
  </si>
  <si>
    <t>冲4孔</t>
    <phoneticPr fontId="1" type="noConversion"/>
  </si>
  <si>
    <t>80T</t>
    <phoneticPr fontId="1" type="noConversion"/>
  </si>
  <si>
    <t>300T</t>
    <phoneticPr fontId="1" type="noConversion"/>
  </si>
  <si>
    <t>铆钉</t>
    <phoneticPr fontId="1" type="noConversion"/>
  </si>
  <si>
    <t>大支架</t>
    <phoneticPr fontId="1" type="noConversion"/>
  </si>
  <si>
    <t>小支架（含焊母）</t>
    <phoneticPr fontId="1" type="noConversion"/>
  </si>
  <si>
    <t>铆接</t>
    <phoneticPr fontId="1" type="noConversion"/>
  </si>
  <si>
    <t>冲齿*16</t>
    <phoneticPr fontId="1" type="noConversion"/>
  </si>
  <si>
    <t>截管*2</t>
    <phoneticPr fontId="1" type="noConversion"/>
  </si>
  <si>
    <t>折弯*2</t>
    <phoneticPr fontId="1" type="noConversion"/>
  </si>
  <si>
    <t>压扁*2</t>
    <phoneticPr fontId="1" type="noConversion"/>
  </si>
  <si>
    <t>40T</t>
    <phoneticPr fontId="1" type="noConversion"/>
  </si>
  <si>
    <t>喷涂</t>
    <phoneticPr fontId="1" type="noConversion"/>
  </si>
  <si>
    <t>调整</t>
    <phoneticPr fontId="1" type="noConversion"/>
  </si>
  <si>
    <t>套扣</t>
    <phoneticPr fontId="1" type="noConversion"/>
  </si>
  <si>
    <t>包装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</si>
  <si>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</si>
  <si>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</si>
  <si>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</si>
  <si>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SBS0010148</t>
  </si>
  <si>
    <t>固定14人一排三人</t>
  </si>
  <si>
    <t>SBS0010150</t>
  </si>
  <si>
    <t>固定宽车二排双人</t>
  </si>
  <si>
    <t>M4副司机底座</t>
  </si>
  <si>
    <t>M4右舵骨架</t>
  </si>
  <si>
    <t>1033座垫（欧马可右舵座盆）</t>
  </si>
  <si>
    <t>K1窄车座盆</t>
  </si>
  <si>
    <t>K1左舵第一排双人座垫骨架焊接
总成（三点式）</t>
  </si>
  <si>
    <t>K1左舵第二排双人座垫骨架焊接
总成（三点式）</t>
  </si>
  <si>
    <t>K1左舵第二排单人座垫骨架焊接总成</t>
  </si>
  <si>
    <t>K1左舵第三排单人座垫骨架焊接总成</t>
  </si>
  <si>
    <t>K1左舵第四排单人座垫骨架焊接总成</t>
  </si>
  <si>
    <t>K1左舵第四排双人座垫骨架焊接总成
（三点式）</t>
  </si>
  <si>
    <t>K1左舵第四排四人联体左座骨架总成
（三点式）</t>
  </si>
  <si>
    <t>K1左舵第四排四人联体右座骨架总成
（三点式）</t>
  </si>
  <si>
    <t>K1窄车左舵第一排双人座垫骨架焊接总成</t>
  </si>
  <si>
    <t>K1窄车左舵第二排双人座垫骨架焊接总成</t>
  </si>
  <si>
    <t>K1窄车左舵第三排双人座垫骨架焊接总成</t>
  </si>
  <si>
    <t>K1宽车左舵一排三人座垫骨架总成
（新状态）</t>
  </si>
  <si>
    <t>K1一排三人座骨架总成（5990）</t>
  </si>
  <si>
    <t>K1二排双人座总成（5990）</t>
  </si>
  <si>
    <t>K1二排单人座骨架总成（5990）</t>
  </si>
  <si>
    <t>K1三排单人座骨架总成（5990）</t>
  </si>
  <si>
    <t>K1一排双人座骨架（5990）
FTK1-7261100</t>
  </si>
  <si>
    <t>K1左舵侧翻座椅左折叠支撑总成</t>
  </si>
  <si>
    <t>K1左舵左前旋转支架总成</t>
  </si>
  <si>
    <t>K1左舵左后旋转支架总成</t>
  </si>
  <si>
    <t>K1左舵侧翻座椅右折叠支撑总成</t>
  </si>
  <si>
    <t>K1左舵右前旋转支架总成</t>
  </si>
  <si>
    <t>K1左舵右后旋转支架总成</t>
  </si>
  <si>
    <t>K1右舵第二排单人座垫骨架焊接总成</t>
  </si>
  <si>
    <t>K1右舵第二排双人座垫骨架焊接总成
（三点式）</t>
  </si>
  <si>
    <t>K1右舵单人三排座骨架总成</t>
  </si>
  <si>
    <t>K1右舵第一排双人座垫骨架焊接总成
（三点式）</t>
  </si>
  <si>
    <t>K1右舵第一排三人联体座垫骨架焊接总成</t>
  </si>
  <si>
    <t>K1窄车左舵右前旋转支架总成（1.5人）</t>
  </si>
  <si>
    <t>K1窄车左前旋转支架总成（1.5人）</t>
  </si>
  <si>
    <t>K1右舵第一排四人联体座垫骨架焊接总成</t>
  </si>
  <si>
    <t>K1宽车右舵二排双人座骨架7251</t>
  </si>
  <si>
    <t>K1窄车左舵乘客第三排单人座垫骨架总成</t>
  </si>
  <si>
    <t>K1窄车左舵乘客第四排单人座垫骨架总成</t>
  </si>
  <si>
    <t>K1窄车左舵乘客第三排双人联体座垫
骨架总成</t>
  </si>
  <si>
    <t>K1窄车左舵乘客第一排三人联体座垫
骨架总成</t>
  </si>
  <si>
    <t>K1窄车左舵乘客二排三人座垫骨架总成</t>
  </si>
  <si>
    <t>K1窄车左舵座椅前旋转支架左</t>
  </si>
  <si>
    <t>K1窄车左舵双人座垫骨架总成(带折叠座）</t>
  </si>
  <si>
    <t>K1窄车左舵长轴14人二排双人联体座骨架
总成（三点式）</t>
  </si>
  <si>
    <t>K1窄车左舵长轴14人三排双人联体座
骨架总成</t>
  </si>
  <si>
    <t>K1窄车左舵长轴14人乘客第三排三人联体座垫骨架
总成（三点式）</t>
  </si>
  <si>
    <t>K1窄车左舵长轴15人乘客二排三人座垫
骨架总成</t>
  </si>
  <si>
    <t>K1乘客第三排双人联体(5990)
FTK1-7281100</t>
  </si>
  <si>
    <t>K1窄车左舵长轴14人第一排三人座骨架</t>
  </si>
  <si>
    <t>长轴15座海外秘鲁15座改装一排双人
FTK1Z-7231100-1</t>
  </si>
  <si>
    <t>长轴15座海外秘鲁15座改装二排双人
FTK1Z-7241100-1</t>
  </si>
  <si>
    <t>长轴15座海外秘鲁15座改装三排双人
FTK1Z-7251100-1</t>
  </si>
  <si>
    <t>K1左舵第二排双人联体座骨架总成
（联体靠背无头枕）</t>
  </si>
  <si>
    <t>K1左舵第一排三人联体座垫骨架焊接总成</t>
  </si>
  <si>
    <t>K1窄车左舵乘客二排双人连体座骨架总成</t>
  </si>
  <si>
    <t>5990右舵三排双人</t>
  </si>
  <si>
    <t>5990右舵二排双人</t>
  </si>
  <si>
    <t>5990右舵二排单人</t>
  </si>
  <si>
    <t>5990右舵三排单人</t>
  </si>
  <si>
    <t>K1窄车右舵第四排单人座垫骨架总成</t>
  </si>
  <si>
    <t>K1窄车右舵乘客第二排单人座垫骨架总成</t>
  </si>
  <si>
    <t>K1窄车右舵乘客第一排三人联体座垫
骨架总成B</t>
  </si>
  <si>
    <t>5990右舵一排三人</t>
  </si>
  <si>
    <t>K1右舵第一排四人联体座垫</t>
  </si>
  <si>
    <t>K1窄车左舵右前旋转支架总成</t>
  </si>
  <si>
    <t>K1宽车右舵四排单人座骨架</t>
  </si>
  <si>
    <t>K1窄车左舵全包15座乘客第四排单人座垫骨架总成</t>
    <phoneticPr fontId="1" type="noConversion"/>
  </si>
  <si>
    <t>K1窄车右舵11人乘客第三排双人联体座垫骨架总成</t>
    <phoneticPr fontId="1" type="noConversion"/>
  </si>
  <si>
    <t>K1窄车左舵长轴14人第二排单人座垫骨架焊接总成</t>
    <phoneticPr fontId="1" type="noConversion"/>
  </si>
  <si>
    <t>K1窄车右舵11人乘客第二排双人联体座垫骨架总成</t>
    <phoneticPr fontId="1" type="noConversion"/>
  </si>
  <si>
    <t>K1窄车左舵长轴14人第三排单人座垫骨架焊接总成</t>
    <phoneticPr fontId="1" type="noConversion"/>
  </si>
  <si>
    <t>K1窄车左舵长轴15人乘客第一排三人联体座垫骨架总成</t>
    <phoneticPr fontId="1" type="noConversion"/>
  </si>
  <si>
    <t>K1左舵折叠板拉簧</t>
    <phoneticPr fontId="1" type="noConversion"/>
  </si>
  <si>
    <t>BSP0000002</t>
    <phoneticPr fontId="1" type="noConversion"/>
  </si>
  <si>
    <t>2022年</t>
    <phoneticPr fontId="1" type="noConversion"/>
  </si>
  <si>
    <t>件</t>
    <phoneticPr fontId="1" type="noConversion"/>
  </si>
  <si>
    <t>SHT0014477</t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</si>
  <si>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</si>
  <si>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>不含税采购价格</t>
  </si>
  <si>
    <t>坐盆总成</t>
  </si>
  <si>
    <t>SHT0012234</t>
    <phoneticPr fontId="29" type="noConversion"/>
  </si>
  <si>
    <t xml:space="preserve">                          协议编号：</t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</si>
  <si>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</si>
  <si>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不含运费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</si>
  <si>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</si>
  <si>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</si>
  <si>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</si>
  <si>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</si>
  <si>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</si>
  <si>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五、运输费用</t>
    </r>
    <r>
      <rPr>
        <sz val="12"/>
        <rFont val="Microsoft YaHei UI"/>
        <family val="3"/>
        <charset val="134"/>
      </rPr>
      <t>由甲方承担，</t>
    </r>
    <r>
      <rPr>
        <sz val="12"/>
        <rFont val="楷体_GB2312"/>
        <family val="3"/>
        <charset val="134"/>
      </rPr>
      <t>运输过程中的风险由乙方承担。</t>
    </r>
    <phoneticPr fontId="1" type="noConversion"/>
  </si>
  <si>
    <t>司机底支架焊接总成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</si>
</sst>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);[Red]\(0.000\)"/>
    <numFmt numFmtId="182" formatCode="0.000_ "/>
    <numFmt numFmtId="183" formatCode="0.0000"/>
    <numFmt numFmtId="184" formatCode="0_);[Red]\(0\)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8"/>
      <name val="楷体"/>
      <family val="3"/>
      <charset val="134"/>
    </font>
    <font>
      <u/>
      <sz val="12"/>
      <name val="宋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b/>
      <sz val="12"/>
      <name val="Microsoft YaHei UI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Microsoft YaHei UI"/>
      <family val="3"/>
      <charset val="134"/>
    </font>
    <font>
      <sz val="10"/>
      <color theme="1"/>
      <name val="宋体"/>
      <family val="3"/>
      <charset val="134"/>
    </font>
    <font>
      <b/>
      <sz val="18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7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8" fontId="16" fillId="2" borderId="7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0" fillId="2" borderId="4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8" fontId="16" fillId="0" borderId="5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2" fillId="2" borderId="7" xfId="2" applyNumberFormat="1" applyFont="1" applyFill="1" applyBorder="1" applyAlignment="1">
      <alignment horizontal="center" vertical="center" wrapText="1"/>
    </xf>
    <xf numFmtId="178" fontId="22" fillId="2" borderId="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2" applyNumberFormat="1" applyFont="1" applyFill="1" applyBorder="1" applyAlignment="1">
      <alignment horizontal="center" vertical="center" wrapText="1"/>
    </xf>
    <xf numFmtId="10" fontId="22" fillId="2" borderId="11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19" fillId="0" borderId="0" xfId="1" applyNumberFormat="1" applyFont="1">
      <alignment vertical="center"/>
    </xf>
    <xf numFmtId="0" fontId="19" fillId="0" borderId="0" xfId="1" applyFont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15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" fillId="0" borderId="7" xfId="1" applyFill="1" applyBorder="1">
      <alignment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center" wrapText="1" shrinkToFit="1"/>
    </xf>
    <xf numFmtId="177" fontId="2" fillId="0" borderId="5" xfId="1" applyNumberFormat="1" applyBorder="1" applyAlignment="1">
      <alignment horizontal="center" vertical="center"/>
    </xf>
    <xf numFmtId="181" fontId="2" fillId="0" borderId="5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shrinkToFit="1"/>
    </xf>
    <xf numFmtId="0" fontId="30" fillId="0" borderId="7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177" fontId="2" fillId="0" borderId="7" xfId="1" applyNumberFormat="1" applyBorder="1">
      <alignment vertical="center"/>
    </xf>
    <xf numFmtId="0" fontId="32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177" fontId="2" fillId="0" borderId="7" xfId="1" applyNumberFormat="1" applyBorder="1" applyAlignment="1">
      <alignment horizontal="center" vertical="center"/>
    </xf>
    <xf numFmtId="180" fontId="2" fillId="4" borderId="7" xfId="1" applyNumberFormat="1" applyFill="1" applyBorder="1" applyAlignment="1">
      <alignment horizontal="center" vertical="center"/>
    </xf>
    <xf numFmtId="177" fontId="2" fillId="4" borderId="7" xfId="1" applyNumberFormat="1" applyFill="1" applyBorder="1" applyAlignment="1">
      <alignment horizontal="center" vertical="center"/>
    </xf>
    <xf numFmtId="182" fontId="2" fillId="0" borderId="7" xfId="1" applyNumberFormat="1" applyBorder="1" applyAlignment="1">
      <alignment horizontal="center" vertical="center"/>
    </xf>
    <xf numFmtId="181" fontId="2" fillId="0" borderId="0" xfId="1" applyNumberForma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177" fontId="2" fillId="0" borderId="0" xfId="1" applyNumberFormat="1" applyAlignment="1">
      <alignment horizontal="center" vertical="center"/>
    </xf>
    <xf numFmtId="177" fontId="2" fillId="0" borderId="0" xfId="1" applyNumberFormat="1">
      <alignment vertical="center"/>
    </xf>
    <xf numFmtId="180" fontId="2" fillId="0" borderId="0" xfId="1" applyNumberFormat="1">
      <alignment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2" fillId="0" borderId="7" xfId="1" applyFill="1" applyBorder="1" applyAlignment="1">
      <alignment horizontal="center" vertical="center"/>
    </xf>
    <xf numFmtId="176" fontId="14" fillId="0" borderId="7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178" fontId="16" fillId="2" borderId="7" xfId="0" applyNumberFormat="1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16" fillId="2" borderId="7" xfId="1" applyFont="1" applyFill="1" applyBorder="1" applyAlignment="1">
      <alignment horizontal="left" vertical="center" wrapText="1" shrinkToFit="1"/>
    </xf>
    <xf numFmtId="10" fontId="2" fillId="0" borderId="0" xfId="16" applyNumberFormat="1" applyFont="1" applyAlignment="1">
      <alignment horizontal="center" vertical="center"/>
    </xf>
    <xf numFmtId="177" fontId="11" fillId="2" borderId="0" xfId="1" applyNumberFormat="1" applyFont="1" applyFill="1" applyBorder="1" applyAlignment="1">
      <alignment horizontal="center" vertical="center" shrinkToFit="1"/>
    </xf>
    <xf numFmtId="183" fontId="35" fillId="0" borderId="7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>
      <alignment vertical="center"/>
    </xf>
    <xf numFmtId="176" fontId="14" fillId="0" borderId="7" xfId="2" applyNumberFormat="1" applyFont="1" applyBorder="1" applyAlignment="1">
      <alignment horizontal="center" vertical="center" wrapText="1"/>
    </xf>
    <xf numFmtId="184" fontId="37" fillId="0" borderId="7" xfId="0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18" fillId="0" borderId="0" xfId="1" applyFont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4" borderId="7" xfId="1" applyFill="1" applyBorder="1" applyAlignment="1">
      <alignment horizontal="center" vertical="center" wrapText="1"/>
    </xf>
    <xf numFmtId="180" fontId="2" fillId="4" borderId="7" xfId="1" applyNumberFormat="1" applyFill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80" fontId="2" fillId="0" borderId="7" xfId="1" applyNumberFormat="1" applyBorder="1" applyAlignment="1">
      <alignment horizontal="center" vertical="center"/>
    </xf>
    <xf numFmtId="9" fontId="0" fillId="0" borderId="5" xfId="13" applyFont="1" applyBorder="1" applyAlignment="1">
      <alignment horizontal="center" vertical="center"/>
    </xf>
    <xf numFmtId="9" fontId="0" fillId="0" borderId="18" xfId="13" applyFont="1" applyBorder="1" applyAlignment="1">
      <alignment horizontal="center" vertical="center"/>
    </xf>
    <xf numFmtId="9" fontId="0" fillId="0" borderId="14" xfId="13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14" fontId="2" fillId="0" borderId="18" xfId="1" applyNumberFormat="1" applyBorder="1" applyAlignment="1">
      <alignment horizontal="center" vertical="center"/>
    </xf>
    <xf numFmtId="14" fontId="2" fillId="0" borderId="14" xfId="1" applyNumberForma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177" fontId="2" fillId="0" borderId="20" xfId="1" applyNumberFormat="1" applyBorder="1" applyAlignment="1">
      <alignment horizontal="center" vertical="center"/>
    </xf>
    <xf numFmtId="177" fontId="2" fillId="0" borderId="17" xfId="1" applyNumberFormat="1" applyBorder="1" applyAlignment="1">
      <alignment horizontal="center" vertical="center"/>
    </xf>
    <xf numFmtId="181" fontId="2" fillId="0" borderId="20" xfId="1" applyNumberFormat="1" applyBorder="1" applyAlignment="1">
      <alignment horizontal="center" vertical="center" shrinkToFit="1"/>
    </xf>
    <xf numFmtId="181" fontId="2" fillId="0" borderId="21" xfId="1" applyNumberFormat="1" applyBorder="1" applyAlignment="1">
      <alignment horizontal="center" vertical="center" shrinkToFit="1"/>
    </xf>
    <xf numFmtId="181" fontId="2" fillId="0" borderId="17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/>
    </xf>
    <xf numFmtId="177" fontId="2" fillId="0" borderId="18" xfId="1" applyNumberFormat="1" applyBorder="1" applyAlignment="1">
      <alignment horizontal="center" vertical="center"/>
    </xf>
    <xf numFmtId="177" fontId="2" fillId="0" borderId="21" xfId="1" applyNumberFormat="1" applyBorder="1" applyAlignment="1">
      <alignment horizontal="center" vertical="center"/>
    </xf>
    <xf numFmtId="177" fontId="2" fillId="0" borderId="14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18" xfId="1" applyNumberFormat="1" applyBorder="1" applyAlignment="1">
      <alignment horizontal="center" vertical="center" wrapText="1"/>
    </xf>
    <xf numFmtId="180" fontId="2" fillId="0" borderId="5" xfId="1" applyNumberFormat="1" applyBorder="1" applyAlignment="1">
      <alignment horizontal="center" vertical="center" wrapText="1"/>
    </xf>
    <xf numFmtId="180" fontId="2" fillId="0" borderId="18" xfId="1" applyNumberFormat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/>
    </xf>
    <xf numFmtId="0" fontId="2" fillId="0" borderId="16" xfId="1" applyBorder="1" applyAlignment="1">
      <alignment horizontal="center" vertical="center" wrapText="1"/>
    </xf>
    <xf numFmtId="0" fontId="2" fillId="0" borderId="22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  <xf numFmtId="0" fontId="8" fillId="0" borderId="0" xfId="1" applyFont="1" applyBorder="1" applyAlignment="1">
      <alignment horizontal="left" vertical="center" wrapText="1"/>
    </xf>
  </cellXfs>
  <cellStyles count="17">
    <cellStyle name="BOM_Level_Below3" xfId="15" xr:uid="{25374B75-220A-48E0-A2A3-F8789E8C30C0}"/>
    <cellStyle name="百分比" xfId="16" builtinId="5"/>
    <cellStyle name="百分比 2" xfId="13" xr:uid="{B23A570F-44D8-4052-BD88-E7B25487EF2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4" xr:uid="{F3B89AC9-D847-4D6D-ACD5-249FC3668AEC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0"/>
  <sheetViews>
    <sheetView workbookViewId="0">
      <selection activeCell="O12" sqref="O12"/>
    </sheetView>
  </sheetViews>
  <sheetFormatPr defaultRowHeight="14.4"/>
  <cols>
    <col min="1" max="1" width="5.6640625" style="1" customWidth="1"/>
    <col min="2" max="2" width="14.218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6640625" style="1" customWidth="1"/>
    <col min="9" max="9" width="9" style="1"/>
    <col min="10" max="10" width="12.5546875" style="84" customWidth="1"/>
    <col min="11" max="13" width="9" style="1"/>
    <col min="14" max="14" width="11" style="1" customWidth="1"/>
    <col min="15" max="15" width="11.21875" style="1" customWidth="1"/>
    <col min="1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1" width="9" style="1"/>
    <col min="16382" max="16384" width="9" style="1" customWidth="1"/>
  </cols>
  <sheetData>
    <row r="1" spans="1:12" ht="22.2">
      <c r="A1" s="144" t="s">
        <v>200</v>
      </c>
      <c r="B1" s="144"/>
      <c r="C1" s="144"/>
      <c r="D1" s="144"/>
      <c r="E1" s="144"/>
      <c r="F1" s="144"/>
      <c r="G1" s="144"/>
      <c r="H1" s="144"/>
    </row>
    <row r="2" spans="1:12" ht="14.25" customHeight="1">
      <c r="A2" s="148" t="s">
        <v>199</v>
      </c>
      <c r="B2" s="148"/>
      <c r="C2" s="148"/>
      <c r="D2" s="148"/>
      <c r="E2" s="148"/>
      <c r="F2" s="148"/>
      <c r="G2" s="148"/>
      <c r="H2" s="148"/>
    </row>
    <row r="3" spans="1:12" ht="15.6">
      <c r="A3" s="145" t="s">
        <v>1</v>
      </c>
      <c r="B3" s="145"/>
      <c r="C3" s="145"/>
      <c r="D3" s="145"/>
      <c r="E3" s="145"/>
      <c r="F3" s="145"/>
      <c r="G3" s="145"/>
      <c r="H3" s="145"/>
    </row>
    <row r="4" spans="1:12" ht="15.6">
      <c r="A4" s="145" t="s">
        <v>191</v>
      </c>
      <c r="B4" s="145"/>
      <c r="C4" s="145"/>
      <c r="D4" s="145"/>
      <c r="E4" s="145"/>
      <c r="F4" s="145"/>
      <c r="G4" s="145"/>
      <c r="H4" s="145"/>
    </row>
    <row r="5" spans="1:12" ht="28.5" customHeight="1">
      <c r="A5" s="146" t="s">
        <v>3</v>
      </c>
      <c r="B5" s="146"/>
      <c r="C5" s="146"/>
      <c r="D5" s="146"/>
      <c r="E5" s="146"/>
      <c r="F5" s="146"/>
      <c r="G5" s="146"/>
      <c r="H5" s="146"/>
    </row>
    <row r="6" spans="1:12" ht="16.2" thickBot="1">
      <c r="A6" s="147" t="s">
        <v>4</v>
      </c>
      <c r="B6" s="147"/>
      <c r="C6" s="147"/>
      <c r="D6" s="147"/>
      <c r="E6" s="147"/>
      <c r="F6" s="147"/>
      <c r="G6" s="147"/>
      <c r="H6" s="147"/>
    </row>
    <row r="7" spans="1:12" ht="15">
      <c r="A7" s="155" t="s">
        <v>5</v>
      </c>
      <c r="B7" s="157" t="s">
        <v>6</v>
      </c>
      <c r="C7" s="159" t="s">
        <v>7</v>
      </c>
      <c r="D7" s="159" t="s">
        <v>8</v>
      </c>
      <c r="E7" s="161" t="s">
        <v>9</v>
      </c>
      <c r="F7" s="153" t="s">
        <v>10</v>
      </c>
      <c r="G7" s="153"/>
      <c r="H7" s="163" t="s">
        <v>11</v>
      </c>
      <c r="J7" s="165" t="s">
        <v>206</v>
      </c>
      <c r="K7" s="153" t="s">
        <v>10</v>
      </c>
      <c r="L7" s="153"/>
    </row>
    <row r="8" spans="1:12" ht="15">
      <c r="A8" s="156"/>
      <c r="B8" s="158"/>
      <c r="C8" s="160"/>
      <c r="D8" s="160"/>
      <c r="E8" s="162"/>
      <c r="F8" s="8" t="s">
        <v>13</v>
      </c>
      <c r="G8" s="8" t="s">
        <v>138</v>
      </c>
      <c r="H8" s="164"/>
      <c r="J8" s="165"/>
      <c r="K8" s="8" t="s">
        <v>12</v>
      </c>
      <c r="L8" s="8" t="s">
        <v>13</v>
      </c>
    </row>
    <row r="9" spans="1:12" ht="15">
      <c r="A9" s="9">
        <v>1</v>
      </c>
      <c r="B9" s="54" t="s">
        <v>14</v>
      </c>
      <c r="C9" s="13" t="s">
        <v>15</v>
      </c>
      <c r="D9" s="49" t="s">
        <v>141</v>
      </c>
      <c r="E9" s="10" t="s">
        <v>140</v>
      </c>
      <c r="F9" s="16">
        <v>5.1402000000000001</v>
      </c>
      <c r="G9" s="86">
        <f>F9*1.04</f>
        <v>5.3458079999999999</v>
      </c>
      <c r="H9" s="11"/>
      <c r="J9" s="85">
        <v>3114</v>
      </c>
      <c r="K9" s="8">
        <v>5.1402000000000001</v>
      </c>
      <c r="L9" s="8">
        <v>5.1402000000000001</v>
      </c>
    </row>
    <row r="10" spans="1:12" ht="24" customHeight="1">
      <c r="A10" s="12">
        <v>2</v>
      </c>
      <c r="B10" s="54" t="s">
        <v>17</v>
      </c>
      <c r="C10" s="13" t="s">
        <v>18</v>
      </c>
      <c r="D10" s="14" t="s">
        <v>19</v>
      </c>
      <c r="E10" s="15" t="s">
        <v>16</v>
      </c>
      <c r="F10" s="16">
        <v>3.7778</v>
      </c>
      <c r="G10" s="16">
        <f>F10*1.04</f>
        <v>3.9289120000000004</v>
      </c>
      <c r="H10" s="17"/>
      <c r="J10" s="85">
        <v>0</v>
      </c>
      <c r="K10" s="16">
        <v>3.7778</v>
      </c>
      <c r="L10" s="16">
        <v>3.7778</v>
      </c>
    </row>
    <row r="11" spans="1:12" ht="24.6" customHeight="1">
      <c r="A11" s="9">
        <v>3</v>
      </c>
      <c r="B11" s="54" t="s">
        <v>17</v>
      </c>
      <c r="C11" s="13" t="s">
        <v>20</v>
      </c>
      <c r="D11" s="14" t="s">
        <v>21</v>
      </c>
      <c r="E11" s="15" t="s">
        <v>16</v>
      </c>
      <c r="F11" s="16">
        <v>3.7778</v>
      </c>
      <c r="G11" s="86">
        <f>F11*1.04</f>
        <v>3.9289120000000004</v>
      </c>
      <c r="H11" s="17"/>
      <c r="J11" s="85">
        <v>338</v>
      </c>
      <c r="K11" s="16">
        <v>3.7778</v>
      </c>
      <c r="L11" s="16">
        <v>3.7778</v>
      </c>
    </row>
    <row r="12" spans="1:12">
      <c r="A12" s="12">
        <v>4</v>
      </c>
      <c r="B12" s="54" t="s">
        <v>22</v>
      </c>
      <c r="C12" s="13" t="s">
        <v>23</v>
      </c>
      <c r="D12" s="14" t="s">
        <v>24</v>
      </c>
      <c r="E12" s="15" t="s">
        <v>16</v>
      </c>
      <c r="F12" s="16">
        <v>3.7778</v>
      </c>
      <c r="G12" s="89">
        <f t="shared" ref="G12:G61" si="0">F12*1.04</f>
        <v>3.9289120000000004</v>
      </c>
      <c r="H12" s="17"/>
      <c r="J12" s="85">
        <v>0</v>
      </c>
      <c r="K12" s="16">
        <v>3.7778</v>
      </c>
      <c r="L12" s="16">
        <v>3.7778</v>
      </c>
    </row>
    <row r="13" spans="1:12">
      <c r="A13" s="9">
        <v>5</v>
      </c>
      <c r="B13" s="54" t="s">
        <v>22</v>
      </c>
      <c r="C13" s="13" t="s">
        <v>25</v>
      </c>
      <c r="D13" s="14" t="s">
        <v>26</v>
      </c>
      <c r="E13" s="15" t="s">
        <v>16</v>
      </c>
      <c r="F13" s="16">
        <v>3.7778</v>
      </c>
      <c r="G13" s="86">
        <f t="shared" si="0"/>
        <v>3.9289120000000004</v>
      </c>
      <c r="H13" s="17"/>
      <c r="J13" s="85">
        <v>692</v>
      </c>
      <c r="K13" s="16">
        <v>3.7778</v>
      </c>
      <c r="L13" s="16">
        <v>3.7778</v>
      </c>
    </row>
    <row r="14" spans="1:12">
      <c r="A14" s="12">
        <v>6</v>
      </c>
      <c r="B14" s="54" t="s">
        <v>27</v>
      </c>
      <c r="C14" s="18" t="s">
        <v>28</v>
      </c>
      <c r="D14" s="14" t="s">
        <v>29</v>
      </c>
      <c r="E14" s="15" t="s">
        <v>16</v>
      </c>
      <c r="F14" s="16">
        <v>24.283200000000001</v>
      </c>
      <c r="G14" s="86">
        <f t="shared" si="0"/>
        <v>25.254528000000001</v>
      </c>
      <c r="H14" s="17"/>
      <c r="J14" s="85">
        <v>4081</v>
      </c>
      <c r="K14" s="16">
        <v>22.589743589743598</v>
      </c>
      <c r="L14" s="16">
        <v>24.283200000000001</v>
      </c>
    </row>
    <row r="15" spans="1:12">
      <c r="A15" s="9">
        <v>7</v>
      </c>
      <c r="B15" s="54" t="s">
        <v>30</v>
      </c>
      <c r="C15" s="13" t="s">
        <v>31</v>
      </c>
      <c r="D15" s="14" t="s">
        <v>32</v>
      </c>
      <c r="E15" s="15" t="s">
        <v>16</v>
      </c>
      <c r="F15" s="16">
        <v>25.287331999999999</v>
      </c>
      <c r="G15" s="86">
        <f t="shared" si="0"/>
        <v>26.298825279999999</v>
      </c>
      <c r="H15" s="19"/>
      <c r="J15" s="85">
        <v>2935</v>
      </c>
      <c r="K15" s="16">
        <v>25.8034</v>
      </c>
      <c r="L15" s="16">
        <f>K15*0.98</f>
        <v>25.287331999999999</v>
      </c>
    </row>
    <row r="16" spans="1:12">
      <c r="A16" s="12">
        <v>8</v>
      </c>
      <c r="B16" s="54" t="s">
        <v>33</v>
      </c>
      <c r="C16" s="13" t="s">
        <v>34</v>
      </c>
      <c r="D16" s="14" t="s">
        <v>35</v>
      </c>
      <c r="E16" s="15" t="s">
        <v>16</v>
      </c>
      <c r="F16" s="16">
        <v>53.399760999999998</v>
      </c>
      <c r="G16" s="86">
        <f t="shared" si="0"/>
        <v>55.535751439999999</v>
      </c>
      <c r="H16" s="19"/>
      <c r="J16" s="85">
        <v>22</v>
      </c>
      <c r="K16" s="16">
        <v>55.051299999999998</v>
      </c>
      <c r="L16" s="16">
        <f>K16*0.97</f>
        <v>53.399760999999998</v>
      </c>
    </row>
    <row r="17" spans="1:12">
      <c r="A17" s="9">
        <v>9</v>
      </c>
      <c r="B17" s="54" t="s">
        <v>36</v>
      </c>
      <c r="C17" s="13" t="s">
        <v>37</v>
      </c>
      <c r="D17" s="14" t="s">
        <v>38</v>
      </c>
      <c r="E17" s="15" t="s">
        <v>16</v>
      </c>
      <c r="F17" s="16">
        <v>56.765757999999998</v>
      </c>
      <c r="G17" s="86">
        <f t="shared" si="0"/>
        <v>59.03638832</v>
      </c>
      <c r="H17" s="19"/>
      <c r="J17" s="85">
        <v>12198</v>
      </c>
      <c r="K17" s="16">
        <v>58.5214</v>
      </c>
      <c r="L17" s="16">
        <f>K17*0.97</f>
        <v>56.765757999999998</v>
      </c>
    </row>
    <row r="18" spans="1:12">
      <c r="A18" s="12">
        <v>10</v>
      </c>
      <c r="B18" s="54" t="s">
        <v>39</v>
      </c>
      <c r="C18" s="13" t="s">
        <v>40</v>
      </c>
      <c r="D18" s="14" t="s">
        <v>41</v>
      </c>
      <c r="E18" s="15" t="s">
        <v>16</v>
      </c>
      <c r="F18" s="16">
        <v>2.8977620000000002</v>
      </c>
      <c r="G18" s="86">
        <f t="shared" si="0"/>
        <v>3.0136724800000003</v>
      </c>
      <c r="H18" s="19"/>
      <c r="J18" s="85">
        <v>400</v>
      </c>
      <c r="K18" s="16">
        <v>2.9569000000000001</v>
      </c>
      <c r="L18" s="16">
        <f>K18*0.98</f>
        <v>2.8977620000000002</v>
      </c>
    </row>
    <row r="19" spans="1:12">
      <c r="A19" s="9">
        <v>11</v>
      </c>
      <c r="B19" s="54" t="s">
        <v>42</v>
      </c>
      <c r="C19" s="13" t="s">
        <v>43</v>
      </c>
      <c r="D19" s="14" t="s">
        <v>44</v>
      </c>
      <c r="E19" s="15" t="s">
        <v>16</v>
      </c>
      <c r="F19" s="16">
        <v>2.8977620000000002</v>
      </c>
      <c r="G19" s="86">
        <f t="shared" si="0"/>
        <v>3.0136724800000003</v>
      </c>
      <c r="H19" s="19"/>
      <c r="J19" s="85">
        <v>400</v>
      </c>
      <c r="K19" s="16">
        <v>2.9569000000000001</v>
      </c>
      <c r="L19" s="16">
        <f>K19*0.98</f>
        <v>2.8977620000000002</v>
      </c>
    </row>
    <row r="20" spans="1:12">
      <c r="A20" s="12">
        <v>12</v>
      </c>
      <c r="B20" s="54" t="s">
        <v>45</v>
      </c>
      <c r="C20" s="13" t="s">
        <v>46</v>
      </c>
      <c r="D20" s="14" t="s">
        <v>47</v>
      </c>
      <c r="E20" s="15" t="s">
        <v>16</v>
      </c>
      <c r="F20" s="16">
        <v>1.9814189999999998</v>
      </c>
      <c r="G20" s="86">
        <f t="shared" si="0"/>
        <v>2.0606757600000001</v>
      </c>
      <c r="H20" s="19"/>
      <c r="J20" s="85">
        <v>4</v>
      </c>
      <c r="K20" s="16">
        <v>2.0427</v>
      </c>
      <c r="L20" s="16">
        <f t="shared" ref="L20:L33" si="1">K20*0.97</f>
        <v>1.9814189999999998</v>
      </c>
    </row>
    <row r="21" spans="1:12">
      <c r="A21" s="9">
        <v>13</v>
      </c>
      <c r="B21" s="54" t="s">
        <v>48</v>
      </c>
      <c r="C21" s="13" t="s">
        <v>49</v>
      </c>
      <c r="D21" s="13" t="s">
        <v>50</v>
      </c>
      <c r="E21" s="15" t="s">
        <v>16</v>
      </c>
      <c r="F21" s="16">
        <v>1.4508289999999999</v>
      </c>
      <c r="G21" s="86">
        <f t="shared" si="0"/>
        <v>1.5088621600000001</v>
      </c>
      <c r="H21" s="19"/>
      <c r="J21" s="85">
        <v>20</v>
      </c>
      <c r="K21" s="16">
        <v>1.4957</v>
      </c>
      <c r="L21" s="16">
        <f t="shared" si="1"/>
        <v>1.4508289999999999</v>
      </c>
    </row>
    <row r="22" spans="1:12">
      <c r="A22" s="12">
        <v>14</v>
      </c>
      <c r="B22" s="54" t="s">
        <v>51</v>
      </c>
      <c r="C22" s="13" t="s">
        <v>52</v>
      </c>
      <c r="D22" s="13" t="s">
        <v>53</v>
      </c>
      <c r="E22" s="15" t="s">
        <v>16</v>
      </c>
      <c r="F22" s="16">
        <v>1.4508289999999999</v>
      </c>
      <c r="G22" s="86">
        <f t="shared" si="0"/>
        <v>1.5088621600000001</v>
      </c>
      <c r="H22" s="19"/>
      <c r="J22" s="85">
        <v>20</v>
      </c>
      <c r="K22" s="16">
        <v>1.4957</v>
      </c>
      <c r="L22" s="16">
        <f t="shared" si="1"/>
        <v>1.4508289999999999</v>
      </c>
    </row>
    <row r="23" spans="1:12">
      <c r="A23" s="9">
        <v>15</v>
      </c>
      <c r="B23" s="55" t="s">
        <v>54</v>
      </c>
      <c r="C23" s="13" t="s">
        <v>55</v>
      </c>
      <c r="D23" s="13" t="s">
        <v>56</v>
      </c>
      <c r="E23" s="15" t="s">
        <v>16</v>
      </c>
      <c r="F23" s="16">
        <v>12.775772999999999</v>
      </c>
      <c r="G23" s="86">
        <f t="shared" si="0"/>
        <v>13.286803919999999</v>
      </c>
      <c r="H23" s="19"/>
      <c r="J23" s="85">
        <v>324</v>
      </c>
      <c r="K23" s="16">
        <v>13.1709</v>
      </c>
      <c r="L23" s="16">
        <f t="shared" si="1"/>
        <v>12.775772999999999</v>
      </c>
    </row>
    <row r="24" spans="1:12">
      <c r="A24" s="12">
        <v>16</v>
      </c>
      <c r="B24" s="55" t="s">
        <v>57</v>
      </c>
      <c r="C24" s="13" t="s">
        <v>58</v>
      </c>
      <c r="D24" s="13" t="s">
        <v>59</v>
      </c>
      <c r="E24" s="15" t="s">
        <v>16</v>
      </c>
      <c r="F24" s="16">
        <v>3.490351</v>
      </c>
      <c r="G24" s="86">
        <f t="shared" si="0"/>
        <v>3.6299650400000001</v>
      </c>
      <c r="H24" s="19"/>
      <c r="J24" s="85">
        <v>101</v>
      </c>
      <c r="K24" s="16">
        <v>3.5983000000000001</v>
      </c>
      <c r="L24" s="16">
        <f t="shared" si="1"/>
        <v>3.490351</v>
      </c>
    </row>
    <row r="25" spans="1:12">
      <c r="A25" s="9">
        <v>17</v>
      </c>
      <c r="B25" s="55" t="s">
        <v>60</v>
      </c>
      <c r="C25" s="13" t="s">
        <v>61</v>
      </c>
      <c r="D25" s="13" t="s">
        <v>62</v>
      </c>
      <c r="E25" s="15" t="s">
        <v>16</v>
      </c>
      <c r="F25" s="16">
        <v>3.2498879999999999</v>
      </c>
      <c r="G25" s="86">
        <f t="shared" si="0"/>
        <v>3.3798835199999999</v>
      </c>
      <c r="H25" s="19"/>
      <c r="J25" s="85">
        <v>6</v>
      </c>
      <c r="K25" s="16">
        <v>3.3504</v>
      </c>
      <c r="L25" s="16">
        <f t="shared" si="1"/>
        <v>3.2498879999999999</v>
      </c>
    </row>
    <row r="26" spans="1:12">
      <c r="A26" s="12">
        <v>18</v>
      </c>
      <c r="B26" s="55" t="s">
        <v>63</v>
      </c>
      <c r="C26" s="13" t="s">
        <v>64</v>
      </c>
      <c r="D26" s="13" t="s">
        <v>65</v>
      </c>
      <c r="E26" s="15" t="s">
        <v>16</v>
      </c>
      <c r="F26" s="16">
        <v>17.866236000000001</v>
      </c>
      <c r="G26" s="16">
        <f t="shared" si="0"/>
        <v>18.580885440000003</v>
      </c>
      <c r="H26" s="19"/>
      <c r="J26" s="85">
        <v>0</v>
      </c>
      <c r="K26" s="16">
        <v>18.418800000000001</v>
      </c>
      <c r="L26" s="16">
        <f t="shared" si="1"/>
        <v>17.866236000000001</v>
      </c>
    </row>
    <row r="27" spans="1:12" ht="24">
      <c r="A27" s="9">
        <v>19</v>
      </c>
      <c r="B27" s="55" t="s">
        <v>66</v>
      </c>
      <c r="C27" s="13" t="s">
        <v>67</v>
      </c>
      <c r="D27" s="13" t="s">
        <v>68</v>
      </c>
      <c r="E27" s="15" t="s">
        <v>16</v>
      </c>
      <c r="F27" s="16">
        <v>5.7702389999999992</v>
      </c>
      <c r="G27" s="86">
        <f t="shared" si="0"/>
        <v>6.0010485599999992</v>
      </c>
      <c r="H27" s="19"/>
      <c r="J27" s="85">
        <v>1</v>
      </c>
      <c r="K27" s="16">
        <v>5.9486999999999997</v>
      </c>
      <c r="L27" s="16">
        <f t="shared" si="1"/>
        <v>5.7702389999999992</v>
      </c>
    </row>
    <row r="28" spans="1:12" ht="24">
      <c r="A28" s="12">
        <v>20</v>
      </c>
      <c r="B28" s="55" t="s">
        <v>69</v>
      </c>
      <c r="C28" s="13" t="s">
        <v>70</v>
      </c>
      <c r="D28" s="13" t="s">
        <v>71</v>
      </c>
      <c r="E28" s="15" t="s">
        <v>16</v>
      </c>
      <c r="F28" s="16">
        <v>5.7702389999999992</v>
      </c>
      <c r="G28" s="86">
        <f t="shared" si="0"/>
        <v>6.0010485599999992</v>
      </c>
      <c r="H28" s="19"/>
      <c r="J28" s="85">
        <v>30</v>
      </c>
      <c r="K28" s="16">
        <v>5.9486999999999997</v>
      </c>
      <c r="L28" s="16">
        <f t="shared" si="1"/>
        <v>5.7702389999999992</v>
      </c>
    </row>
    <row r="29" spans="1:12">
      <c r="A29" s="9">
        <v>21</v>
      </c>
      <c r="B29" s="55" t="s">
        <v>72</v>
      </c>
      <c r="C29" s="13" t="s">
        <v>73</v>
      </c>
      <c r="D29" s="13" t="s">
        <v>74</v>
      </c>
      <c r="E29" s="15" t="s">
        <v>16</v>
      </c>
      <c r="F29" s="16">
        <v>4.1287179487179522</v>
      </c>
      <c r="G29" s="86">
        <f t="shared" si="0"/>
        <v>4.2938666666666707</v>
      </c>
      <c r="H29" s="19"/>
      <c r="J29" s="85">
        <v>30</v>
      </c>
      <c r="K29" s="16">
        <v>4.2564102564102599</v>
      </c>
      <c r="L29" s="16">
        <f t="shared" si="1"/>
        <v>4.1287179487179522</v>
      </c>
    </row>
    <row r="30" spans="1:12">
      <c r="A30" s="12">
        <v>22</v>
      </c>
      <c r="B30" s="55" t="s">
        <v>75</v>
      </c>
      <c r="C30" s="13" t="s">
        <v>76</v>
      </c>
      <c r="D30" s="13" t="s">
        <v>77</v>
      </c>
      <c r="E30" s="15" t="s">
        <v>16</v>
      </c>
      <c r="F30" s="16">
        <v>4.1287179487179522</v>
      </c>
      <c r="G30" s="16">
        <f t="shared" si="0"/>
        <v>4.2938666666666707</v>
      </c>
      <c r="H30" s="19"/>
      <c r="J30" s="85">
        <v>0</v>
      </c>
      <c r="K30" s="16">
        <v>4.2564102564102599</v>
      </c>
      <c r="L30" s="16">
        <f t="shared" si="1"/>
        <v>4.1287179487179522</v>
      </c>
    </row>
    <row r="31" spans="1:12">
      <c r="A31" s="9">
        <v>23</v>
      </c>
      <c r="B31" s="54" t="s">
        <v>78</v>
      </c>
      <c r="C31" s="13" t="s">
        <v>79</v>
      </c>
      <c r="D31" s="20" t="s">
        <v>80</v>
      </c>
      <c r="E31" s="15" t="s">
        <v>16</v>
      </c>
      <c r="F31" s="16">
        <v>3.4654219999999998</v>
      </c>
      <c r="G31" s="86">
        <f t="shared" si="0"/>
        <v>3.6040388800000001</v>
      </c>
      <c r="H31" s="19"/>
      <c r="J31" s="85">
        <v>11</v>
      </c>
      <c r="K31" s="16">
        <v>3.5726</v>
      </c>
      <c r="L31" s="16">
        <f t="shared" si="1"/>
        <v>3.4654219999999998</v>
      </c>
    </row>
    <row r="32" spans="1:12">
      <c r="A32" s="12">
        <v>24</v>
      </c>
      <c r="B32" s="54" t="s">
        <v>81</v>
      </c>
      <c r="C32" s="13" t="s">
        <v>82</v>
      </c>
      <c r="D32" s="13" t="s">
        <v>83</v>
      </c>
      <c r="E32" s="15" t="s">
        <v>16</v>
      </c>
      <c r="F32" s="16">
        <v>2.180463</v>
      </c>
      <c r="G32" s="16">
        <f t="shared" si="0"/>
        <v>2.26768152</v>
      </c>
      <c r="H32" s="19"/>
      <c r="J32" s="85">
        <v>0</v>
      </c>
      <c r="K32" s="16">
        <v>2.2479</v>
      </c>
      <c r="L32" s="16">
        <f t="shared" si="1"/>
        <v>2.180463</v>
      </c>
    </row>
    <row r="33" spans="1:15">
      <c r="A33" s="9">
        <v>25</v>
      </c>
      <c r="B33" s="54" t="s">
        <v>84</v>
      </c>
      <c r="C33" s="13" t="s">
        <v>85</v>
      </c>
      <c r="D33" s="13" t="s">
        <v>86</v>
      </c>
      <c r="E33" s="15" t="s">
        <v>16</v>
      </c>
      <c r="F33" s="16">
        <v>2.180463</v>
      </c>
      <c r="G33" s="16">
        <f t="shared" si="0"/>
        <v>2.26768152</v>
      </c>
      <c r="H33" s="19"/>
      <c r="J33" s="85">
        <v>0</v>
      </c>
      <c r="K33" s="16">
        <v>2.2479</v>
      </c>
      <c r="L33" s="16">
        <f t="shared" si="1"/>
        <v>2.180463</v>
      </c>
    </row>
    <row r="34" spans="1:15">
      <c r="A34" s="12">
        <v>26</v>
      </c>
      <c r="B34" s="54" t="s">
        <v>87</v>
      </c>
      <c r="C34" s="13" t="s">
        <v>88</v>
      </c>
      <c r="D34" s="13" t="s">
        <v>89</v>
      </c>
      <c r="E34" s="15" t="s">
        <v>16</v>
      </c>
      <c r="F34" s="16">
        <v>17.866236000000001</v>
      </c>
      <c r="G34" s="16">
        <f t="shared" si="0"/>
        <v>18.580885440000003</v>
      </c>
      <c r="H34" s="19"/>
      <c r="J34" s="85">
        <v>0</v>
      </c>
      <c r="K34" s="16">
        <v>18.418800000000001</v>
      </c>
      <c r="L34" s="16">
        <f>K34*0.97</f>
        <v>17.866236000000001</v>
      </c>
    </row>
    <row r="35" spans="1:15">
      <c r="A35" s="9">
        <v>27</v>
      </c>
      <c r="B35" s="54" t="s">
        <v>90</v>
      </c>
      <c r="C35" s="13" t="s">
        <v>91</v>
      </c>
      <c r="D35" s="18" t="s">
        <v>92</v>
      </c>
      <c r="E35" s="15" t="s">
        <v>16</v>
      </c>
      <c r="F35" s="16">
        <v>19.327400000000001</v>
      </c>
      <c r="G35" s="86">
        <f t="shared" si="0"/>
        <v>20.100496000000003</v>
      </c>
      <c r="H35" s="19"/>
      <c r="J35" s="85">
        <v>698</v>
      </c>
      <c r="K35" s="16">
        <v>15.168900000000001</v>
      </c>
      <c r="L35" s="16">
        <v>19.327400000000001</v>
      </c>
    </row>
    <row r="36" spans="1:15">
      <c r="A36" s="12">
        <v>28</v>
      </c>
      <c r="B36" s="54" t="s">
        <v>93</v>
      </c>
      <c r="C36" s="13" t="s">
        <v>94</v>
      </c>
      <c r="D36" s="18" t="s">
        <v>95</v>
      </c>
      <c r="E36" s="15" t="s">
        <v>16</v>
      </c>
      <c r="F36" s="16">
        <v>19.327400000000001</v>
      </c>
      <c r="G36" s="86">
        <f t="shared" si="0"/>
        <v>20.100496000000003</v>
      </c>
      <c r="H36" s="19"/>
      <c r="J36" s="85">
        <v>1041</v>
      </c>
      <c r="K36" s="16">
        <v>15.168900000000001</v>
      </c>
      <c r="L36" s="16">
        <v>19.327400000000001</v>
      </c>
    </row>
    <row r="37" spans="1:15">
      <c r="A37" s="9">
        <v>29</v>
      </c>
      <c r="B37" s="54" t="s">
        <v>96</v>
      </c>
      <c r="C37" s="13" t="s">
        <v>97</v>
      </c>
      <c r="D37" s="18" t="s">
        <v>98</v>
      </c>
      <c r="E37" s="15" t="s">
        <v>16</v>
      </c>
      <c r="F37" s="16">
        <v>16.300899999999999</v>
      </c>
      <c r="G37" s="86">
        <f t="shared" si="0"/>
        <v>16.952935999999998</v>
      </c>
      <c r="H37" s="19"/>
      <c r="J37" s="85">
        <v>1502</v>
      </c>
      <c r="K37" s="16">
        <v>14.491379310344827</v>
      </c>
      <c r="L37" s="16">
        <v>16.300899999999999</v>
      </c>
    </row>
    <row r="38" spans="1:15">
      <c r="A38" s="12">
        <v>30</v>
      </c>
      <c r="B38" s="54" t="s">
        <v>99</v>
      </c>
      <c r="C38" s="13" t="s">
        <v>100</v>
      </c>
      <c r="D38" s="13" t="s">
        <v>101</v>
      </c>
      <c r="E38" s="15" t="s">
        <v>16</v>
      </c>
      <c r="F38" s="16">
        <v>10.860702</v>
      </c>
      <c r="G38" s="16">
        <f t="shared" si="0"/>
        <v>11.29513008</v>
      </c>
      <c r="H38" s="19"/>
      <c r="J38" s="85">
        <v>0</v>
      </c>
      <c r="K38" s="16">
        <v>11.1966</v>
      </c>
      <c r="L38" s="16">
        <f>K38*0.97</f>
        <v>10.860702</v>
      </c>
    </row>
    <row r="39" spans="1:15">
      <c r="A39" s="9">
        <v>31</v>
      </c>
      <c r="B39" s="54" t="s">
        <v>102</v>
      </c>
      <c r="C39" s="13" t="s">
        <v>103</v>
      </c>
      <c r="D39" s="13" t="s">
        <v>104</v>
      </c>
      <c r="E39" s="15" t="s">
        <v>16</v>
      </c>
      <c r="F39" s="16">
        <v>2.9003000000000001</v>
      </c>
      <c r="G39" s="16">
        <f t="shared" si="0"/>
        <v>3.0163120000000001</v>
      </c>
      <c r="H39" s="19"/>
      <c r="J39" s="85">
        <v>0</v>
      </c>
      <c r="K39" s="16">
        <v>2.9003000000000001</v>
      </c>
      <c r="L39" s="16">
        <v>2.9003000000000001</v>
      </c>
    </row>
    <row r="40" spans="1:15">
      <c r="A40" s="12">
        <v>32</v>
      </c>
      <c r="B40" s="54" t="s">
        <v>105</v>
      </c>
      <c r="C40" s="13" t="s">
        <v>106</v>
      </c>
      <c r="D40" s="13" t="s">
        <v>107</v>
      </c>
      <c r="E40" s="15" t="s">
        <v>16</v>
      </c>
      <c r="F40" s="16">
        <v>2.9003000000000001</v>
      </c>
      <c r="G40" s="16">
        <f t="shared" si="0"/>
        <v>3.0163120000000001</v>
      </c>
      <c r="H40" s="19"/>
      <c r="J40" s="85">
        <v>0</v>
      </c>
      <c r="K40" s="16">
        <v>2.9003000000000001</v>
      </c>
      <c r="L40" s="16">
        <v>2.9003000000000001</v>
      </c>
    </row>
    <row r="41" spans="1:15">
      <c r="A41" s="9">
        <v>33</v>
      </c>
      <c r="B41" s="54" t="s">
        <v>108</v>
      </c>
      <c r="C41" s="13" t="s">
        <v>109</v>
      </c>
      <c r="D41" s="13" t="s">
        <v>110</v>
      </c>
      <c r="E41" s="15" t="s">
        <v>16</v>
      </c>
      <c r="F41" s="16">
        <v>8.3362999999999996</v>
      </c>
      <c r="G41" s="16">
        <f t="shared" si="0"/>
        <v>8.669751999999999</v>
      </c>
      <c r="H41" s="19"/>
      <c r="J41" s="85">
        <v>0</v>
      </c>
      <c r="K41" s="16">
        <v>8.3369999999999997</v>
      </c>
      <c r="L41" s="16">
        <v>8.3362999999999996</v>
      </c>
    </row>
    <row r="42" spans="1:15">
      <c r="A42" s="12">
        <v>34</v>
      </c>
      <c r="B42" s="56" t="s">
        <v>111</v>
      </c>
      <c r="C42" s="50" t="s">
        <v>112</v>
      </c>
      <c r="D42" s="50" t="s">
        <v>113</v>
      </c>
      <c r="E42" s="10" t="s">
        <v>16</v>
      </c>
      <c r="F42" s="51">
        <v>42.938099999999999</v>
      </c>
      <c r="G42" s="16">
        <f t="shared" si="0"/>
        <v>44.655624000000003</v>
      </c>
      <c r="H42" s="52"/>
      <c r="J42" s="85">
        <v>0</v>
      </c>
      <c r="K42" s="51">
        <v>35.846153846153797</v>
      </c>
      <c r="L42" s="51">
        <v>42.938099999999999</v>
      </c>
    </row>
    <row r="43" spans="1:15">
      <c r="A43" s="9">
        <v>35</v>
      </c>
      <c r="B43" s="54" t="s">
        <v>142</v>
      </c>
      <c r="C43" s="13" t="s">
        <v>143</v>
      </c>
      <c r="D43" s="13" t="s">
        <v>144</v>
      </c>
      <c r="E43" s="15" t="s">
        <v>16</v>
      </c>
      <c r="F43" s="16">
        <v>26.723199999999999</v>
      </c>
      <c r="G43" s="86">
        <f t="shared" si="0"/>
        <v>27.792127999999998</v>
      </c>
      <c r="H43" s="19"/>
      <c r="J43" s="85">
        <v>82</v>
      </c>
      <c r="K43" s="16">
        <v>24.283200000000001</v>
      </c>
      <c r="L43" s="16">
        <v>26.723199999999999</v>
      </c>
    </row>
    <row r="44" spans="1:15">
      <c r="A44" s="12">
        <v>36</v>
      </c>
      <c r="B44" s="54" t="s">
        <v>127</v>
      </c>
      <c r="C44" s="13" t="s">
        <v>128</v>
      </c>
      <c r="D44" s="14"/>
      <c r="E44" s="15" t="s">
        <v>16</v>
      </c>
      <c r="F44" s="16">
        <v>23.8</v>
      </c>
      <c r="G44" s="16">
        <f t="shared" si="0"/>
        <v>24.752000000000002</v>
      </c>
      <c r="H44" s="17"/>
      <c r="J44" s="85">
        <v>0</v>
      </c>
      <c r="K44" s="16"/>
      <c r="L44" s="16">
        <v>23.8</v>
      </c>
    </row>
    <row r="45" spans="1:15">
      <c r="A45" s="9">
        <v>37</v>
      </c>
      <c r="B45" s="18"/>
      <c r="C45" s="13" t="s">
        <v>129</v>
      </c>
      <c r="D45" s="14" t="s">
        <v>130</v>
      </c>
      <c r="E45" s="15" t="s">
        <v>16</v>
      </c>
      <c r="F45" s="16">
        <v>0.4</v>
      </c>
      <c r="G45" s="16">
        <f t="shared" si="0"/>
        <v>0.41600000000000004</v>
      </c>
      <c r="H45" s="17"/>
      <c r="J45" s="85">
        <v>0</v>
      </c>
      <c r="K45" s="16"/>
      <c r="L45" s="16">
        <v>0.4</v>
      </c>
    </row>
    <row r="46" spans="1:15">
      <c r="A46" s="12">
        <v>38</v>
      </c>
      <c r="B46" s="18" t="s">
        <v>131</v>
      </c>
      <c r="C46" s="13" t="s">
        <v>132</v>
      </c>
      <c r="D46" s="14" t="s">
        <v>133</v>
      </c>
      <c r="E46" s="15" t="s">
        <v>16</v>
      </c>
      <c r="F46" s="16">
        <v>1.5299</v>
      </c>
      <c r="G46" s="86">
        <f t="shared" si="0"/>
        <v>1.5910960000000001</v>
      </c>
      <c r="H46" s="17"/>
      <c r="J46" s="85">
        <v>2</v>
      </c>
      <c r="K46" s="16">
        <v>1.5299</v>
      </c>
      <c r="L46" s="16">
        <v>1.5299</v>
      </c>
      <c r="N46" s="152" t="s">
        <v>186</v>
      </c>
      <c r="O46" s="152"/>
    </row>
    <row r="47" spans="1:15" ht="24.6" customHeight="1">
      <c r="A47" s="9">
        <v>39</v>
      </c>
      <c r="B47" s="60" t="s">
        <v>134</v>
      </c>
      <c r="C47" s="50" t="s">
        <v>135</v>
      </c>
      <c r="D47" s="61" t="s">
        <v>136</v>
      </c>
      <c r="E47" s="48" t="s">
        <v>16</v>
      </c>
      <c r="F47" s="51">
        <v>3.5983000000000001</v>
      </c>
      <c r="G47" s="86">
        <f t="shared" si="0"/>
        <v>3.742232</v>
      </c>
      <c r="H47" s="62"/>
      <c r="J47" s="85">
        <v>10</v>
      </c>
      <c r="K47" s="16">
        <v>3.5983000000000001</v>
      </c>
      <c r="L47" s="16">
        <v>3.5983000000000001</v>
      </c>
      <c r="N47" s="59" t="s">
        <v>187</v>
      </c>
      <c r="O47" s="59" t="s">
        <v>188</v>
      </c>
    </row>
    <row r="48" spans="1:15">
      <c r="A48" s="12">
        <v>40</v>
      </c>
      <c r="B48" s="63" t="s">
        <v>145</v>
      </c>
      <c r="C48" s="64" t="s">
        <v>146</v>
      </c>
      <c r="D48" s="64" t="s">
        <v>172</v>
      </c>
      <c r="E48" s="65" t="s">
        <v>189</v>
      </c>
      <c r="F48" s="66">
        <v>24.283200000000001</v>
      </c>
      <c r="G48" s="86">
        <f t="shared" si="0"/>
        <v>25.254528000000001</v>
      </c>
      <c r="H48" s="17"/>
      <c r="J48" s="85">
        <v>7</v>
      </c>
      <c r="K48" s="57"/>
      <c r="L48" s="57"/>
      <c r="N48" s="58">
        <v>21.783999999999999</v>
      </c>
      <c r="O48" s="58">
        <v>24.283200000000001</v>
      </c>
    </row>
    <row r="49" spans="1:15" ht="24">
      <c r="A49" s="9">
        <v>41</v>
      </c>
      <c r="B49" s="63" t="s">
        <v>147</v>
      </c>
      <c r="C49" s="64" t="s">
        <v>148</v>
      </c>
      <c r="D49" s="64" t="s">
        <v>173</v>
      </c>
      <c r="E49" s="65" t="s">
        <v>189</v>
      </c>
      <c r="F49" s="66">
        <v>34.83</v>
      </c>
      <c r="G49" s="86">
        <f t="shared" si="0"/>
        <v>36.223199999999999</v>
      </c>
      <c r="H49" s="17"/>
      <c r="J49" s="85">
        <v>4</v>
      </c>
      <c r="K49" s="57"/>
      <c r="L49" s="57"/>
      <c r="N49" s="58">
        <v>34.83</v>
      </c>
      <c r="O49" s="58">
        <v>34.83</v>
      </c>
    </row>
    <row r="50" spans="1:15">
      <c r="A50" s="12">
        <v>42</v>
      </c>
      <c r="B50" s="63" t="s">
        <v>149</v>
      </c>
      <c r="C50" s="64" t="s">
        <v>150</v>
      </c>
      <c r="D50" s="64" t="s">
        <v>174</v>
      </c>
      <c r="E50" s="65" t="s">
        <v>189</v>
      </c>
      <c r="F50" s="66">
        <v>11.385</v>
      </c>
      <c r="G50" s="86">
        <f t="shared" si="0"/>
        <v>11.840400000000001</v>
      </c>
      <c r="H50" s="17"/>
      <c r="J50" s="85">
        <v>2</v>
      </c>
      <c r="K50" s="57"/>
      <c r="L50" s="57"/>
      <c r="N50" s="58">
        <v>11.385</v>
      </c>
      <c r="O50" s="58">
        <v>11.385</v>
      </c>
    </row>
    <row r="51" spans="1:15">
      <c r="A51" s="9">
        <v>43</v>
      </c>
      <c r="B51" s="63" t="s">
        <v>151</v>
      </c>
      <c r="C51" s="64" t="s">
        <v>152</v>
      </c>
      <c r="D51" s="64" t="s">
        <v>175</v>
      </c>
      <c r="E51" s="65" t="s">
        <v>189</v>
      </c>
      <c r="F51" s="66">
        <v>10.952</v>
      </c>
      <c r="G51" s="86">
        <f t="shared" si="0"/>
        <v>11.390080000000001</v>
      </c>
      <c r="H51" s="17"/>
      <c r="J51" s="85">
        <v>2</v>
      </c>
      <c r="K51" s="57"/>
      <c r="L51" s="57"/>
      <c r="N51" s="58">
        <v>10.952</v>
      </c>
      <c r="O51" s="58">
        <v>10.952</v>
      </c>
    </row>
    <row r="52" spans="1:15">
      <c r="A52" s="12">
        <v>44</v>
      </c>
      <c r="B52" s="63" t="s">
        <v>153</v>
      </c>
      <c r="C52" s="64" t="s">
        <v>154</v>
      </c>
      <c r="D52" s="64" t="s">
        <v>176</v>
      </c>
      <c r="E52" s="65" t="s">
        <v>189</v>
      </c>
      <c r="F52" s="66">
        <v>15.308999999999999</v>
      </c>
      <c r="G52" s="86">
        <f t="shared" si="0"/>
        <v>15.92136</v>
      </c>
      <c r="H52" s="17"/>
      <c r="J52" s="85">
        <v>3627</v>
      </c>
      <c r="K52" s="57"/>
      <c r="L52" s="57"/>
      <c r="N52" s="58">
        <v>15.308999999999999</v>
      </c>
      <c r="O52" s="58">
        <v>15.308999999999999</v>
      </c>
    </row>
    <row r="53" spans="1:15">
      <c r="A53" s="9">
        <v>45</v>
      </c>
      <c r="B53" s="63" t="s">
        <v>155</v>
      </c>
      <c r="C53" s="64" t="s">
        <v>156</v>
      </c>
      <c r="D53" s="64" t="s">
        <v>177</v>
      </c>
      <c r="E53" s="65" t="s">
        <v>189</v>
      </c>
      <c r="F53" s="66">
        <v>13.846</v>
      </c>
      <c r="G53" s="86">
        <f t="shared" si="0"/>
        <v>14.399840000000001</v>
      </c>
      <c r="H53" s="17"/>
      <c r="J53" s="85">
        <v>60</v>
      </c>
      <c r="K53" s="57"/>
      <c r="L53" s="57"/>
      <c r="N53" s="58">
        <v>13.846</v>
      </c>
      <c r="O53" s="58">
        <v>13.846</v>
      </c>
    </row>
    <row r="54" spans="1:15" ht="24">
      <c r="A54" s="12">
        <v>46</v>
      </c>
      <c r="B54" s="63" t="s">
        <v>157</v>
      </c>
      <c r="C54" s="64" t="s">
        <v>158</v>
      </c>
      <c r="D54" s="64" t="s">
        <v>178</v>
      </c>
      <c r="E54" s="65" t="s">
        <v>189</v>
      </c>
      <c r="F54" s="66">
        <v>33.146000000000001</v>
      </c>
      <c r="G54" s="16">
        <f>F54*1.04</f>
        <v>34.47184</v>
      </c>
      <c r="H54" s="17"/>
      <c r="J54" s="85">
        <v>0</v>
      </c>
      <c r="K54" s="57"/>
      <c r="L54" s="57"/>
      <c r="N54" s="58">
        <v>33.146000000000001</v>
      </c>
      <c r="O54" s="58">
        <v>33.146000000000001</v>
      </c>
    </row>
    <row r="55" spans="1:15">
      <c r="A55" s="9">
        <v>47</v>
      </c>
      <c r="B55" s="63" t="s">
        <v>159</v>
      </c>
      <c r="C55" s="67" t="s">
        <v>160</v>
      </c>
      <c r="D55" s="64" t="s">
        <v>179</v>
      </c>
      <c r="E55" s="65" t="s">
        <v>189</v>
      </c>
      <c r="F55" s="66">
        <v>40.263300000000001</v>
      </c>
      <c r="G55" s="86">
        <f t="shared" si="0"/>
        <v>41.873832</v>
      </c>
      <c r="H55" s="17"/>
      <c r="J55" s="85">
        <v>742</v>
      </c>
      <c r="K55" s="57"/>
      <c r="L55" s="57"/>
      <c r="N55" s="58">
        <v>40.263300000000001</v>
      </c>
      <c r="O55" s="58">
        <v>40.263300000000001</v>
      </c>
    </row>
    <row r="56" spans="1:15">
      <c r="A56" s="12">
        <v>48</v>
      </c>
      <c r="B56" s="63" t="s">
        <v>161</v>
      </c>
      <c r="C56" s="67" t="s">
        <v>162</v>
      </c>
      <c r="D56" s="64" t="s">
        <v>180</v>
      </c>
      <c r="E56" s="65" t="s">
        <v>189</v>
      </c>
      <c r="F56" s="66">
        <v>43.856699999999996</v>
      </c>
      <c r="G56" s="86">
        <f t="shared" si="0"/>
        <v>45.610968</v>
      </c>
      <c r="H56" s="17"/>
      <c r="J56" s="85">
        <v>20</v>
      </c>
      <c r="K56" s="57"/>
      <c r="L56" s="57"/>
      <c r="N56" s="58">
        <v>43.856699999999996</v>
      </c>
      <c r="O56" s="58">
        <v>43.856699999999996</v>
      </c>
    </row>
    <row r="57" spans="1:15">
      <c r="A57" s="9">
        <v>49</v>
      </c>
      <c r="B57" s="63" t="s">
        <v>163</v>
      </c>
      <c r="C57" s="67" t="s">
        <v>164</v>
      </c>
      <c r="D57" s="64" t="s">
        <v>181</v>
      </c>
      <c r="E57" s="65" t="s">
        <v>189</v>
      </c>
      <c r="F57" s="66">
        <v>15.3769230769231</v>
      </c>
      <c r="G57" s="86">
        <f t="shared" si="0"/>
        <v>15.992000000000026</v>
      </c>
      <c r="H57" s="17"/>
      <c r="J57" s="85">
        <v>349</v>
      </c>
      <c r="K57" s="57"/>
      <c r="L57" s="57"/>
      <c r="N57" s="58">
        <v>15.3769230769231</v>
      </c>
      <c r="O57" s="58">
        <v>15.3769230769231</v>
      </c>
    </row>
    <row r="58" spans="1:15">
      <c r="A58" s="12">
        <v>50</v>
      </c>
      <c r="B58" s="63" t="s">
        <v>165</v>
      </c>
      <c r="C58" s="67" t="s">
        <v>166</v>
      </c>
      <c r="D58" s="64" t="s">
        <v>182</v>
      </c>
      <c r="E58" s="65" t="s">
        <v>189</v>
      </c>
      <c r="F58" s="66">
        <v>17.741299999999999</v>
      </c>
      <c r="G58" s="86">
        <f t="shared" si="0"/>
        <v>18.450952000000001</v>
      </c>
      <c r="H58" s="17"/>
      <c r="J58" s="85">
        <v>567</v>
      </c>
      <c r="K58" s="57"/>
      <c r="L58" s="57"/>
      <c r="N58" s="58">
        <v>17.741299999999999</v>
      </c>
      <c r="O58" s="58">
        <v>17.741299999999999</v>
      </c>
    </row>
    <row r="59" spans="1:15">
      <c r="A59" s="9">
        <v>51</v>
      </c>
      <c r="B59" s="63" t="s">
        <v>167</v>
      </c>
      <c r="C59" s="67" t="s">
        <v>168</v>
      </c>
      <c r="D59" s="64" t="s">
        <v>183</v>
      </c>
      <c r="E59" s="65" t="s">
        <v>189</v>
      </c>
      <c r="F59" s="66">
        <v>48.335099999999997</v>
      </c>
      <c r="G59" s="86">
        <f t="shared" si="0"/>
        <v>50.268504</v>
      </c>
      <c r="H59" s="17"/>
      <c r="J59" s="85">
        <v>377</v>
      </c>
      <c r="K59" s="57"/>
      <c r="L59" s="57"/>
      <c r="N59" s="58">
        <v>48.335099999999997</v>
      </c>
      <c r="O59" s="58">
        <v>48.335099999999997</v>
      </c>
    </row>
    <row r="60" spans="1:15">
      <c r="A60" s="12">
        <v>52</v>
      </c>
      <c r="B60" s="63" t="s">
        <v>169</v>
      </c>
      <c r="C60" s="67" t="s">
        <v>170</v>
      </c>
      <c r="D60" s="64" t="s">
        <v>184</v>
      </c>
      <c r="E60" s="65" t="s">
        <v>189</v>
      </c>
      <c r="F60" s="66">
        <v>78.36630000000001</v>
      </c>
      <c r="G60" s="86">
        <f t="shared" si="0"/>
        <v>81.500952000000012</v>
      </c>
      <c r="H60" s="17"/>
      <c r="J60" s="85">
        <v>3627</v>
      </c>
      <c r="K60" s="57"/>
      <c r="L60" s="57"/>
      <c r="N60" s="58">
        <v>78.36630000000001</v>
      </c>
      <c r="O60" s="58">
        <v>78.36630000000001</v>
      </c>
    </row>
    <row r="61" spans="1:15" ht="24.6" thickBot="1">
      <c r="A61" s="53">
        <v>53</v>
      </c>
      <c r="B61" s="68" t="s">
        <v>171</v>
      </c>
      <c r="C61" s="69" t="s">
        <v>168</v>
      </c>
      <c r="D61" s="70" t="s">
        <v>185</v>
      </c>
      <c r="E61" s="71" t="s">
        <v>189</v>
      </c>
      <c r="F61" s="72">
        <v>58.4071</v>
      </c>
      <c r="G61" s="87">
        <f t="shared" si="0"/>
        <v>60.743383999999999</v>
      </c>
      <c r="H61" s="73" t="s">
        <v>190</v>
      </c>
      <c r="J61" s="85">
        <v>74</v>
      </c>
      <c r="K61" s="57"/>
      <c r="L61" s="57"/>
      <c r="N61" s="58"/>
      <c r="O61" s="58">
        <v>58.4071</v>
      </c>
    </row>
    <row r="62" spans="1:15" ht="35.4" customHeight="1">
      <c r="A62" s="149" t="s">
        <v>114</v>
      </c>
      <c r="B62" s="149"/>
      <c r="C62" s="149"/>
      <c r="D62" s="149"/>
      <c r="E62" s="149"/>
      <c r="F62" s="149"/>
      <c r="G62" s="149"/>
      <c r="H62" s="149"/>
    </row>
    <row r="63" spans="1:15" ht="37.799999999999997" customHeight="1">
      <c r="A63" s="149" t="s">
        <v>201</v>
      </c>
      <c r="B63" s="150"/>
      <c r="C63" s="150"/>
      <c r="D63" s="150"/>
      <c r="E63" s="150"/>
      <c r="F63" s="150"/>
      <c r="G63" s="150"/>
      <c r="H63" s="150"/>
    </row>
    <row r="64" spans="1:15" ht="31.2" customHeight="1">
      <c r="A64" s="166" t="s">
        <v>202</v>
      </c>
      <c r="B64" s="151"/>
      <c r="C64" s="151"/>
      <c r="D64" s="151"/>
      <c r="E64" s="151"/>
      <c r="F64" s="151"/>
      <c r="G64" s="151"/>
      <c r="H64" s="151"/>
    </row>
    <row r="65" spans="1:8" ht="37.799999999999997" customHeight="1">
      <c r="A65" s="151" t="s">
        <v>203</v>
      </c>
      <c r="B65" s="151"/>
      <c r="C65" s="151"/>
      <c r="D65" s="151"/>
      <c r="E65" s="151"/>
      <c r="F65" s="151"/>
      <c r="G65" s="151"/>
      <c r="H65" s="151"/>
    </row>
    <row r="66" spans="1:8" ht="30.6" customHeight="1">
      <c r="A66" s="154" t="s">
        <v>204</v>
      </c>
      <c r="B66" s="154"/>
      <c r="C66" s="154"/>
      <c r="D66" s="154"/>
      <c r="E66" s="154"/>
      <c r="F66" s="154"/>
      <c r="G66" s="154"/>
      <c r="H66" s="154"/>
    </row>
    <row r="67" spans="1:8" ht="15.6">
      <c r="A67" s="25"/>
      <c r="B67" s="26"/>
      <c r="C67" s="25"/>
      <c r="D67" s="25"/>
      <c r="E67" s="25"/>
      <c r="F67" s="27"/>
      <c r="G67" s="27"/>
      <c r="H67" s="28"/>
    </row>
    <row r="68" spans="1:8" ht="15.6">
      <c r="A68" s="29" t="s">
        <v>118</v>
      </c>
      <c r="B68" s="30"/>
      <c r="C68" s="31"/>
      <c r="D68" s="32" t="s">
        <v>119</v>
      </c>
      <c r="E68" s="31"/>
      <c r="F68" s="33"/>
      <c r="G68" s="33"/>
      <c r="H68" s="34"/>
    </row>
    <row r="69" spans="1:8" ht="15.6">
      <c r="A69" s="29"/>
      <c r="B69" s="30"/>
      <c r="C69" s="31"/>
      <c r="D69" s="32"/>
      <c r="E69" s="31"/>
      <c r="F69" s="33"/>
      <c r="G69" s="33"/>
      <c r="H69" s="34"/>
    </row>
    <row r="70" spans="1:8" ht="15.6">
      <c r="A70" s="29" t="s">
        <v>120</v>
      </c>
      <c r="B70" s="29"/>
      <c r="C70" s="25"/>
      <c r="D70" s="29" t="s">
        <v>120</v>
      </c>
      <c r="E70" s="25"/>
      <c r="F70" s="33"/>
      <c r="G70" s="33"/>
      <c r="H70" s="34"/>
    </row>
  </sheetData>
  <autoFilter ref="A8:XFD8" xr:uid="{00000000-0001-0000-0100-000000000000}"/>
  <mergeCells count="21">
    <mergeCell ref="A63:H63"/>
    <mergeCell ref="A65:H65"/>
    <mergeCell ref="N46:O46"/>
    <mergeCell ref="K7:L7"/>
    <mergeCell ref="A66:H66"/>
    <mergeCell ref="A7:A8"/>
    <mergeCell ref="B7:B8"/>
    <mergeCell ref="C7:C8"/>
    <mergeCell ref="D7:D8"/>
    <mergeCell ref="E7:E8"/>
    <mergeCell ref="F7:G7"/>
    <mergeCell ref="H7:H8"/>
    <mergeCell ref="A62:H62"/>
    <mergeCell ref="J7:J8"/>
    <mergeCell ref="A64:H64"/>
    <mergeCell ref="A1:H1"/>
    <mergeCell ref="A3:H3"/>
    <mergeCell ref="A4:H4"/>
    <mergeCell ref="A5:H5"/>
    <mergeCell ref="A6:H6"/>
    <mergeCell ref="A2:H2"/>
  </mergeCells>
  <phoneticPr fontId="1" type="noConversion"/>
  <conditionalFormatting sqref="D65:D1048576 D1:D62">
    <cfRule type="duplicateValues" dxfId="5" priority="4"/>
  </conditionalFormatting>
  <conditionalFormatting sqref="D63">
    <cfRule type="duplicateValues" dxfId="4" priority="1"/>
  </conditionalFormatting>
  <conditionalFormatting sqref="D64">
    <cfRule type="duplicateValues" dxfId="3" priority="6"/>
  </conditionalFormatting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L19" sqref="L19"/>
    </sheetView>
  </sheetViews>
  <sheetFormatPr defaultRowHeight="14.4"/>
  <cols>
    <col min="1" max="1" width="5.6640625" style="1" customWidth="1"/>
    <col min="2" max="2" width="10.6640625" style="1" customWidth="1"/>
    <col min="3" max="3" width="22" style="1" customWidth="1"/>
    <col min="4" max="4" width="13.77734375" style="1" customWidth="1"/>
    <col min="5" max="5" width="5.44140625" style="1" bestFit="1" customWidth="1"/>
    <col min="6" max="7" width="9" style="1"/>
    <col min="8" max="8" width="15.77734375" style="1" customWidth="1"/>
    <col min="9" max="256" width="9" style="1"/>
    <col min="257" max="257" width="5.6640625" style="1" customWidth="1"/>
    <col min="258" max="258" width="10.6640625" style="1" customWidth="1"/>
    <col min="259" max="259" width="22" style="1" customWidth="1"/>
    <col min="260" max="260" width="13.77734375" style="1" customWidth="1"/>
    <col min="261" max="261" width="5.44140625" style="1" bestFit="1" customWidth="1"/>
    <col min="262" max="263" width="9" style="1"/>
    <col min="264" max="264" width="15.77734375" style="1" customWidth="1"/>
    <col min="265" max="512" width="9" style="1"/>
    <col min="513" max="513" width="5.6640625" style="1" customWidth="1"/>
    <col min="514" max="514" width="10.6640625" style="1" customWidth="1"/>
    <col min="515" max="515" width="22" style="1" customWidth="1"/>
    <col min="516" max="516" width="13.77734375" style="1" customWidth="1"/>
    <col min="517" max="517" width="5.44140625" style="1" bestFit="1" customWidth="1"/>
    <col min="518" max="519" width="9" style="1"/>
    <col min="520" max="520" width="15.77734375" style="1" customWidth="1"/>
    <col min="521" max="768" width="9" style="1"/>
    <col min="769" max="769" width="5.6640625" style="1" customWidth="1"/>
    <col min="770" max="770" width="10.6640625" style="1" customWidth="1"/>
    <col min="771" max="771" width="22" style="1" customWidth="1"/>
    <col min="772" max="772" width="13.77734375" style="1" customWidth="1"/>
    <col min="773" max="773" width="5.44140625" style="1" bestFit="1" customWidth="1"/>
    <col min="774" max="775" width="9" style="1"/>
    <col min="776" max="776" width="15.77734375" style="1" customWidth="1"/>
    <col min="777" max="1024" width="9" style="1"/>
    <col min="1025" max="1025" width="5.6640625" style="1" customWidth="1"/>
    <col min="1026" max="1026" width="10.6640625" style="1" customWidth="1"/>
    <col min="1027" max="1027" width="22" style="1" customWidth="1"/>
    <col min="1028" max="1028" width="13.77734375" style="1" customWidth="1"/>
    <col min="1029" max="1029" width="5.44140625" style="1" bestFit="1" customWidth="1"/>
    <col min="1030" max="1031" width="9" style="1"/>
    <col min="1032" max="1032" width="15.77734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2" style="1" customWidth="1"/>
    <col min="1284" max="1284" width="13.77734375" style="1" customWidth="1"/>
    <col min="1285" max="1285" width="5.44140625" style="1" bestFit="1" customWidth="1"/>
    <col min="1286" max="1287" width="9" style="1"/>
    <col min="1288" max="1288" width="15.77734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2" style="1" customWidth="1"/>
    <col min="1540" max="1540" width="13.77734375" style="1" customWidth="1"/>
    <col min="1541" max="1541" width="5.44140625" style="1" bestFit="1" customWidth="1"/>
    <col min="1542" max="1543" width="9" style="1"/>
    <col min="1544" max="1544" width="15.77734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2" style="1" customWidth="1"/>
    <col min="1796" max="1796" width="13.77734375" style="1" customWidth="1"/>
    <col min="1797" max="1797" width="5.44140625" style="1" bestFit="1" customWidth="1"/>
    <col min="1798" max="1799" width="9" style="1"/>
    <col min="1800" max="1800" width="15.77734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2" style="1" customWidth="1"/>
    <col min="2052" max="2052" width="13.77734375" style="1" customWidth="1"/>
    <col min="2053" max="2053" width="5.44140625" style="1" bestFit="1" customWidth="1"/>
    <col min="2054" max="2055" width="9" style="1"/>
    <col min="2056" max="2056" width="15.77734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2" style="1" customWidth="1"/>
    <col min="2308" max="2308" width="13.77734375" style="1" customWidth="1"/>
    <col min="2309" max="2309" width="5.44140625" style="1" bestFit="1" customWidth="1"/>
    <col min="2310" max="2311" width="9" style="1"/>
    <col min="2312" max="2312" width="15.77734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2" style="1" customWidth="1"/>
    <col min="2564" max="2564" width="13.77734375" style="1" customWidth="1"/>
    <col min="2565" max="2565" width="5.44140625" style="1" bestFit="1" customWidth="1"/>
    <col min="2566" max="2567" width="9" style="1"/>
    <col min="2568" max="2568" width="15.77734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2" style="1" customWidth="1"/>
    <col min="2820" max="2820" width="13.77734375" style="1" customWidth="1"/>
    <col min="2821" max="2821" width="5.44140625" style="1" bestFit="1" customWidth="1"/>
    <col min="2822" max="2823" width="9" style="1"/>
    <col min="2824" max="2824" width="15.77734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2" style="1" customWidth="1"/>
    <col min="3076" max="3076" width="13.77734375" style="1" customWidth="1"/>
    <col min="3077" max="3077" width="5.44140625" style="1" bestFit="1" customWidth="1"/>
    <col min="3078" max="3079" width="9" style="1"/>
    <col min="3080" max="3080" width="15.77734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2" style="1" customWidth="1"/>
    <col min="3332" max="3332" width="13.77734375" style="1" customWidth="1"/>
    <col min="3333" max="3333" width="5.44140625" style="1" bestFit="1" customWidth="1"/>
    <col min="3334" max="3335" width="9" style="1"/>
    <col min="3336" max="3336" width="15.77734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2" style="1" customWidth="1"/>
    <col min="3588" max="3588" width="13.77734375" style="1" customWidth="1"/>
    <col min="3589" max="3589" width="5.44140625" style="1" bestFit="1" customWidth="1"/>
    <col min="3590" max="3591" width="9" style="1"/>
    <col min="3592" max="3592" width="15.77734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2" style="1" customWidth="1"/>
    <col min="3844" max="3844" width="13.77734375" style="1" customWidth="1"/>
    <col min="3845" max="3845" width="5.44140625" style="1" bestFit="1" customWidth="1"/>
    <col min="3846" max="3847" width="9" style="1"/>
    <col min="3848" max="3848" width="15.77734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2" style="1" customWidth="1"/>
    <col min="4100" max="4100" width="13.77734375" style="1" customWidth="1"/>
    <col min="4101" max="4101" width="5.44140625" style="1" bestFit="1" customWidth="1"/>
    <col min="4102" max="4103" width="9" style="1"/>
    <col min="4104" max="4104" width="15.77734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2" style="1" customWidth="1"/>
    <col min="4356" max="4356" width="13.77734375" style="1" customWidth="1"/>
    <col min="4357" max="4357" width="5.44140625" style="1" bestFit="1" customWidth="1"/>
    <col min="4358" max="4359" width="9" style="1"/>
    <col min="4360" max="4360" width="15.77734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2" style="1" customWidth="1"/>
    <col min="4612" max="4612" width="13.77734375" style="1" customWidth="1"/>
    <col min="4613" max="4613" width="5.44140625" style="1" bestFit="1" customWidth="1"/>
    <col min="4614" max="4615" width="9" style="1"/>
    <col min="4616" max="4616" width="15.77734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2" style="1" customWidth="1"/>
    <col min="4868" max="4868" width="13.77734375" style="1" customWidth="1"/>
    <col min="4869" max="4869" width="5.44140625" style="1" bestFit="1" customWidth="1"/>
    <col min="4870" max="4871" width="9" style="1"/>
    <col min="4872" max="4872" width="15.77734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2" style="1" customWidth="1"/>
    <col min="5124" max="5124" width="13.77734375" style="1" customWidth="1"/>
    <col min="5125" max="5125" width="5.44140625" style="1" bestFit="1" customWidth="1"/>
    <col min="5126" max="5127" width="9" style="1"/>
    <col min="5128" max="5128" width="15.77734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2" style="1" customWidth="1"/>
    <col min="5380" max="5380" width="13.77734375" style="1" customWidth="1"/>
    <col min="5381" max="5381" width="5.44140625" style="1" bestFit="1" customWidth="1"/>
    <col min="5382" max="5383" width="9" style="1"/>
    <col min="5384" max="5384" width="15.77734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2" style="1" customWidth="1"/>
    <col min="5636" max="5636" width="13.77734375" style="1" customWidth="1"/>
    <col min="5637" max="5637" width="5.44140625" style="1" bestFit="1" customWidth="1"/>
    <col min="5638" max="5639" width="9" style="1"/>
    <col min="5640" max="5640" width="15.77734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2" style="1" customWidth="1"/>
    <col min="5892" max="5892" width="13.77734375" style="1" customWidth="1"/>
    <col min="5893" max="5893" width="5.44140625" style="1" bestFit="1" customWidth="1"/>
    <col min="5894" max="5895" width="9" style="1"/>
    <col min="5896" max="5896" width="15.77734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2" style="1" customWidth="1"/>
    <col min="6148" max="6148" width="13.77734375" style="1" customWidth="1"/>
    <col min="6149" max="6149" width="5.44140625" style="1" bestFit="1" customWidth="1"/>
    <col min="6150" max="6151" width="9" style="1"/>
    <col min="6152" max="6152" width="15.77734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2" style="1" customWidth="1"/>
    <col min="6404" max="6404" width="13.77734375" style="1" customWidth="1"/>
    <col min="6405" max="6405" width="5.44140625" style="1" bestFit="1" customWidth="1"/>
    <col min="6406" max="6407" width="9" style="1"/>
    <col min="6408" max="6408" width="15.77734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2" style="1" customWidth="1"/>
    <col min="6660" max="6660" width="13.77734375" style="1" customWidth="1"/>
    <col min="6661" max="6661" width="5.44140625" style="1" bestFit="1" customWidth="1"/>
    <col min="6662" max="6663" width="9" style="1"/>
    <col min="6664" max="6664" width="15.77734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2" style="1" customWidth="1"/>
    <col min="6916" max="6916" width="13.77734375" style="1" customWidth="1"/>
    <col min="6917" max="6917" width="5.44140625" style="1" bestFit="1" customWidth="1"/>
    <col min="6918" max="6919" width="9" style="1"/>
    <col min="6920" max="6920" width="15.77734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2" style="1" customWidth="1"/>
    <col min="7172" max="7172" width="13.77734375" style="1" customWidth="1"/>
    <col min="7173" max="7173" width="5.44140625" style="1" bestFit="1" customWidth="1"/>
    <col min="7174" max="7175" width="9" style="1"/>
    <col min="7176" max="7176" width="15.77734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2" style="1" customWidth="1"/>
    <col min="7428" max="7428" width="13.77734375" style="1" customWidth="1"/>
    <col min="7429" max="7429" width="5.44140625" style="1" bestFit="1" customWidth="1"/>
    <col min="7430" max="7431" width="9" style="1"/>
    <col min="7432" max="7432" width="15.77734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2" style="1" customWidth="1"/>
    <col min="7684" max="7684" width="13.77734375" style="1" customWidth="1"/>
    <col min="7685" max="7685" width="5.44140625" style="1" bestFit="1" customWidth="1"/>
    <col min="7686" max="7687" width="9" style="1"/>
    <col min="7688" max="7688" width="15.77734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2" style="1" customWidth="1"/>
    <col min="7940" max="7940" width="13.77734375" style="1" customWidth="1"/>
    <col min="7941" max="7941" width="5.44140625" style="1" bestFit="1" customWidth="1"/>
    <col min="7942" max="7943" width="9" style="1"/>
    <col min="7944" max="7944" width="15.77734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2" style="1" customWidth="1"/>
    <col min="8196" max="8196" width="13.77734375" style="1" customWidth="1"/>
    <col min="8197" max="8197" width="5.44140625" style="1" bestFit="1" customWidth="1"/>
    <col min="8198" max="8199" width="9" style="1"/>
    <col min="8200" max="8200" width="15.77734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2" style="1" customWidth="1"/>
    <col min="8452" max="8452" width="13.77734375" style="1" customWidth="1"/>
    <col min="8453" max="8453" width="5.44140625" style="1" bestFit="1" customWidth="1"/>
    <col min="8454" max="8455" width="9" style="1"/>
    <col min="8456" max="8456" width="15.77734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2" style="1" customWidth="1"/>
    <col min="8708" max="8708" width="13.77734375" style="1" customWidth="1"/>
    <col min="8709" max="8709" width="5.44140625" style="1" bestFit="1" customWidth="1"/>
    <col min="8710" max="8711" width="9" style="1"/>
    <col min="8712" max="8712" width="15.77734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2" style="1" customWidth="1"/>
    <col min="8964" max="8964" width="13.77734375" style="1" customWidth="1"/>
    <col min="8965" max="8965" width="5.44140625" style="1" bestFit="1" customWidth="1"/>
    <col min="8966" max="8967" width="9" style="1"/>
    <col min="8968" max="8968" width="15.77734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2" style="1" customWidth="1"/>
    <col min="9220" max="9220" width="13.77734375" style="1" customWidth="1"/>
    <col min="9221" max="9221" width="5.44140625" style="1" bestFit="1" customWidth="1"/>
    <col min="9222" max="9223" width="9" style="1"/>
    <col min="9224" max="9224" width="15.77734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2" style="1" customWidth="1"/>
    <col min="9476" max="9476" width="13.77734375" style="1" customWidth="1"/>
    <col min="9477" max="9477" width="5.44140625" style="1" bestFit="1" customWidth="1"/>
    <col min="9478" max="9479" width="9" style="1"/>
    <col min="9480" max="9480" width="15.77734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2" style="1" customWidth="1"/>
    <col min="9732" max="9732" width="13.77734375" style="1" customWidth="1"/>
    <col min="9733" max="9733" width="5.44140625" style="1" bestFit="1" customWidth="1"/>
    <col min="9734" max="9735" width="9" style="1"/>
    <col min="9736" max="9736" width="15.77734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2" style="1" customWidth="1"/>
    <col min="9988" max="9988" width="13.77734375" style="1" customWidth="1"/>
    <col min="9989" max="9989" width="5.44140625" style="1" bestFit="1" customWidth="1"/>
    <col min="9990" max="9991" width="9" style="1"/>
    <col min="9992" max="9992" width="15.77734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2" style="1" customWidth="1"/>
    <col min="10244" max="10244" width="13.77734375" style="1" customWidth="1"/>
    <col min="10245" max="10245" width="5.44140625" style="1" bestFit="1" customWidth="1"/>
    <col min="10246" max="10247" width="9" style="1"/>
    <col min="10248" max="10248" width="15.77734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2" style="1" customWidth="1"/>
    <col min="10500" max="10500" width="13.77734375" style="1" customWidth="1"/>
    <col min="10501" max="10501" width="5.44140625" style="1" bestFit="1" customWidth="1"/>
    <col min="10502" max="10503" width="9" style="1"/>
    <col min="10504" max="10504" width="15.77734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2" style="1" customWidth="1"/>
    <col min="10756" max="10756" width="13.77734375" style="1" customWidth="1"/>
    <col min="10757" max="10757" width="5.44140625" style="1" bestFit="1" customWidth="1"/>
    <col min="10758" max="10759" width="9" style="1"/>
    <col min="10760" max="10760" width="15.77734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2" style="1" customWidth="1"/>
    <col min="11012" max="11012" width="13.77734375" style="1" customWidth="1"/>
    <col min="11013" max="11013" width="5.44140625" style="1" bestFit="1" customWidth="1"/>
    <col min="11014" max="11015" width="9" style="1"/>
    <col min="11016" max="11016" width="15.77734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2" style="1" customWidth="1"/>
    <col min="11268" max="11268" width="13.77734375" style="1" customWidth="1"/>
    <col min="11269" max="11269" width="5.44140625" style="1" bestFit="1" customWidth="1"/>
    <col min="11270" max="11271" width="9" style="1"/>
    <col min="11272" max="11272" width="15.77734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2" style="1" customWidth="1"/>
    <col min="11524" max="11524" width="13.77734375" style="1" customWidth="1"/>
    <col min="11525" max="11525" width="5.44140625" style="1" bestFit="1" customWidth="1"/>
    <col min="11526" max="11527" width="9" style="1"/>
    <col min="11528" max="11528" width="15.77734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2" style="1" customWidth="1"/>
    <col min="11780" max="11780" width="13.77734375" style="1" customWidth="1"/>
    <col min="11781" max="11781" width="5.44140625" style="1" bestFit="1" customWidth="1"/>
    <col min="11782" max="11783" width="9" style="1"/>
    <col min="11784" max="11784" width="15.77734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2" style="1" customWidth="1"/>
    <col min="12036" max="12036" width="13.77734375" style="1" customWidth="1"/>
    <col min="12037" max="12037" width="5.44140625" style="1" bestFit="1" customWidth="1"/>
    <col min="12038" max="12039" width="9" style="1"/>
    <col min="12040" max="12040" width="15.77734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2" style="1" customWidth="1"/>
    <col min="12292" max="12292" width="13.77734375" style="1" customWidth="1"/>
    <col min="12293" max="12293" width="5.44140625" style="1" bestFit="1" customWidth="1"/>
    <col min="12294" max="12295" width="9" style="1"/>
    <col min="12296" max="12296" width="15.77734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2" style="1" customWidth="1"/>
    <col min="12548" max="12548" width="13.77734375" style="1" customWidth="1"/>
    <col min="12549" max="12549" width="5.44140625" style="1" bestFit="1" customWidth="1"/>
    <col min="12550" max="12551" width="9" style="1"/>
    <col min="12552" max="12552" width="15.77734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2" style="1" customWidth="1"/>
    <col min="12804" max="12804" width="13.77734375" style="1" customWidth="1"/>
    <col min="12805" max="12805" width="5.44140625" style="1" bestFit="1" customWidth="1"/>
    <col min="12806" max="12807" width="9" style="1"/>
    <col min="12808" max="12808" width="15.77734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2" style="1" customWidth="1"/>
    <col min="13060" max="13060" width="13.77734375" style="1" customWidth="1"/>
    <col min="13061" max="13061" width="5.44140625" style="1" bestFit="1" customWidth="1"/>
    <col min="13062" max="13063" width="9" style="1"/>
    <col min="13064" max="13064" width="15.77734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2" style="1" customWidth="1"/>
    <col min="13316" max="13316" width="13.77734375" style="1" customWidth="1"/>
    <col min="13317" max="13317" width="5.44140625" style="1" bestFit="1" customWidth="1"/>
    <col min="13318" max="13319" width="9" style="1"/>
    <col min="13320" max="13320" width="15.77734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2" style="1" customWidth="1"/>
    <col min="13572" max="13572" width="13.77734375" style="1" customWidth="1"/>
    <col min="13573" max="13573" width="5.44140625" style="1" bestFit="1" customWidth="1"/>
    <col min="13574" max="13575" width="9" style="1"/>
    <col min="13576" max="13576" width="15.77734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2" style="1" customWidth="1"/>
    <col min="13828" max="13828" width="13.77734375" style="1" customWidth="1"/>
    <col min="13829" max="13829" width="5.44140625" style="1" bestFit="1" customWidth="1"/>
    <col min="13830" max="13831" width="9" style="1"/>
    <col min="13832" max="13832" width="15.77734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2" style="1" customWidth="1"/>
    <col min="14084" max="14084" width="13.77734375" style="1" customWidth="1"/>
    <col min="14085" max="14085" width="5.44140625" style="1" bestFit="1" customWidth="1"/>
    <col min="14086" max="14087" width="9" style="1"/>
    <col min="14088" max="14088" width="15.77734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2" style="1" customWidth="1"/>
    <col min="14340" max="14340" width="13.77734375" style="1" customWidth="1"/>
    <col min="14341" max="14341" width="5.44140625" style="1" bestFit="1" customWidth="1"/>
    <col min="14342" max="14343" width="9" style="1"/>
    <col min="14344" max="14344" width="15.77734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2" style="1" customWidth="1"/>
    <col min="14596" max="14596" width="13.77734375" style="1" customWidth="1"/>
    <col min="14597" max="14597" width="5.44140625" style="1" bestFit="1" customWidth="1"/>
    <col min="14598" max="14599" width="9" style="1"/>
    <col min="14600" max="14600" width="15.77734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2" style="1" customWidth="1"/>
    <col min="14852" max="14852" width="13.77734375" style="1" customWidth="1"/>
    <col min="14853" max="14853" width="5.44140625" style="1" bestFit="1" customWidth="1"/>
    <col min="14854" max="14855" width="9" style="1"/>
    <col min="14856" max="14856" width="15.77734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2" style="1" customWidth="1"/>
    <col min="15108" max="15108" width="13.77734375" style="1" customWidth="1"/>
    <col min="15109" max="15109" width="5.44140625" style="1" bestFit="1" customWidth="1"/>
    <col min="15110" max="15111" width="9" style="1"/>
    <col min="15112" max="15112" width="15.77734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2" style="1" customWidth="1"/>
    <col min="15364" max="15364" width="13.77734375" style="1" customWidth="1"/>
    <col min="15365" max="15365" width="5.44140625" style="1" bestFit="1" customWidth="1"/>
    <col min="15366" max="15367" width="9" style="1"/>
    <col min="15368" max="15368" width="15.77734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2" style="1" customWidth="1"/>
    <col min="15620" max="15620" width="13.77734375" style="1" customWidth="1"/>
    <col min="15621" max="15621" width="5.44140625" style="1" bestFit="1" customWidth="1"/>
    <col min="15622" max="15623" width="9" style="1"/>
    <col min="15624" max="15624" width="15.77734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2" style="1" customWidth="1"/>
    <col min="15876" max="15876" width="13.77734375" style="1" customWidth="1"/>
    <col min="15877" max="15877" width="5.44140625" style="1" bestFit="1" customWidth="1"/>
    <col min="15878" max="15879" width="9" style="1"/>
    <col min="15880" max="15880" width="15.77734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2" style="1" customWidth="1"/>
    <col min="16132" max="16132" width="13.77734375" style="1" customWidth="1"/>
    <col min="16133" max="16133" width="5.44140625" style="1" bestFit="1" customWidth="1"/>
    <col min="16134" max="16135" width="9" style="1"/>
    <col min="16136" max="16136" width="15.77734375" style="1" customWidth="1"/>
    <col min="16137" max="16384" width="9" style="1"/>
  </cols>
  <sheetData>
    <row r="1" spans="1:8" ht="22.2">
      <c r="A1" s="144" t="s">
        <v>0</v>
      </c>
      <c r="B1" s="144"/>
      <c r="C1" s="144"/>
      <c r="D1" s="144"/>
      <c r="E1" s="144"/>
      <c r="F1" s="144"/>
      <c r="G1" s="144"/>
      <c r="H1" s="144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45" t="s">
        <v>1</v>
      </c>
      <c r="B3" s="145"/>
      <c r="C3" s="145"/>
      <c r="D3" s="145"/>
      <c r="E3" s="145"/>
      <c r="F3" s="145"/>
      <c r="G3" s="145"/>
      <c r="H3" s="145"/>
    </row>
    <row r="4" spans="1:8" ht="15.6">
      <c r="A4" s="145" t="s">
        <v>2</v>
      </c>
      <c r="B4" s="145"/>
      <c r="C4" s="145"/>
      <c r="D4" s="145"/>
      <c r="E4" s="145"/>
      <c r="F4" s="145"/>
      <c r="G4" s="145"/>
      <c r="H4" s="145"/>
    </row>
    <row r="5" spans="1:8" ht="28.5" customHeight="1">
      <c r="A5" s="146" t="s">
        <v>3</v>
      </c>
      <c r="B5" s="146"/>
      <c r="C5" s="146"/>
      <c r="D5" s="146"/>
      <c r="E5" s="146"/>
      <c r="F5" s="146"/>
      <c r="G5" s="146"/>
      <c r="H5" s="146"/>
    </row>
    <row r="6" spans="1:8" ht="16.2" thickBot="1">
      <c r="A6" s="147" t="s">
        <v>4</v>
      </c>
      <c r="B6" s="147"/>
      <c r="C6" s="147"/>
      <c r="D6" s="147"/>
      <c r="E6" s="147"/>
      <c r="F6" s="147"/>
      <c r="G6" s="147"/>
      <c r="H6" s="147"/>
    </row>
    <row r="7" spans="1:8" ht="15">
      <c r="A7" s="155" t="s">
        <v>5</v>
      </c>
      <c r="B7" s="157" t="s">
        <v>6</v>
      </c>
      <c r="C7" s="159" t="s">
        <v>7</v>
      </c>
      <c r="D7" s="159" t="s">
        <v>8</v>
      </c>
      <c r="E7" s="161" t="s">
        <v>9</v>
      </c>
      <c r="F7" s="153" t="s">
        <v>10</v>
      </c>
      <c r="G7" s="153"/>
      <c r="H7" s="163" t="s">
        <v>11</v>
      </c>
    </row>
    <row r="8" spans="1:8" ht="15">
      <c r="A8" s="156"/>
      <c r="B8" s="158"/>
      <c r="C8" s="160"/>
      <c r="D8" s="160"/>
      <c r="E8" s="162"/>
      <c r="F8" s="8" t="s">
        <v>12</v>
      </c>
      <c r="G8" s="8" t="s">
        <v>13</v>
      </c>
      <c r="H8" s="164"/>
    </row>
    <row r="9" spans="1:8" ht="40.5" customHeight="1">
      <c r="A9" s="35">
        <v>1</v>
      </c>
      <c r="B9" s="18"/>
      <c r="C9" s="13" t="s">
        <v>121</v>
      </c>
      <c r="D9" s="13" t="s">
        <v>122</v>
      </c>
      <c r="E9" s="15" t="s">
        <v>16</v>
      </c>
      <c r="F9" s="16">
        <v>36.008499999999998</v>
      </c>
      <c r="G9" s="16">
        <f>F9*0.97</f>
        <v>34.928244999999997</v>
      </c>
      <c r="H9" s="19"/>
    </row>
    <row r="10" spans="1:8" ht="60.75" customHeight="1">
      <c r="A10" s="12">
        <v>2</v>
      </c>
      <c r="B10" s="18"/>
      <c r="C10" s="18" t="s">
        <v>28</v>
      </c>
      <c r="D10" s="14" t="s">
        <v>123</v>
      </c>
      <c r="E10" s="15" t="s">
        <v>16</v>
      </c>
      <c r="F10" s="16">
        <v>24.283200000000001</v>
      </c>
      <c r="G10" s="16">
        <v>26.5487</v>
      </c>
      <c r="H10" s="36" t="s">
        <v>124</v>
      </c>
    </row>
    <row r="11" spans="1:8" ht="60.75" customHeight="1" thickBot="1">
      <c r="A11" s="37">
        <v>3</v>
      </c>
      <c r="B11" s="38"/>
      <c r="C11" s="38" t="s">
        <v>125</v>
      </c>
      <c r="D11" s="39"/>
      <c r="E11" s="22"/>
      <c r="F11" s="23">
        <v>48.335099999999997</v>
      </c>
      <c r="G11" s="23">
        <v>58.4071</v>
      </c>
      <c r="H11" s="36" t="s">
        <v>126</v>
      </c>
    </row>
    <row r="12" spans="1:8" ht="27.75" customHeight="1">
      <c r="A12" s="149" t="s">
        <v>114</v>
      </c>
      <c r="B12" s="149"/>
      <c r="C12" s="149"/>
      <c r="D12" s="149"/>
      <c r="E12" s="149"/>
      <c r="F12" s="149"/>
      <c r="G12" s="149"/>
      <c r="H12" s="149"/>
    </row>
    <row r="13" spans="1:8" ht="27.75" customHeight="1">
      <c r="A13" s="151" t="s">
        <v>115</v>
      </c>
      <c r="B13" s="151"/>
      <c r="C13" s="151"/>
      <c r="D13" s="151"/>
      <c r="E13" s="151"/>
      <c r="F13" s="151"/>
      <c r="G13" s="151"/>
      <c r="H13" s="151"/>
    </row>
    <row r="14" spans="1:8" ht="15.6">
      <c r="A14" s="151" t="s">
        <v>116</v>
      </c>
      <c r="B14" s="151"/>
      <c r="C14" s="151"/>
      <c r="D14" s="151"/>
      <c r="E14" s="151"/>
      <c r="F14" s="151"/>
      <c r="G14" s="151"/>
      <c r="H14" s="151"/>
    </row>
    <row r="15" spans="1:8" ht="15.6">
      <c r="A15" s="154" t="s">
        <v>117</v>
      </c>
      <c r="B15" s="154"/>
      <c r="C15" s="154"/>
      <c r="D15" s="154"/>
      <c r="E15" s="154"/>
      <c r="F15" s="154"/>
      <c r="G15" s="154"/>
      <c r="H15" s="154"/>
    </row>
    <row r="16" spans="1:8" ht="15.6">
      <c r="A16" s="25"/>
      <c r="B16" s="26"/>
      <c r="C16" s="25"/>
      <c r="D16" s="25"/>
      <c r="E16" s="25"/>
      <c r="F16" s="27"/>
      <c r="G16" s="27"/>
      <c r="H16" s="28"/>
    </row>
    <row r="17" spans="1:8" ht="15.6">
      <c r="A17" s="29" t="s">
        <v>118</v>
      </c>
      <c r="B17" s="30"/>
      <c r="C17" s="31"/>
      <c r="D17" s="32" t="s">
        <v>119</v>
      </c>
      <c r="E17" s="31"/>
      <c r="F17" s="33"/>
      <c r="G17" s="33"/>
      <c r="H17" s="34"/>
    </row>
    <row r="18" spans="1:8" ht="15.6">
      <c r="A18" s="29"/>
      <c r="B18" s="30"/>
      <c r="C18" s="31"/>
      <c r="D18" s="32"/>
      <c r="E18" s="31"/>
      <c r="F18" s="33"/>
      <c r="G18" s="33"/>
      <c r="H18" s="34"/>
    </row>
    <row r="19" spans="1:8" ht="15.6">
      <c r="A19" s="29" t="s">
        <v>120</v>
      </c>
      <c r="B19" s="29"/>
      <c r="C19" s="25"/>
      <c r="D19" s="29" t="s">
        <v>120</v>
      </c>
      <c r="E19" s="25"/>
      <c r="F19" s="33"/>
      <c r="G19" s="33"/>
      <c r="H19" s="34"/>
    </row>
  </sheetData>
  <mergeCells count="16">
    <mergeCell ref="A15:H1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:H12"/>
    <mergeCell ref="A13:H13"/>
    <mergeCell ref="A14:H14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9"/>
  <sheetViews>
    <sheetView workbookViewId="0">
      <selection activeCell="A9" sqref="A9:XFD12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8" ht="22.2">
      <c r="A1" s="144" t="s">
        <v>0</v>
      </c>
      <c r="B1" s="144"/>
      <c r="C1" s="144"/>
      <c r="D1" s="144"/>
      <c r="E1" s="144"/>
      <c r="F1" s="144"/>
      <c r="G1" s="144"/>
      <c r="H1" s="144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45" t="s">
        <v>1</v>
      </c>
      <c r="B3" s="145"/>
      <c r="C3" s="145"/>
      <c r="D3" s="145"/>
      <c r="E3" s="145"/>
      <c r="F3" s="145"/>
      <c r="G3" s="145"/>
      <c r="H3" s="145"/>
    </row>
    <row r="4" spans="1:8" ht="15.6">
      <c r="A4" s="145" t="s">
        <v>2</v>
      </c>
      <c r="B4" s="145"/>
      <c r="C4" s="145"/>
      <c r="D4" s="145"/>
      <c r="E4" s="145"/>
      <c r="F4" s="145"/>
      <c r="G4" s="145"/>
      <c r="H4" s="145"/>
    </row>
    <row r="5" spans="1:8" ht="28.5" customHeight="1">
      <c r="A5" s="146" t="s">
        <v>3</v>
      </c>
      <c r="B5" s="146"/>
      <c r="C5" s="146"/>
      <c r="D5" s="146"/>
      <c r="E5" s="146"/>
      <c r="F5" s="146"/>
      <c r="G5" s="146"/>
      <c r="H5" s="146"/>
    </row>
    <row r="6" spans="1:8" ht="16.2" thickBot="1">
      <c r="A6" s="147" t="s">
        <v>4</v>
      </c>
      <c r="B6" s="147"/>
      <c r="C6" s="147"/>
      <c r="D6" s="147"/>
      <c r="E6" s="147"/>
      <c r="F6" s="147"/>
      <c r="G6" s="147"/>
      <c r="H6" s="147"/>
    </row>
    <row r="7" spans="1:8" ht="15">
      <c r="A7" s="155" t="s">
        <v>5</v>
      </c>
      <c r="B7" s="157" t="s">
        <v>6</v>
      </c>
      <c r="C7" s="159" t="s">
        <v>7</v>
      </c>
      <c r="D7" s="159" t="s">
        <v>8</v>
      </c>
      <c r="E7" s="161" t="s">
        <v>9</v>
      </c>
      <c r="F7" s="153" t="s">
        <v>10</v>
      </c>
      <c r="G7" s="153"/>
      <c r="H7" s="163" t="s">
        <v>11</v>
      </c>
    </row>
    <row r="8" spans="1:8" ht="15.6" thickBot="1">
      <c r="A8" s="167"/>
      <c r="B8" s="168"/>
      <c r="C8" s="169"/>
      <c r="D8" s="169"/>
      <c r="E8" s="170"/>
      <c r="F8" s="40" t="s">
        <v>12</v>
      </c>
      <c r="G8" s="40" t="s">
        <v>13</v>
      </c>
      <c r="H8" s="171"/>
    </row>
    <row r="9" spans="1:8" ht="24">
      <c r="A9" s="41">
        <v>1</v>
      </c>
      <c r="B9" s="42" t="s">
        <v>127</v>
      </c>
      <c r="C9" s="43" t="s">
        <v>128</v>
      </c>
      <c r="D9" s="44"/>
      <c r="E9" s="45" t="s">
        <v>16</v>
      </c>
      <c r="F9" s="46"/>
      <c r="G9" s="46">
        <v>23.8</v>
      </c>
      <c r="H9" s="47"/>
    </row>
    <row r="10" spans="1:8">
      <c r="A10" s="12">
        <v>2</v>
      </c>
      <c r="B10" s="18"/>
      <c r="C10" s="13" t="s">
        <v>129</v>
      </c>
      <c r="D10" s="14" t="s">
        <v>130</v>
      </c>
      <c r="E10" s="15" t="s">
        <v>16</v>
      </c>
      <c r="F10" s="16"/>
      <c r="G10" s="16">
        <v>0.4</v>
      </c>
      <c r="H10" s="17"/>
    </row>
    <row r="11" spans="1:8" ht="24">
      <c r="A11" s="12">
        <v>3</v>
      </c>
      <c r="B11" s="18" t="s">
        <v>131</v>
      </c>
      <c r="C11" s="13" t="s">
        <v>132</v>
      </c>
      <c r="D11" s="14" t="s">
        <v>133</v>
      </c>
      <c r="E11" s="15" t="s">
        <v>16</v>
      </c>
      <c r="F11" s="16">
        <v>1.5299</v>
      </c>
      <c r="G11" s="16">
        <v>1.5299</v>
      </c>
      <c r="H11" s="17"/>
    </row>
    <row r="12" spans="1:8" ht="24">
      <c r="A12" s="12">
        <v>4</v>
      </c>
      <c r="B12" s="18" t="s">
        <v>134</v>
      </c>
      <c r="C12" s="13" t="s">
        <v>135</v>
      </c>
      <c r="D12" s="14" t="s">
        <v>136</v>
      </c>
      <c r="E12" s="15" t="s">
        <v>16</v>
      </c>
      <c r="F12" s="16">
        <v>3.5983000000000001</v>
      </c>
      <c r="G12" s="16">
        <v>3.5983000000000001</v>
      </c>
      <c r="H12" s="17"/>
    </row>
    <row r="13" spans="1:8">
      <c r="A13" s="12"/>
      <c r="B13" s="18"/>
      <c r="C13" s="18"/>
      <c r="D13" s="14"/>
      <c r="E13" s="15"/>
      <c r="F13" s="16"/>
      <c r="G13" s="16"/>
      <c r="H13" s="17"/>
    </row>
    <row r="14" spans="1:8">
      <c r="A14" s="12"/>
      <c r="B14" s="18"/>
      <c r="C14" s="13"/>
      <c r="D14" s="14"/>
      <c r="E14" s="15"/>
      <c r="F14" s="16"/>
      <c r="G14" s="16"/>
      <c r="H14" s="17"/>
    </row>
    <row r="15" spans="1:8">
      <c r="A15" s="12"/>
      <c r="B15" s="18"/>
      <c r="C15" s="13"/>
      <c r="D15" s="14"/>
      <c r="E15" s="15"/>
      <c r="F15" s="16"/>
      <c r="G15" s="16"/>
      <c r="H15" s="19"/>
    </row>
    <row r="16" spans="1:8">
      <c r="A16" s="12"/>
      <c r="B16" s="18"/>
      <c r="C16" s="13"/>
      <c r="D16" s="14"/>
      <c r="E16" s="15"/>
      <c r="F16" s="16"/>
      <c r="G16" s="16"/>
      <c r="H16" s="19"/>
    </row>
    <row r="17" spans="1:8">
      <c r="A17" s="12"/>
      <c r="B17" s="18"/>
      <c r="C17" s="13"/>
      <c r="D17" s="14"/>
      <c r="E17" s="15"/>
      <c r="F17" s="16"/>
      <c r="G17" s="16"/>
      <c r="H17" s="19"/>
    </row>
    <row r="18" spans="1:8">
      <c r="A18" s="12"/>
      <c r="B18" s="18"/>
      <c r="C18" s="13"/>
      <c r="D18" s="14"/>
      <c r="E18" s="15"/>
      <c r="F18" s="16"/>
      <c r="G18" s="16"/>
      <c r="H18" s="19"/>
    </row>
    <row r="19" spans="1:8">
      <c r="A19" s="12"/>
      <c r="B19" s="18"/>
      <c r="C19" s="13"/>
      <c r="D19" s="14"/>
      <c r="E19" s="15"/>
      <c r="F19" s="16"/>
      <c r="G19" s="16"/>
      <c r="H19" s="19"/>
    </row>
    <row r="20" spans="1:8">
      <c r="A20" s="12"/>
      <c r="B20" s="18"/>
      <c r="C20" s="13"/>
      <c r="D20" s="13"/>
      <c r="E20" s="15"/>
      <c r="F20" s="16"/>
      <c r="G20" s="16"/>
      <c r="H20" s="19"/>
    </row>
    <row r="21" spans="1:8">
      <c r="A21" s="12"/>
      <c r="B21" s="18"/>
      <c r="C21" s="13"/>
      <c r="D21" s="13"/>
      <c r="E21" s="15"/>
      <c r="F21" s="16"/>
      <c r="G21" s="16"/>
      <c r="H21" s="19"/>
    </row>
    <row r="22" spans="1:8">
      <c r="A22" s="12"/>
      <c r="B22" s="13"/>
      <c r="C22" s="13"/>
      <c r="D22" s="13"/>
      <c r="E22" s="15"/>
      <c r="F22" s="16"/>
      <c r="G22" s="16"/>
      <c r="H22" s="19"/>
    </row>
    <row r="23" spans="1:8">
      <c r="A23" s="12"/>
      <c r="B23" s="13"/>
      <c r="C23" s="13"/>
      <c r="D23" s="13"/>
      <c r="E23" s="15"/>
      <c r="F23" s="16"/>
      <c r="G23" s="16"/>
      <c r="H23" s="19"/>
    </row>
    <row r="24" spans="1:8">
      <c r="A24" s="12"/>
      <c r="B24" s="13"/>
      <c r="C24" s="13"/>
      <c r="D24" s="13"/>
      <c r="E24" s="15"/>
      <c r="F24" s="16"/>
      <c r="G24" s="16"/>
      <c r="H24" s="19"/>
    </row>
    <row r="25" spans="1:8">
      <c r="A25" s="12"/>
      <c r="B25" s="13"/>
      <c r="C25" s="13"/>
      <c r="D25" s="13"/>
      <c r="E25" s="15"/>
      <c r="F25" s="16"/>
      <c r="G25" s="16"/>
      <c r="H25" s="19"/>
    </row>
    <row r="26" spans="1:8">
      <c r="A26" s="12"/>
      <c r="B26" s="13"/>
      <c r="C26" s="13"/>
      <c r="D26" s="13"/>
      <c r="E26" s="15"/>
      <c r="F26" s="16"/>
      <c r="G26" s="16"/>
      <c r="H26" s="19"/>
    </row>
    <row r="27" spans="1:8">
      <c r="A27" s="12"/>
      <c r="B27" s="13"/>
      <c r="C27" s="13"/>
      <c r="D27" s="13"/>
      <c r="E27" s="15"/>
      <c r="F27" s="16"/>
      <c r="G27" s="16"/>
      <c r="H27" s="19"/>
    </row>
    <row r="28" spans="1:8">
      <c r="A28" s="12"/>
      <c r="B28" s="13"/>
      <c r="C28" s="13"/>
      <c r="D28" s="13"/>
      <c r="E28" s="15"/>
      <c r="F28" s="16"/>
      <c r="G28" s="16"/>
      <c r="H28" s="19"/>
    </row>
    <row r="29" spans="1:8">
      <c r="A29" s="12"/>
      <c r="B29" s="13"/>
      <c r="C29" s="13"/>
      <c r="D29" s="13"/>
      <c r="E29" s="15"/>
      <c r="F29" s="16"/>
      <c r="G29" s="16"/>
      <c r="H29" s="19"/>
    </row>
    <row r="30" spans="1:8">
      <c r="A30" s="12"/>
      <c r="B30" s="18"/>
      <c r="C30" s="13"/>
      <c r="D30" s="20"/>
      <c r="E30" s="15"/>
      <c r="F30" s="16"/>
      <c r="G30" s="16"/>
      <c r="H30" s="19"/>
    </row>
    <row r="31" spans="1:8">
      <c r="A31" s="12"/>
      <c r="B31" s="18"/>
      <c r="C31" s="13"/>
      <c r="D31" s="13"/>
      <c r="E31" s="15"/>
      <c r="F31" s="16"/>
      <c r="G31" s="16"/>
      <c r="H31" s="19"/>
    </row>
    <row r="32" spans="1:8">
      <c r="A32" s="12"/>
      <c r="B32" s="18"/>
      <c r="C32" s="13"/>
      <c r="D32" s="13"/>
      <c r="E32" s="15"/>
      <c r="F32" s="16"/>
      <c r="G32" s="16"/>
      <c r="H32" s="19"/>
    </row>
    <row r="33" spans="1:8">
      <c r="A33" s="12"/>
      <c r="B33" s="18"/>
      <c r="C33" s="13"/>
      <c r="D33" s="13"/>
      <c r="E33" s="15"/>
      <c r="F33" s="16"/>
      <c r="G33" s="16"/>
      <c r="H33" s="19"/>
    </row>
    <row r="34" spans="1:8">
      <c r="A34" s="12"/>
      <c r="B34" s="18"/>
      <c r="C34" s="13"/>
      <c r="D34" s="18"/>
      <c r="E34" s="15"/>
      <c r="F34" s="16"/>
      <c r="G34" s="16"/>
      <c r="H34" s="19"/>
    </row>
    <row r="35" spans="1:8">
      <c r="A35" s="12"/>
      <c r="B35" s="18"/>
      <c r="C35" s="13"/>
      <c r="D35" s="18"/>
      <c r="E35" s="15"/>
      <c r="F35" s="16"/>
      <c r="G35" s="16"/>
      <c r="H35" s="19"/>
    </row>
    <row r="36" spans="1:8">
      <c r="A36" s="12"/>
      <c r="B36" s="18"/>
      <c r="C36" s="13"/>
      <c r="D36" s="18"/>
      <c r="E36" s="15"/>
      <c r="F36" s="16"/>
      <c r="G36" s="16"/>
      <c r="H36" s="19"/>
    </row>
    <row r="37" spans="1:8">
      <c r="A37" s="12"/>
      <c r="B37" s="18"/>
      <c r="C37" s="13"/>
      <c r="D37" s="13"/>
      <c r="E37" s="15"/>
      <c r="F37" s="16"/>
      <c r="G37" s="16"/>
      <c r="H37" s="19"/>
    </row>
    <row r="38" spans="1:8">
      <c r="A38" s="12"/>
      <c r="B38" s="18"/>
      <c r="C38" s="13"/>
      <c r="D38" s="13"/>
      <c r="E38" s="15"/>
      <c r="F38" s="16"/>
      <c r="G38" s="16"/>
      <c r="H38" s="19"/>
    </row>
    <row r="39" spans="1:8">
      <c r="A39" s="12"/>
      <c r="B39" s="18"/>
      <c r="C39" s="13"/>
      <c r="D39" s="13"/>
      <c r="E39" s="15"/>
      <c r="F39" s="16"/>
      <c r="G39" s="16"/>
      <c r="H39" s="19"/>
    </row>
    <row r="40" spans="1:8">
      <c r="A40" s="12"/>
      <c r="B40" s="18"/>
      <c r="C40" s="13"/>
      <c r="D40" s="13"/>
      <c r="E40" s="15"/>
      <c r="F40" s="16"/>
      <c r="G40" s="16"/>
      <c r="H40" s="19"/>
    </row>
    <row r="41" spans="1:8" ht="15" thickBot="1">
      <c r="A41" s="37"/>
      <c r="B41" s="38"/>
      <c r="C41" s="21"/>
      <c r="D41" s="21"/>
      <c r="E41" s="22"/>
      <c r="F41" s="23"/>
      <c r="G41" s="23"/>
      <c r="H41" s="24"/>
    </row>
    <row r="42" spans="1:8" ht="27.75" customHeight="1">
      <c r="A42" s="149" t="s">
        <v>114</v>
      </c>
      <c r="B42" s="149"/>
      <c r="C42" s="149"/>
      <c r="D42" s="149"/>
      <c r="E42" s="149"/>
      <c r="F42" s="149"/>
      <c r="G42" s="149"/>
      <c r="H42" s="149"/>
    </row>
    <row r="43" spans="1:8" ht="27.75" customHeight="1">
      <c r="A43" s="151" t="s">
        <v>137</v>
      </c>
      <c r="B43" s="151"/>
      <c r="C43" s="151"/>
      <c r="D43" s="151"/>
      <c r="E43" s="151"/>
      <c r="F43" s="151"/>
      <c r="G43" s="151"/>
      <c r="H43" s="151"/>
    </row>
    <row r="44" spans="1:8" ht="15.6">
      <c r="A44" s="151" t="s">
        <v>116</v>
      </c>
      <c r="B44" s="151"/>
      <c r="C44" s="151"/>
      <c r="D44" s="151"/>
      <c r="E44" s="151"/>
      <c r="F44" s="151"/>
      <c r="G44" s="151"/>
      <c r="H44" s="151"/>
    </row>
    <row r="45" spans="1:8" ht="15.6">
      <c r="A45" s="154" t="s">
        <v>117</v>
      </c>
      <c r="B45" s="154"/>
      <c r="C45" s="154"/>
      <c r="D45" s="154"/>
      <c r="E45" s="154"/>
      <c r="F45" s="154"/>
      <c r="G45" s="154"/>
      <c r="H45" s="154"/>
    </row>
    <row r="46" spans="1:8" ht="15.6">
      <c r="A46" s="25"/>
      <c r="B46" s="26"/>
      <c r="C46" s="25"/>
      <c r="D46" s="25"/>
      <c r="E46" s="25"/>
      <c r="F46" s="27"/>
      <c r="G46" s="27"/>
      <c r="H46" s="28"/>
    </row>
    <row r="47" spans="1:8" ht="15.6">
      <c r="A47" s="29" t="s">
        <v>118</v>
      </c>
      <c r="B47" s="30"/>
      <c r="C47" s="31"/>
      <c r="D47" s="32" t="s">
        <v>119</v>
      </c>
      <c r="E47" s="31"/>
      <c r="F47" s="33"/>
      <c r="G47" s="33"/>
      <c r="H47" s="34"/>
    </row>
    <row r="48" spans="1:8" ht="15.6">
      <c r="A48" s="29"/>
      <c r="B48" s="30"/>
      <c r="C48" s="31"/>
      <c r="D48" s="32"/>
      <c r="E48" s="31"/>
      <c r="F48" s="33"/>
      <c r="G48" s="33"/>
      <c r="H48" s="34"/>
    </row>
    <row r="49" spans="1:8" ht="15.6">
      <c r="A49" s="29" t="s">
        <v>120</v>
      </c>
      <c r="B49" s="29"/>
      <c r="C49" s="25"/>
      <c r="D49" s="29" t="s">
        <v>120</v>
      </c>
      <c r="E49" s="25"/>
      <c r="F49" s="33"/>
      <c r="G49" s="33"/>
      <c r="H49" s="34"/>
    </row>
  </sheetData>
  <mergeCells count="16">
    <mergeCell ref="A45:H4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42:H42"/>
    <mergeCell ref="A43:H43"/>
    <mergeCell ref="A44:H44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A37-C3CA-446D-9D56-37B8025F170C}">
  <sheetPr>
    <tabColor rgb="FF92D050"/>
  </sheetPr>
  <dimension ref="A1:P102"/>
  <sheetViews>
    <sheetView topLeftCell="A77" workbookViewId="0">
      <selection activeCell="G9" sqref="G9:G94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144" t="s">
        <v>0</v>
      </c>
      <c r="B1" s="144"/>
      <c r="C1" s="144"/>
      <c r="D1" s="144"/>
      <c r="E1" s="144"/>
      <c r="F1" s="144"/>
      <c r="G1" s="144"/>
      <c r="H1" s="144"/>
    </row>
    <row r="2" spans="1:14" ht="17.399999999999999">
      <c r="A2" s="148" t="s">
        <v>366</v>
      </c>
      <c r="B2" s="148"/>
      <c r="C2" s="148"/>
      <c r="D2" s="148"/>
      <c r="E2" s="148"/>
      <c r="F2" s="148"/>
      <c r="G2" s="148"/>
      <c r="H2" s="148"/>
    </row>
    <row r="3" spans="1:14" ht="15.6">
      <c r="A3" s="145" t="s">
        <v>1</v>
      </c>
      <c r="B3" s="145"/>
      <c r="C3" s="145"/>
      <c r="D3" s="145"/>
      <c r="E3" s="145"/>
      <c r="F3" s="145"/>
      <c r="G3" s="145"/>
      <c r="H3" s="145"/>
    </row>
    <row r="4" spans="1:14" ht="15.6">
      <c r="A4" s="145" t="s">
        <v>192</v>
      </c>
      <c r="B4" s="145"/>
      <c r="C4" s="145"/>
      <c r="D4" s="145"/>
      <c r="E4" s="145"/>
      <c r="F4" s="145"/>
      <c r="G4" s="145"/>
      <c r="H4" s="145"/>
    </row>
    <row r="5" spans="1:14" ht="15.6">
      <c r="A5" s="146" t="s">
        <v>3</v>
      </c>
      <c r="B5" s="146"/>
      <c r="C5" s="146"/>
      <c r="D5" s="146"/>
      <c r="E5" s="146"/>
      <c r="F5" s="146"/>
      <c r="G5" s="146"/>
      <c r="H5" s="146"/>
    </row>
    <row r="6" spans="1:14" ht="15.6">
      <c r="A6" s="147" t="s">
        <v>4</v>
      </c>
      <c r="B6" s="147"/>
      <c r="C6" s="147"/>
      <c r="D6" s="147"/>
      <c r="E6" s="147"/>
      <c r="F6" s="147"/>
      <c r="G6" s="147"/>
      <c r="H6" s="147"/>
    </row>
    <row r="7" spans="1:14" ht="15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193</v>
      </c>
      <c r="G7" s="180"/>
      <c r="H7" s="172" t="s">
        <v>11</v>
      </c>
    </row>
    <row r="8" spans="1:14" ht="19.2" customHeight="1">
      <c r="A8" s="176"/>
      <c r="B8" s="177"/>
      <c r="C8" s="178"/>
      <c r="D8" s="178"/>
      <c r="E8" s="179"/>
      <c r="F8" s="121" t="s">
        <v>367</v>
      </c>
      <c r="G8" s="121" t="s">
        <v>368</v>
      </c>
      <c r="H8" s="172"/>
    </row>
    <row r="9" spans="1:14" ht="13.5" customHeight="1">
      <c r="A9" s="122">
        <v>1</v>
      </c>
      <c r="B9" s="18" t="s">
        <v>446</v>
      </c>
      <c r="C9" s="124" t="s">
        <v>445</v>
      </c>
      <c r="D9" s="14"/>
      <c r="E9" s="15" t="s">
        <v>208</v>
      </c>
      <c r="F9" s="16">
        <v>0.43590000000000001</v>
      </c>
      <c r="G9" s="16">
        <v>0.44428800000000002</v>
      </c>
      <c r="H9" s="16"/>
      <c r="J9" s="129">
        <f>(G9-F9)/F9</f>
        <v>1.9242945629731605E-2</v>
      </c>
    </row>
    <row r="10" spans="1:14" ht="13.5" customHeight="1">
      <c r="A10" s="18">
        <v>2</v>
      </c>
      <c r="B10" s="18" t="s">
        <v>369</v>
      </c>
      <c r="C10" s="124" t="s">
        <v>370</v>
      </c>
      <c r="D10" s="14"/>
      <c r="E10" s="15" t="s">
        <v>208</v>
      </c>
      <c r="F10" s="16"/>
      <c r="G10" s="16">
        <v>180.6283</v>
      </c>
      <c r="H10" s="16"/>
      <c r="J10" s="129"/>
      <c r="N10" s="1" t="s">
        <v>195</v>
      </c>
    </row>
    <row r="11" spans="1:14" ht="13.5" customHeight="1">
      <c r="A11" s="18">
        <v>3</v>
      </c>
      <c r="B11" s="93" t="s">
        <v>371</v>
      </c>
      <c r="C11" s="125" t="s">
        <v>372</v>
      </c>
      <c r="D11" s="94"/>
      <c r="E11" s="15" t="s">
        <v>208</v>
      </c>
      <c r="F11" s="95"/>
      <c r="G11" s="120">
        <v>155.6283</v>
      </c>
      <c r="H11" s="89"/>
      <c r="J11" s="129"/>
    </row>
    <row r="12" spans="1:14">
      <c r="A12" s="18">
        <v>4</v>
      </c>
      <c r="B12" s="18" t="s">
        <v>205</v>
      </c>
      <c r="C12" s="124" t="s">
        <v>207</v>
      </c>
      <c r="D12" s="14"/>
      <c r="E12" s="15" t="s">
        <v>208</v>
      </c>
      <c r="F12" s="16">
        <v>18.965499999999999</v>
      </c>
      <c r="G12" s="16">
        <v>20.829234999999997</v>
      </c>
      <c r="H12" s="16"/>
      <c r="J12" s="129">
        <f t="shared" ref="J12:J73" si="0">(G12-F12)/F12</f>
        <v>9.8269752972502622E-2</v>
      </c>
    </row>
    <row r="13" spans="1:14">
      <c r="A13" s="18">
        <v>5</v>
      </c>
      <c r="B13" s="18" t="s">
        <v>209</v>
      </c>
      <c r="C13" s="126" t="s">
        <v>373</v>
      </c>
      <c r="D13" s="74"/>
      <c r="E13" s="15" t="s">
        <v>208</v>
      </c>
      <c r="F13" s="16">
        <v>55.051299999999998</v>
      </c>
      <c r="G13" s="16">
        <v>61.341811</v>
      </c>
      <c r="H13" s="123"/>
      <c r="J13" s="129">
        <f t="shared" si="0"/>
        <v>0.11426634793365466</v>
      </c>
    </row>
    <row r="14" spans="1:14">
      <c r="A14" s="18">
        <v>6</v>
      </c>
      <c r="B14" s="18" t="s">
        <v>210</v>
      </c>
      <c r="C14" s="127" t="s">
        <v>374</v>
      </c>
      <c r="D14" s="74"/>
      <c r="E14" s="15" t="s">
        <v>208</v>
      </c>
      <c r="F14" s="16">
        <v>55.051299999999998</v>
      </c>
      <c r="G14" s="16">
        <v>61.341811</v>
      </c>
      <c r="H14" s="123"/>
      <c r="J14" s="129">
        <f t="shared" si="0"/>
        <v>0.11426634793365466</v>
      </c>
    </row>
    <row r="15" spans="1:14">
      <c r="A15" s="18">
        <v>7</v>
      </c>
      <c r="B15" s="18" t="s">
        <v>211</v>
      </c>
      <c r="C15" s="127" t="s">
        <v>375</v>
      </c>
      <c r="D15" s="74"/>
      <c r="E15" s="15" t="s">
        <v>208</v>
      </c>
      <c r="F15" s="16">
        <v>14.6838</v>
      </c>
      <c r="G15" s="16">
        <v>16.461335999999999</v>
      </c>
      <c r="H15" s="123"/>
      <c r="J15" s="129">
        <f t="shared" si="0"/>
        <v>0.12105422302128874</v>
      </c>
    </row>
    <row r="16" spans="1:14">
      <c r="A16" s="18">
        <v>8</v>
      </c>
      <c r="B16" s="18" t="s">
        <v>212</v>
      </c>
      <c r="C16" s="127" t="s">
        <v>291</v>
      </c>
      <c r="D16" s="74"/>
      <c r="E16" s="15" t="s">
        <v>208</v>
      </c>
      <c r="F16" s="16">
        <v>14.3932</v>
      </c>
      <c r="G16" s="16">
        <v>16.236694</v>
      </c>
      <c r="H16" s="123"/>
      <c r="J16" s="129">
        <f t="shared" si="0"/>
        <v>0.12808089931356473</v>
      </c>
    </row>
    <row r="17" spans="1:12">
      <c r="A17" s="18">
        <v>9</v>
      </c>
      <c r="B17" s="18" t="s">
        <v>213</v>
      </c>
      <c r="C17" s="124" t="s">
        <v>376</v>
      </c>
      <c r="D17" s="14"/>
      <c r="E17" s="15" t="s">
        <v>208</v>
      </c>
      <c r="F17" s="16">
        <v>17.222200000000001</v>
      </c>
      <c r="G17" s="16">
        <v>18.923584000000002</v>
      </c>
      <c r="H17" s="123"/>
      <c r="J17" s="129">
        <f t="shared" si="0"/>
        <v>9.8790166180859632E-2</v>
      </c>
    </row>
    <row r="18" spans="1:12" ht="24" customHeight="1">
      <c r="A18" s="18">
        <v>10</v>
      </c>
      <c r="B18" s="18" t="s">
        <v>214</v>
      </c>
      <c r="C18" s="124" t="s">
        <v>377</v>
      </c>
      <c r="D18" s="14"/>
      <c r="E18" s="15" t="s">
        <v>208</v>
      </c>
      <c r="F18" s="16">
        <v>110.0856</v>
      </c>
      <c r="G18" s="16">
        <v>122.66713200000001</v>
      </c>
      <c r="H18" s="123"/>
      <c r="J18" s="129">
        <f t="shared" si="0"/>
        <v>0.11428862630534793</v>
      </c>
    </row>
    <row r="19" spans="1:12" ht="24" customHeight="1">
      <c r="A19" s="18">
        <v>11</v>
      </c>
      <c r="B19" s="18" t="s">
        <v>215</v>
      </c>
      <c r="C19" s="124" t="s">
        <v>378</v>
      </c>
      <c r="D19" s="13" t="s">
        <v>196</v>
      </c>
      <c r="E19" s="15" t="s">
        <v>208</v>
      </c>
      <c r="F19" s="16">
        <v>110.0855</v>
      </c>
      <c r="G19" s="16">
        <v>122.881685</v>
      </c>
      <c r="H19" s="123"/>
      <c r="J19" s="129">
        <f t="shared" si="0"/>
        <v>0.11623860544758401</v>
      </c>
    </row>
    <row r="20" spans="1:12" ht="16.8" customHeight="1">
      <c r="A20" s="18">
        <v>12</v>
      </c>
      <c r="B20" s="18" t="s">
        <v>216</v>
      </c>
      <c r="C20" s="124" t="s">
        <v>379</v>
      </c>
      <c r="D20" s="13"/>
      <c r="E20" s="15" t="s">
        <v>208</v>
      </c>
      <c r="F20" s="16">
        <v>64.4786</v>
      </c>
      <c r="G20" s="16">
        <v>71.058692000000008</v>
      </c>
      <c r="H20" s="123"/>
      <c r="J20" s="129">
        <f t="shared" si="0"/>
        <v>0.1020507889439288</v>
      </c>
    </row>
    <row r="21" spans="1:12" ht="16.8" customHeight="1">
      <c r="A21" s="18">
        <v>13</v>
      </c>
      <c r="B21" s="13" t="s">
        <v>217</v>
      </c>
      <c r="C21" s="124" t="s">
        <v>380</v>
      </c>
      <c r="D21" s="13"/>
      <c r="E21" s="15" t="s">
        <v>208</v>
      </c>
      <c r="F21" s="16">
        <v>64.4786</v>
      </c>
      <c r="G21" s="16">
        <v>70.772492</v>
      </c>
      <c r="H21" s="123"/>
      <c r="J21" s="129">
        <f t="shared" si="0"/>
        <v>9.7612106962620154E-2</v>
      </c>
    </row>
    <row r="22" spans="1:12" ht="16.8" customHeight="1">
      <c r="A22" s="18">
        <v>14</v>
      </c>
      <c r="B22" s="13" t="s">
        <v>218</v>
      </c>
      <c r="C22" s="124" t="s">
        <v>381</v>
      </c>
      <c r="D22" s="13"/>
      <c r="E22" s="15" t="s">
        <v>208</v>
      </c>
      <c r="F22" s="16">
        <v>64.4786</v>
      </c>
      <c r="G22" s="16">
        <v>70.772492</v>
      </c>
      <c r="H22" s="123"/>
      <c r="J22" s="129">
        <f t="shared" si="0"/>
        <v>9.7612106962620154E-2</v>
      </c>
    </row>
    <row r="23" spans="1:12" ht="27.6" customHeight="1">
      <c r="A23" s="18">
        <v>15</v>
      </c>
      <c r="B23" s="13" t="s">
        <v>221</v>
      </c>
      <c r="C23" s="128" t="s">
        <v>382</v>
      </c>
      <c r="D23" s="13"/>
      <c r="E23" s="15" t="s">
        <v>208</v>
      </c>
      <c r="F23" s="16">
        <v>109.9</v>
      </c>
      <c r="G23" s="16">
        <v>122.12935</v>
      </c>
      <c r="H23" s="123"/>
      <c r="J23" s="129">
        <f t="shared" si="0"/>
        <v>0.11127707006369424</v>
      </c>
    </row>
    <row r="24" spans="1:12" ht="27.6" customHeight="1">
      <c r="A24" s="18">
        <v>16</v>
      </c>
      <c r="B24" s="13" t="s">
        <v>219</v>
      </c>
      <c r="C24" s="128" t="s">
        <v>383</v>
      </c>
      <c r="D24" s="13"/>
      <c r="E24" s="15" t="s">
        <v>208</v>
      </c>
      <c r="F24" s="16">
        <v>110.0856</v>
      </c>
      <c r="G24" s="16">
        <v>122.52403200000001</v>
      </c>
      <c r="H24" s="123"/>
      <c r="J24" s="129">
        <f t="shared" si="0"/>
        <v>0.11298872877106549</v>
      </c>
    </row>
    <row r="25" spans="1:12" ht="27.6" customHeight="1">
      <c r="A25" s="18">
        <v>17</v>
      </c>
      <c r="B25" s="13" t="s">
        <v>220</v>
      </c>
      <c r="C25" s="128" t="s">
        <v>384</v>
      </c>
      <c r="D25" s="13"/>
      <c r="E25" s="15" t="s">
        <v>208</v>
      </c>
      <c r="F25" s="16">
        <v>112.42749999999999</v>
      </c>
      <c r="G25" s="16">
        <v>124.86722499999999</v>
      </c>
      <c r="H25" s="123"/>
      <c r="J25" s="129">
        <f t="shared" si="0"/>
        <v>0.11064663894509792</v>
      </c>
      <c r="L25" s="1" t="s">
        <v>197</v>
      </c>
    </row>
    <row r="26" spans="1:12">
      <c r="A26" s="18">
        <v>18</v>
      </c>
      <c r="B26" s="13" t="s">
        <v>224</v>
      </c>
      <c r="C26" s="128" t="s">
        <v>385</v>
      </c>
      <c r="D26" s="13"/>
      <c r="E26" s="15" t="s">
        <v>208</v>
      </c>
      <c r="F26" s="16">
        <v>112.76049999999999</v>
      </c>
      <c r="G26" s="16">
        <v>125.33333499999999</v>
      </c>
      <c r="H26" s="123"/>
      <c r="J26" s="129">
        <f t="shared" si="0"/>
        <v>0.11150034808288362</v>
      </c>
    </row>
    <row r="27" spans="1:12">
      <c r="A27" s="18">
        <v>19</v>
      </c>
      <c r="B27" s="13" t="s">
        <v>230</v>
      </c>
      <c r="C27" s="124" t="s">
        <v>386</v>
      </c>
      <c r="D27" s="13"/>
      <c r="E27" s="15" t="s">
        <v>208</v>
      </c>
      <c r="F27" s="16">
        <v>109.8974</v>
      </c>
      <c r="G27" s="16">
        <v>122.77077800000001</v>
      </c>
      <c r="H27" s="123"/>
      <c r="J27" s="129">
        <f t="shared" si="0"/>
        <v>0.11713996873447417</v>
      </c>
    </row>
    <row r="28" spans="1:12">
      <c r="A28" s="18">
        <v>20</v>
      </c>
      <c r="B28" s="13" t="s">
        <v>232</v>
      </c>
      <c r="C28" s="124" t="s">
        <v>387</v>
      </c>
      <c r="D28" s="13"/>
      <c r="E28" s="15" t="s">
        <v>208</v>
      </c>
      <c r="F28" s="16">
        <v>108.64109999999999</v>
      </c>
      <c r="G28" s="16">
        <v>121.40906699999999</v>
      </c>
      <c r="H28" s="123"/>
      <c r="J28" s="129">
        <f t="shared" si="0"/>
        <v>0.11752427948538813</v>
      </c>
    </row>
    <row r="29" spans="1:12" ht="24">
      <c r="A29" s="18">
        <v>21</v>
      </c>
      <c r="B29" s="13" t="s">
        <v>226</v>
      </c>
      <c r="C29" s="124" t="s">
        <v>444</v>
      </c>
      <c r="D29" s="13"/>
      <c r="E29" s="15" t="s">
        <v>208</v>
      </c>
      <c r="F29" s="16">
        <v>149.40170000000001</v>
      </c>
      <c r="G29" s="16">
        <v>166.384649</v>
      </c>
      <c r="H29" s="123"/>
      <c r="J29" s="129">
        <f t="shared" si="0"/>
        <v>0.11367306396111952</v>
      </c>
    </row>
    <row r="30" spans="1:12" ht="27" customHeight="1">
      <c r="A30" s="18">
        <v>22</v>
      </c>
      <c r="B30" s="13" t="s">
        <v>222</v>
      </c>
      <c r="C30" s="124" t="s">
        <v>388</v>
      </c>
      <c r="D30" s="13"/>
      <c r="E30" s="15" t="s">
        <v>208</v>
      </c>
      <c r="F30" s="16">
        <v>159.5829</v>
      </c>
      <c r="G30" s="16">
        <v>178.406913</v>
      </c>
      <c r="H30" s="123"/>
      <c r="J30" s="129">
        <f t="shared" si="0"/>
        <v>0.11795758192137133</v>
      </c>
    </row>
    <row r="31" spans="1:12">
      <c r="A31" s="18">
        <v>23</v>
      </c>
      <c r="B31" s="13" t="s">
        <v>227</v>
      </c>
      <c r="C31" s="124" t="s">
        <v>389</v>
      </c>
      <c r="D31" s="13"/>
      <c r="E31" s="15" t="s">
        <v>208</v>
      </c>
      <c r="F31" s="16">
        <v>122.16419999999999</v>
      </c>
      <c r="G31" s="16">
        <v>135.385074</v>
      </c>
      <c r="H31" s="123"/>
      <c r="J31" s="129">
        <f t="shared" si="0"/>
        <v>0.10822216328515236</v>
      </c>
    </row>
    <row r="32" spans="1:12">
      <c r="A32" s="18">
        <v>24</v>
      </c>
      <c r="B32" s="13" t="s">
        <v>231</v>
      </c>
      <c r="C32" s="124" t="s">
        <v>390</v>
      </c>
      <c r="D32" s="13"/>
      <c r="E32" s="15" t="s">
        <v>208</v>
      </c>
      <c r="F32" s="16">
        <v>129.20330000000001</v>
      </c>
      <c r="G32" s="16">
        <v>144.21640100000002</v>
      </c>
      <c r="H32" s="123"/>
      <c r="J32" s="129">
        <f t="shared" si="0"/>
        <v>0.11619750424331271</v>
      </c>
    </row>
    <row r="33" spans="1:10">
      <c r="A33" s="18">
        <v>25</v>
      </c>
      <c r="B33" s="13" t="s">
        <v>228</v>
      </c>
      <c r="C33" s="124" t="s">
        <v>391</v>
      </c>
      <c r="D33" s="13"/>
      <c r="E33" s="15" t="s">
        <v>208</v>
      </c>
      <c r="F33" s="16">
        <v>71.555800000000005</v>
      </c>
      <c r="G33" s="16">
        <v>77.852026000000009</v>
      </c>
      <c r="H33" s="123"/>
      <c r="J33" s="129">
        <f t="shared" si="0"/>
        <v>8.7990435436400741E-2</v>
      </c>
    </row>
    <row r="34" spans="1:10">
      <c r="A34" s="18">
        <v>26</v>
      </c>
      <c r="B34" s="13" t="s">
        <v>229</v>
      </c>
      <c r="C34" s="124" t="s">
        <v>392</v>
      </c>
      <c r="D34" s="13"/>
      <c r="E34" s="15" t="s">
        <v>208</v>
      </c>
      <c r="F34" s="16">
        <v>71.555800000000005</v>
      </c>
      <c r="G34" s="16">
        <v>77.351176000000009</v>
      </c>
      <c r="H34" s="123"/>
      <c r="J34" s="129">
        <f t="shared" si="0"/>
        <v>8.0991002825766809E-2</v>
      </c>
    </row>
    <row r="35" spans="1:10">
      <c r="A35" s="18">
        <v>27</v>
      </c>
      <c r="B35" s="13" t="s">
        <v>223</v>
      </c>
      <c r="C35" s="124" t="s">
        <v>292</v>
      </c>
      <c r="D35" s="13"/>
      <c r="E35" s="15" t="s">
        <v>208</v>
      </c>
      <c r="F35" s="16">
        <v>8.0310000000000006</v>
      </c>
      <c r="G35" s="16">
        <v>8.6987550000000002</v>
      </c>
      <c r="H35" s="123"/>
      <c r="J35" s="129">
        <f t="shared" si="0"/>
        <v>8.3147179678744812E-2</v>
      </c>
    </row>
    <row r="36" spans="1:10" ht="24">
      <c r="A36" s="18">
        <v>28</v>
      </c>
      <c r="B36" s="13" t="s">
        <v>225</v>
      </c>
      <c r="C36" s="124" t="s">
        <v>393</v>
      </c>
      <c r="D36" s="13"/>
      <c r="E36" s="15" t="s">
        <v>208</v>
      </c>
      <c r="F36" s="16">
        <v>110.09</v>
      </c>
      <c r="G36" s="16">
        <v>122.5283</v>
      </c>
      <c r="H36" s="123"/>
      <c r="J36" s="129">
        <f t="shared" si="0"/>
        <v>0.11298301389772003</v>
      </c>
    </row>
    <row r="37" spans="1:10" ht="24.6" customHeight="1">
      <c r="A37" s="18">
        <v>29</v>
      </c>
      <c r="B37" s="13" t="s">
        <v>233</v>
      </c>
      <c r="C37" s="124" t="s">
        <v>394</v>
      </c>
      <c r="D37" s="13"/>
      <c r="E37" s="15" t="s">
        <v>208</v>
      </c>
      <c r="F37" s="16">
        <v>47.880299999999998</v>
      </c>
      <c r="G37" s="16">
        <v>49.706570999999997</v>
      </c>
      <c r="H37" s="123"/>
      <c r="J37" s="129">
        <f t="shared" si="0"/>
        <v>3.8142430185274495E-2</v>
      </c>
    </row>
    <row r="38" spans="1:10" ht="24.6" customHeight="1">
      <c r="A38" s="18">
        <v>30</v>
      </c>
      <c r="B38" s="13" t="s">
        <v>234</v>
      </c>
      <c r="C38" s="124" t="s">
        <v>395</v>
      </c>
      <c r="D38" s="13"/>
      <c r="E38" s="15" t="s">
        <v>208</v>
      </c>
      <c r="F38" s="16">
        <v>10.948700000000001</v>
      </c>
      <c r="G38" s="16">
        <v>11.321429</v>
      </c>
      <c r="H38" s="123"/>
      <c r="J38" s="129">
        <f t="shared" si="0"/>
        <v>3.4043219742983154E-2</v>
      </c>
    </row>
    <row r="39" spans="1:10" ht="24.6" customHeight="1">
      <c r="A39" s="18">
        <v>31</v>
      </c>
      <c r="B39" s="13" t="s">
        <v>235</v>
      </c>
      <c r="C39" s="124" t="s">
        <v>396</v>
      </c>
      <c r="D39" s="13"/>
      <c r="E39" s="15" t="s">
        <v>208</v>
      </c>
      <c r="F39" s="16">
        <v>19.820499999999999</v>
      </c>
      <c r="G39" s="16">
        <v>21.157734999999999</v>
      </c>
      <c r="H39" s="123"/>
      <c r="J39" s="129">
        <f t="shared" si="0"/>
        <v>6.7467268736913791E-2</v>
      </c>
    </row>
    <row r="40" spans="1:10" ht="24.6" customHeight="1">
      <c r="A40" s="18">
        <v>32</v>
      </c>
      <c r="B40" s="13" t="s">
        <v>236</v>
      </c>
      <c r="C40" s="124" t="s">
        <v>397</v>
      </c>
      <c r="D40" s="13"/>
      <c r="E40" s="15" t="s">
        <v>208</v>
      </c>
      <c r="F40" s="16">
        <v>47.880299999999998</v>
      </c>
      <c r="G40" s="16">
        <v>49.706570999999997</v>
      </c>
      <c r="H40" s="123"/>
      <c r="J40" s="129">
        <f t="shared" si="0"/>
        <v>3.8142430185274495E-2</v>
      </c>
    </row>
    <row r="41" spans="1:10" ht="24.6" customHeight="1">
      <c r="A41" s="18">
        <v>33</v>
      </c>
      <c r="B41" s="13" t="s">
        <v>237</v>
      </c>
      <c r="C41" s="124" t="s">
        <v>398</v>
      </c>
      <c r="D41" s="13"/>
      <c r="E41" s="15" t="s">
        <v>208</v>
      </c>
      <c r="F41" s="16">
        <v>10.948700000000001</v>
      </c>
      <c r="G41" s="16">
        <v>11.321429</v>
      </c>
      <c r="H41" s="123"/>
      <c r="J41" s="129">
        <f t="shared" si="0"/>
        <v>3.4043219742983154E-2</v>
      </c>
    </row>
    <row r="42" spans="1:10" ht="24.6" customHeight="1">
      <c r="A42" s="18">
        <v>34</v>
      </c>
      <c r="B42" s="13" t="s">
        <v>238</v>
      </c>
      <c r="C42" s="124" t="s">
        <v>399</v>
      </c>
      <c r="D42" s="13"/>
      <c r="E42" s="15" t="s">
        <v>208</v>
      </c>
      <c r="F42" s="16">
        <v>19.820499999999999</v>
      </c>
      <c r="G42" s="16">
        <v>21.157734999999999</v>
      </c>
      <c r="H42" s="123"/>
      <c r="J42" s="129">
        <f t="shared" si="0"/>
        <v>6.7467268736913791E-2</v>
      </c>
    </row>
    <row r="43" spans="1:10" ht="24.6" customHeight="1">
      <c r="A43" s="18">
        <v>35</v>
      </c>
      <c r="B43" s="13" t="s">
        <v>241</v>
      </c>
      <c r="C43" s="124" t="s">
        <v>400</v>
      </c>
      <c r="D43" s="13"/>
      <c r="E43" s="15" t="s">
        <v>208</v>
      </c>
      <c r="F43" s="16">
        <v>71.557199999999995</v>
      </c>
      <c r="G43" s="16">
        <v>77.924933999999993</v>
      </c>
      <c r="H43" s="123"/>
      <c r="J43" s="129">
        <f t="shared" si="0"/>
        <v>8.8988026362127076E-2</v>
      </c>
    </row>
    <row r="44" spans="1:10" ht="30.6" customHeight="1">
      <c r="A44" s="18">
        <v>36</v>
      </c>
      <c r="B44" s="13" t="s">
        <v>246</v>
      </c>
      <c r="C44" s="124" t="s">
        <v>401</v>
      </c>
      <c r="D44" s="13"/>
      <c r="E44" s="15" t="s">
        <v>208</v>
      </c>
      <c r="F44" s="16">
        <v>110.08499999999999</v>
      </c>
      <c r="G44" s="16">
        <v>122.88119999999999</v>
      </c>
      <c r="H44" s="123"/>
      <c r="J44" s="129">
        <f t="shared" si="0"/>
        <v>0.11623926965526638</v>
      </c>
    </row>
    <row r="45" spans="1:10">
      <c r="A45" s="18">
        <v>37</v>
      </c>
      <c r="B45" s="13" t="s">
        <v>242</v>
      </c>
      <c r="C45" s="124" t="s">
        <v>402</v>
      </c>
      <c r="D45" s="13"/>
      <c r="E45" s="15" t="s">
        <v>208</v>
      </c>
      <c r="F45" s="16">
        <v>64.478800000000007</v>
      </c>
      <c r="G45" s="16">
        <v>70.772686000000007</v>
      </c>
      <c r="H45" s="123"/>
      <c r="J45" s="129">
        <f t="shared" si="0"/>
        <v>9.7611711136063331E-2</v>
      </c>
    </row>
    <row r="46" spans="1:10" ht="30.6" customHeight="1">
      <c r="A46" s="18">
        <v>38</v>
      </c>
      <c r="B46" s="13" t="s">
        <v>245</v>
      </c>
      <c r="C46" s="124" t="s">
        <v>403</v>
      </c>
      <c r="D46" s="13"/>
      <c r="E46" s="15" t="s">
        <v>208</v>
      </c>
      <c r="F46" s="16">
        <v>111.48</v>
      </c>
      <c r="G46" s="16">
        <v>124.0197</v>
      </c>
      <c r="H46" s="123"/>
      <c r="J46" s="129">
        <f t="shared" si="0"/>
        <v>0.11248385360602794</v>
      </c>
    </row>
    <row r="47" spans="1:10">
      <c r="A47" s="18">
        <v>39</v>
      </c>
      <c r="B47" s="13" t="s">
        <v>243</v>
      </c>
      <c r="C47" s="124" t="s">
        <v>404</v>
      </c>
      <c r="D47" s="13"/>
      <c r="E47" s="15" t="s">
        <v>208</v>
      </c>
      <c r="F47" s="16">
        <v>122.27</v>
      </c>
      <c r="G47" s="16">
        <v>140.21</v>
      </c>
      <c r="H47" s="123"/>
      <c r="J47" s="129">
        <f t="shared" si="0"/>
        <v>0.1467244622556638</v>
      </c>
    </row>
    <row r="48" spans="1:10">
      <c r="A48" s="18">
        <v>40</v>
      </c>
      <c r="B48" s="13" t="s">
        <v>248</v>
      </c>
      <c r="C48" s="124" t="s">
        <v>294</v>
      </c>
      <c r="D48" s="13"/>
      <c r="E48" s="15" t="s">
        <v>208</v>
      </c>
      <c r="F48" s="16">
        <v>19.820499999999999</v>
      </c>
      <c r="G48" s="16">
        <v>21.150579999999998</v>
      </c>
      <c r="H48" s="123"/>
      <c r="J48" s="129">
        <f t="shared" si="0"/>
        <v>6.7106278852702955E-2</v>
      </c>
    </row>
    <row r="49" spans="1:10" ht="19.8" customHeight="1">
      <c r="A49" s="18">
        <v>41</v>
      </c>
      <c r="B49" s="13" t="s">
        <v>249</v>
      </c>
      <c r="C49" s="124" t="s">
        <v>405</v>
      </c>
      <c r="D49" s="13"/>
      <c r="E49" s="15" t="s">
        <v>208</v>
      </c>
      <c r="F49" s="16">
        <v>10.948700000000001</v>
      </c>
      <c r="G49" s="16">
        <v>11.621939000000001</v>
      </c>
      <c r="H49" s="123"/>
      <c r="J49" s="129">
        <f t="shared" si="0"/>
        <v>6.1490313918547458E-2</v>
      </c>
    </row>
    <row r="50" spans="1:10" ht="19.8" customHeight="1">
      <c r="A50" s="18">
        <v>42</v>
      </c>
      <c r="B50" s="13" t="s">
        <v>247</v>
      </c>
      <c r="C50" s="124" t="s">
        <v>406</v>
      </c>
      <c r="D50" s="13"/>
      <c r="E50" s="15" t="s">
        <v>208</v>
      </c>
      <c r="F50" s="16">
        <v>10.948700000000001</v>
      </c>
      <c r="G50" s="16">
        <v>11.621939000000001</v>
      </c>
      <c r="H50" s="123"/>
      <c r="J50" s="129">
        <f t="shared" si="0"/>
        <v>6.1490313918547458E-2</v>
      </c>
    </row>
    <row r="51" spans="1:10" ht="21" customHeight="1">
      <c r="A51" s="18">
        <v>43</v>
      </c>
      <c r="B51" s="13" t="s">
        <v>239</v>
      </c>
      <c r="C51" s="124" t="s">
        <v>407</v>
      </c>
      <c r="D51" s="13"/>
      <c r="E51" s="15" t="s">
        <v>208</v>
      </c>
      <c r="F51" s="16">
        <v>185.30330000000001</v>
      </c>
      <c r="G51" s="16">
        <v>202.997951</v>
      </c>
      <c r="H51" s="123"/>
      <c r="J51" s="129">
        <f t="shared" si="0"/>
        <v>9.5490209834363404E-2</v>
      </c>
    </row>
    <row r="52" spans="1:10" ht="21" customHeight="1">
      <c r="A52" s="18">
        <v>44</v>
      </c>
      <c r="B52" s="13" t="s">
        <v>240</v>
      </c>
      <c r="C52" s="124" t="s">
        <v>408</v>
      </c>
      <c r="D52" s="13"/>
      <c r="E52" s="15" t="s">
        <v>208</v>
      </c>
      <c r="F52" s="16">
        <v>119.7265</v>
      </c>
      <c r="G52" s="16">
        <v>133.09205500000002</v>
      </c>
      <c r="H52" s="123"/>
      <c r="J52" s="129">
        <f t="shared" si="0"/>
        <v>0.1116340576229992</v>
      </c>
    </row>
    <row r="53" spans="1:10">
      <c r="A53" s="18">
        <v>45</v>
      </c>
      <c r="B53" s="13" t="s">
        <v>244</v>
      </c>
      <c r="C53" s="124" t="s">
        <v>293</v>
      </c>
      <c r="D53" s="13"/>
      <c r="E53" s="15" t="s">
        <v>208</v>
      </c>
      <c r="F53" s="16">
        <v>8.0310000000000006</v>
      </c>
      <c r="G53" s="16">
        <v>8.6987550000000002</v>
      </c>
      <c r="H53" s="123"/>
      <c r="J53" s="129">
        <f t="shared" si="0"/>
        <v>8.3147179678744812E-2</v>
      </c>
    </row>
    <row r="54" spans="1:10" ht="27.6" customHeight="1">
      <c r="A54" s="18">
        <v>46</v>
      </c>
      <c r="B54" s="13" t="s">
        <v>260</v>
      </c>
      <c r="C54" s="124" t="s">
        <v>409</v>
      </c>
      <c r="D54" s="13"/>
      <c r="E54" s="15" t="s">
        <v>208</v>
      </c>
      <c r="F54" s="16">
        <v>64.478499999999997</v>
      </c>
      <c r="G54" s="16">
        <v>70.343095000000005</v>
      </c>
      <c r="H54" s="123"/>
      <c r="J54" s="129">
        <f t="shared" si="0"/>
        <v>9.095427157889853E-2</v>
      </c>
    </row>
    <row r="55" spans="1:10" ht="27.6" customHeight="1">
      <c r="A55" s="18">
        <v>47</v>
      </c>
      <c r="B55" s="13" t="s">
        <v>262</v>
      </c>
      <c r="C55" s="124" t="s">
        <v>410</v>
      </c>
      <c r="D55" s="13"/>
      <c r="E55" s="15" t="s">
        <v>208</v>
      </c>
      <c r="F55" s="16">
        <v>64.478700000000003</v>
      </c>
      <c r="G55" s="16">
        <v>70.343288999999999</v>
      </c>
      <c r="H55" s="123"/>
      <c r="J55" s="129">
        <f t="shared" si="0"/>
        <v>9.0953896402998113E-2</v>
      </c>
    </row>
    <row r="56" spans="1:10" ht="27.6" customHeight="1">
      <c r="A56" s="18">
        <v>48</v>
      </c>
      <c r="B56" s="13" t="s">
        <v>257</v>
      </c>
      <c r="C56" s="124" t="s">
        <v>411</v>
      </c>
      <c r="D56" s="13"/>
      <c r="E56" s="15" t="s">
        <v>208</v>
      </c>
      <c r="F56" s="16">
        <v>110.0853</v>
      </c>
      <c r="G56" s="16">
        <v>122.523741</v>
      </c>
      <c r="H56" s="123"/>
      <c r="J56" s="129">
        <f t="shared" si="0"/>
        <v>0.11298911843815657</v>
      </c>
    </row>
    <row r="57" spans="1:10" ht="27.6" customHeight="1">
      <c r="A57" s="18">
        <v>49</v>
      </c>
      <c r="B57" s="13" t="s">
        <v>255</v>
      </c>
      <c r="C57" s="124" t="s">
        <v>412</v>
      </c>
      <c r="D57" s="13"/>
      <c r="E57" s="15" t="s">
        <v>208</v>
      </c>
      <c r="F57" s="16">
        <v>120.8973</v>
      </c>
      <c r="G57" s="16">
        <v>133.44068100000001</v>
      </c>
      <c r="H57" s="123"/>
      <c r="J57" s="129">
        <f t="shared" si="0"/>
        <v>0.10375236667816412</v>
      </c>
    </row>
    <row r="58" spans="1:10">
      <c r="A58" s="18">
        <v>50</v>
      </c>
      <c r="B58" s="13" t="s">
        <v>256</v>
      </c>
      <c r="C58" s="124" t="s">
        <v>413</v>
      </c>
      <c r="D58" s="13"/>
      <c r="E58" s="15" t="s">
        <v>208</v>
      </c>
      <c r="F58" s="16">
        <v>119.1027</v>
      </c>
      <c r="G58" s="16">
        <v>131.986119</v>
      </c>
      <c r="H58" s="123"/>
      <c r="J58" s="129">
        <f t="shared" si="0"/>
        <v>0.10817067119385206</v>
      </c>
    </row>
    <row r="59" spans="1:10">
      <c r="A59" s="18">
        <v>51</v>
      </c>
      <c r="B59" s="13" t="s">
        <v>261</v>
      </c>
      <c r="C59" s="124" t="s">
        <v>414</v>
      </c>
      <c r="D59" s="13"/>
      <c r="E59" s="15" t="s">
        <v>208</v>
      </c>
      <c r="F59" s="16">
        <v>17.547000000000001</v>
      </c>
      <c r="G59" s="16">
        <v>18.022290000000002</v>
      </c>
      <c r="H59" s="123"/>
      <c r="J59" s="129">
        <f t="shared" si="0"/>
        <v>2.7086681484014424E-2</v>
      </c>
    </row>
    <row r="60" spans="1:10">
      <c r="A60" s="18">
        <v>52</v>
      </c>
      <c r="B60" s="13" t="s">
        <v>250</v>
      </c>
      <c r="C60" s="124" t="s">
        <v>295</v>
      </c>
      <c r="D60" s="13"/>
      <c r="E60" s="15" t="s">
        <v>208</v>
      </c>
      <c r="F60" s="16">
        <v>19.820499999999999</v>
      </c>
      <c r="G60" s="16">
        <v>21.150579999999998</v>
      </c>
      <c r="H60" s="123"/>
      <c r="J60" s="129">
        <f t="shared" si="0"/>
        <v>6.7106278852702955E-2</v>
      </c>
    </row>
    <row r="61" spans="1:10">
      <c r="A61" s="18">
        <v>53</v>
      </c>
      <c r="B61" s="13" t="s">
        <v>251</v>
      </c>
      <c r="C61" s="124" t="s">
        <v>415</v>
      </c>
      <c r="D61" s="13"/>
      <c r="E61" s="15" t="s">
        <v>208</v>
      </c>
      <c r="F61" s="16">
        <v>108.64100000000001</v>
      </c>
      <c r="G61" s="16">
        <v>121.12277</v>
      </c>
      <c r="H61" s="123"/>
      <c r="J61" s="129">
        <f t="shared" si="0"/>
        <v>0.11489005071750073</v>
      </c>
    </row>
    <row r="62" spans="1:10" ht="24">
      <c r="A62" s="18">
        <v>54</v>
      </c>
      <c r="B62" s="13" t="s">
        <v>258</v>
      </c>
      <c r="C62" s="124" t="s">
        <v>416</v>
      </c>
      <c r="D62" s="13"/>
      <c r="E62" s="15" t="s">
        <v>208</v>
      </c>
      <c r="F62" s="16">
        <v>111.82899999999999</v>
      </c>
      <c r="G62" s="16">
        <v>124.42977999999999</v>
      </c>
      <c r="H62" s="123"/>
      <c r="J62" s="129">
        <f t="shared" si="0"/>
        <v>0.11267900097470246</v>
      </c>
    </row>
    <row r="63" spans="1:10" ht="24">
      <c r="A63" s="18">
        <v>55</v>
      </c>
      <c r="B63" s="13" t="s">
        <v>259</v>
      </c>
      <c r="C63" s="124" t="s">
        <v>417</v>
      </c>
      <c r="D63" s="13"/>
      <c r="E63" s="15" t="s">
        <v>208</v>
      </c>
      <c r="F63" s="16">
        <v>112.90430000000001</v>
      </c>
      <c r="G63" s="16">
        <v>125.32972100000001</v>
      </c>
      <c r="H63" s="123"/>
      <c r="J63" s="129">
        <f t="shared" si="0"/>
        <v>0.11005268178448473</v>
      </c>
    </row>
    <row r="64" spans="1:10" ht="24">
      <c r="A64" s="18">
        <v>56</v>
      </c>
      <c r="B64" s="13" t="s">
        <v>263</v>
      </c>
      <c r="C64" s="124" t="s">
        <v>441</v>
      </c>
      <c r="D64" s="13"/>
      <c r="E64" s="15" t="s">
        <v>208</v>
      </c>
      <c r="F64" s="16">
        <v>71.555499999999995</v>
      </c>
      <c r="G64" s="16">
        <v>77.350884999999991</v>
      </c>
      <c r="H64" s="123"/>
      <c r="J64" s="129">
        <f t="shared" si="0"/>
        <v>8.0991468161077718E-2</v>
      </c>
    </row>
    <row r="65" spans="1:10" ht="36">
      <c r="A65" s="18">
        <v>57</v>
      </c>
      <c r="B65" s="13" t="s">
        <v>254</v>
      </c>
      <c r="C65" s="124" t="s">
        <v>418</v>
      </c>
      <c r="D65" s="13"/>
      <c r="E65" s="15" t="s">
        <v>208</v>
      </c>
      <c r="F65" s="16">
        <v>185.44239999999999</v>
      </c>
      <c r="G65" s="16">
        <v>205.78022799999999</v>
      </c>
      <c r="H65" s="123"/>
      <c r="J65" s="129">
        <f t="shared" si="0"/>
        <v>0.10967194126046688</v>
      </c>
    </row>
    <row r="66" spans="1:10" ht="24">
      <c r="A66" s="18">
        <v>58</v>
      </c>
      <c r="B66" s="13" t="s">
        <v>252</v>
      </c>
      <c r="C66" s="124" t="s">
        <v>419</v>
      </c>
      <c r="D66" s="13"/>
      <c r="E66" s="15" t="s">
        <v>208</v>
      </c>
      <c r="F66" s="16">
        <v>109.8974</v>
      </c>
      <c r="G66" s="16">
        <v>122.34147800000001</v>
      </c>
      <c r="H66" s="123"/>
      <c r="J66" s="129">
        <f t="shared" si="0"/>
        <v>0.11323359788311647</v>
      </c>
    </row>
    <row r="67" spans="1:10" ht="24">
      <c r="A67" s="18">
        <v>59</v>
      </c>
      <c r="B67" s="13" t="s">
        <v>253</v>
      </c>
      <c r="C67" s="124" t="s">
        <v>420</v>
      </c>
      <c r="D67" s="13"/>
      <c r="E67" s="15" t="s">
        <v>208</v>
      </c>
      <c r="F67" s="16">
        <v>127.44670000000001</v>
      </c>
      <c r="G67" s="16">
        <v>142.22629900000001</v>
      </c>
      <c r="H67" s="123"/>
      <c r="J67" s="129">
        <f t="shared" si="0"/>
        <v>0.11596690224227071</v>
      </c>
    </row>
    <row r="68" spans="1:10">
      <c r="A68" s="18">
        <v>60</v>
      </c>
      <c r="B68" s="13" t="s">
        <v>264</v>
      </c>
      <c r="C68" s="124" t="s">
        <v>421</v>
      </c>
      <c r="D68" s="13"/>
      <c r="E68" s="15" t="s">
        <v>208</v>
      </c>
      <c r="F68" s="16">
        <v>159.583</v>
      </c>
      <c r="G68" s="16">
        <v>175.90276</v>
      </c>
      <c r="H68" s="123"/>
      <c r="J68" s="129">
        <f t="shared" si="0"/>
        <v>0.10226502822982399</v>
      </c>
    </row>
    <row r="69" spans="1:10" ht="24">
      <c r="A69" s="18">
        <v>61</v>
      </c>
      <c r="B69" s="13" t="s">
        <v>265</v>
      </c>
      <c r="C69" s="124" t="s">
        <v>422</v>
      </c>
      <c r="D69" s="13"/>
      <c r="E69" s="15" t="s">
        <v>208</v>
      </c>
      <c r="F69" s="16">
        <v>123.82559999999999</v>
      </c>
      <c r="G69" s="16">
        <v>137.49748199999999</v>
      </c>
      <c r="H69" s="123"/>
      <c r="J69" s="129">
        <f t="shared" si="0"/>
        <v>0.11041240260495404</v>
      </c>
    </row>
    <row r="70" spans="1:10" ht="24">
      <c r="A70" s="18">
        <v>62</v>
      </c>
      <c r="B70" s="13" t="s">
        <v>266</v>
      </c>
      <c r="C70" s="124" t="s">
        <v>423</v>
      </c>
      <c r="D70" s="13"/>
      <c r="E70" s="15" t="s">
        <v>208</v>
      </c>
      <c r="F70" s="16">
        <v>121.0051</v>
      </c>
      <c r="G70" s="16">
        <v>134.904697</v>
      </c>
      <c r="H70" s="123"/>
      <c r="J70" s="129">
        <f t="shared" si="0"/>
        <v>0.11486786094139834</v>
      </c>
    </row>
    <row r="71" spans="1:10" ht="24">
      <c r="A71" s="18">
        <v>63</v>
      </c>
      <c r="B71" s="13" t="s">
        <v>267</v>
      </c>
      <c r="C71" s="124" t="s">
        <v>424</v>
      </c>
      <c r="D71" s="13"/>
      <c r="E71" s="15" t="s">
        <v>208</v>
      </c>
      <c r="F71" s="16">
        <v>119.7231</v>
      </c>
      <c r="G71" s="16">
        <v>133.446507</v>
      </c>
      <c r="H71" s="123"/>
      <c r="J71" s="129">
        <f t="shared" si="0"/>
        <v>0.11462622501422026</v>
      </c>
    </row>
    <row r="72" spans="1:10" ht="24">
      <c r="A72" s="18">
        <v>64</v>
      </c>
      <c r="B72" s="13" t="s">
        <v>269</v>
      </c>
      <c r="C72" s="124" t="s">
        <v>425</v>
      </c>
      <c r="D72" s="13"/>
      <c r="E72" s="15" t="s">
        <v>208</v>
      </c>
      <c r="F72" s="16">
        <v>110.0855</v>
      </c>
      <c r="G72" s="16">
        <v>122.52393499999999</v>
      </c>
      <c r="H72" s="123"/>
      <c r="J72" s="129">
        <f t="shared" si="0"/>
        <v>0.11298885865985983</v>
      </c>
    </row>
    <row r="73" spans="1:10">
      <c r="A73" s="18">
        <v>65</v>
      </c>
      <c r="B73" s="13" t="s">
        <v>268</v>
      </c>
      <c r="C73" s="124" t="s">
        <v>426</v>
      </c>
      <c r="D73" s="13"/>
      <c r="E73" s="15" t="s">
        <v>208</v>
      </c>
      <c r="F73" s="16">
        <v>150.18799999999999</v>
      </c>
      <c r="G73" s="16">
        <v>161.42336</v>
      </c>
      <c r="H73" s="123"/>
      <c r="J73" s="129">
        <f t="shared" si="0"/>
        <v>7.4808639838069721E-2</v>
      </c>
    </row>
    <row r="74" spans="1:10">
      <c r="A74" s="18">
        <v>66</v>
      </c>
      <c r="B74" s="13" t="s">
        <v>275</v>
      </c>
      <c r="C74" s="124" t="s">
        <v>427</v>
      </c>
      <c r="D74" s="13"/>
      <c r="E74" s="15" t="s">
        <v>208</v>
      </c>
      <c r="F74" s="16">
        <v>109.8974</v>
      </c>
      <c r="G74" s="16">
        <v>122.34147800000001</v>
      </c>
      <c r="H74" s="123"/>
      <c r="J74" s="129">
        <f t="shared" ref="J74:J94" si="1">(G74-F74)/F74</f>
        <v>0.11323359788311647</v>
      </c>
    </row>
    <row r="75" spans="1:10">
      <c r="A75" s="18">
        <v>67</v>
      </c>
      <c r="B75" s="13" t="s">
        <v>277</v>
      </c>
      <c r="C75" s="124" t="s">
        <v>299</v>
      </c>
      <c r="D75" s="13"/>
      <c r="E75" s="15" t="s">
        <v>208</v>
      </c>
      <c r="F75" s="16">
        <v>105.9046</v>
      </c>
      <c r="G75" s="16">
        <v>118.468462</v>
      </c>
      <c r="H75" s="123"/>
      <c r="J75" s="129">
        <f t="shared" si="1"/>
        <v>0.11863377039335402</v>
      </c>
    </row>
    <row r="76" spans="1:10">
      <c r="A76" s="18">
        <v>68</v>
      </c>
      <c r="B76" s="13" t="s">
        <v>270</v>
      </c>
      <c r="C76" s="124" t="s">
        <v>296</v>
      </c>
      <c r="D76" s="13"/>
      <c r="E76" s="15" t="s">
        <v>208</v>
      </c>
      <c r="F76" s="16">
        <v>105.9044</v>
      </c>
      <c r="G76" s="16">
        <v>118.46826799999999</v>
      </c>
      <c r="H76" s="123"/>
      <c r="J76" s="129">
        <f t="shared" si="1"/>
        <v>0.11863405108758465</v>
      </c>
    </row>
    <row r="77" spans="1:10">
      <c r="A77" s="18">
        <v>69</v>
      </c>
      <c r="B77" s="13" t="s">
        <v>271</v>
      </c>
      <c r="C77" s="124" t="s">
        <v>297</v>
      </c>
      <c r="D77" s="13"/>
      <c r="E77" s="15" t="s">
        <v>208</v>
      </c>
      <c r="F77" s="16">
        <v>76.830399999999997</v>
      </c>
      <c r="G77" s="16">
        <v>83.111487999999994</v>
      </c>
      <c r="H77" s="123"/>
      <c r="J77" s="129">
        <f t="shared" si="1"/>
        <v>8.1752639580166153E-2</v>
      </c>
    </row>
    <row r="78" spans="1:10">
      <c r="A78" s="18">
        <v>70</v>
      </c>
      <c r="B78" s="13" t="s">
        <v>273</v>
      </c>
      <c r="C78" s="124" t="s">
        <v>298</v>
      </c>
      <c r="D78" s="13"/>
      <c r="E78" s="15" t="s">
        <v>208</v>
      </c>
      <c r="F78" s="16">
        <v>72.5608</v>
      </c>
      <c r="G78" s="16">
        <v>78.969976000000003</v>
      </c>
      <c r="H78" s="123"/>
      <c r="J78" s="129">
        <f t="shared" si="1"/>
        <v>8.8328353601393614E-2</v>
      </c>
    </row>
    <row r="79" spans="1:10">
      <c r="A79" s="18">
        <v>71</v>
      </c>
      <c r="B79" s="13" t="s">
        <v>278</v>
      </c>
      <c r="C79" s="124" t="s">
        <v>428</v>
      </c>
      <c r="D79" s="13"/>
      <c r="E79" s="15" t="s">
        <v>208</v>
      </c>
      <c r="F79" s="16">
        <v>128.20500000000001</v>
      </c>
      <c r="G79" s="16">
        <v>142.96185000000003</v>
      </c>
      <c r="H79" s="123"/>
      <c r="J79" s="129">
        <f t="shared" si="1"/>
        <v>0.1151035451035452</v>
      </c>
    </row>
    <row r="80" spans="1:10">
      <c r="A80" s="18">
        <v>72</v>
      </c>
      <c r="B80" s="13" t="s">
        <v>276</v>
      </c>
      <c r="C80" s="124" t="s">
        <v>429</v>
      </c>
      <c r="D80" s="13"/>
      <c r="E80" s="15" t="s">
        <v>208</v>
      </c>
      <c r="F80" s="16">
        <v>129.20249999999999</v>
      </c>
      <c r="G80" s="16">
        <v>144.21562499999999</v>
      </c>
      <c r="H80" s="123"/>
      <c r="J80" s="129">
        <f t="shared" si="1"/>
        <v>0.11619840947350094</v>
      </c>
    </row>
    <row r="81" spans="1:10">
      <c r="A81" s="18">
        <v>73</v>
      </c>
      <c r="B81" s="13" t="s">
        <v>272</v>
      </c>
      <c r="C81" s="124" t="s">
        <v>430</v>
      </c>
      <c r="D81" s="13"/>
      <c r="E81" s="15" t="s">
        <v>208</v>
      </c>
      <c r="F81" s="16">
        <v>71.555000000000007</v>
      </c>
      <c r="G81" s="16">
        <v>77.851250000000007</v>
      </c>
      <c r="H81" s="123"/>
      <c r="J81" s="129">
        <f t="shared" si="1"/>
        <v>8.7991754594367963E-2</v>
      </c>
    </row>
    <row r="82" spans="1:10">
      <c r="A82" s="18">
        <v>74</v>
      </c>
      <c r="B82" s="13" t="s">
        <v>274</v>
      </c>
      <c r="C82" s="124" t="s">
        <v>431</v>
      </c>
      <c r="D82" s="13"/>
      <c r="E82" s="15" t="s">
        <v>208</v>
      </c>
      <c r="F82" s="16">
        <v>71.555000000000007</v>
      </c>
      <c r="G82" s="16">
        <v>77.350400000000008</v>
      </c>
      <c r="H82" s="123"/>
      <c r="J82" s="129">
        <f t="shared" si="1"/>
        <v>8.099224372860038E-2</v>
      </c>
    </row>
    <row r="83" spans="1:10">
      <c r="A83" s="18">
        <v>75</v>
      </c>
      <c r="B83" s="13" t="s">
        <v>284</v>
      </c>
      <c r="C83" s="124" t="s">
        <v>432</v>
      </c>
      <c r="D83" s="13"/>
      <c r="E83" s="15" t="s">
        <v>208</v>
      </c>
      <c r="F83" s="16">
        <v>71.555000000000007</v>
      </c>
      <c r="G83" s="16">
        <v>77.42195000000001</v>
      </c>
      <c r="H83" s="123"/>
      <c r="J83" s="129">
        <f t="shared" si="1"/>
        <v>8.1992173852281497E-2</v>
      </c>
    </row>
    <row r="84" spans="1:10">
      <c r="A84" s="18">
        <v>76</v>
      </c>
      <c r="B84" s="13" t="s">
        <v>283</v>
      </c>
      <c r="C84" s="124" t="s">
        <v>433</v>
      </c>
      <c r="D84" s="13"/>
      <c r="E84" s="15" t="s">
        <v>208</v>
      </c>
      <c r="F84" s="16">
        <v>71.555599999999998</v>
      </c>
      <c r="G84" s="16">
        <v>77.851832000000002</v>
      </c>
      <c r="H84" s="123"/>
      <c r="J84" s="129">
        <f t="shared" si="1"/>
        <v>8.7990765223127237E-2</v>
      </c>
    </row>
    <row r="85" spans="1:10" ht="24">
      <c r="A85" s="18">
        <v>77</v>
      </c>
      <c r="B85" s="13" t="s">
        <v>282</v>
      </c>
      <c r="C85" s="124" t="s">
        <v>440</v>
      </c>
      <c r="D85" s="13"/>
      <c r="E85" s="15" t="s">
        <v>208</v>
      </c>
      <c r="F85" s="16">
        <v>100.08</v>
      </c>
      <c r="G85" s="16">
        <v>112.1031</v>
      </c>
      <c r="H85" s="123"/>
      <c r="J85" s="129">
        <f t="shared" si="1"/>
        <v>0.12013489208633094</v>
      </c>
    </row>
    <row r="86" spans="1:10" ht="24">
      <c r="A86" s="18">
        <v>78</v>
      </c>
      <c r="B86" s="13" t="s">
        <v>281</v>
      </c>
      <c r="C86" s="124" t="s">
        <v>442</v>
      </c>
      <c r="D86" s="13"/>
      <c r="E86" s="15" t="s">
        <v>208</v>
      </c>
      <c r="F86" s="16">
        <v>100.0809</v>
      </c>
      <c r="G86" s="16">
        <v>112.103973</v>
      </c>
      <c r="H86" s="123"/>
      <c r="J86" s="129">
        <f t="shared" si="1"/>
        <v>0.12013354196455064</v>
      </c>
    </row>
    <row r="87" spans="1:10" ht="24">
      <c r="A87" s="18">
        <v>79</v>
      </c>
      <c r="B87" s="13" t="s">
        <v>280</v>
      </c>
      <c r="C87" s="124" t="s">
        <v>434</v>
      </c>
      <c r="D87" s="13"/>
      <c r="E87" s="15" t="s">
        <v>208</v>
      </c>
      <c r="F87" s="16">
        <v>150.1875</v>
      </c>
      <c r="G87" s="16">
        <v>167.433075</v>
      </c>
      <c r="H87" s="123"/>
      <c r="J87" s="129">
        <f t="shared" si="1"/>
        <v>0.11482696629213485</v>
      </c>
    </row>
    <row r="88" spans="1:10" ht="24">
      <c r="A88" s="18">
        <v>80</v>
      </c>
      <c r="B88" s="13" t="s">
        <v>285</v>
      </c>
      <c r="C88" s="124" t="s">
        <v>439</v>
      </c>
      <c r="D88" s="13"/>
      <c r="E88" s="15" t="s">
        <v>208</v>
      </c>
      <c r="F88" s="16">
        <v>67.965800000000002</v>
      </c>
      <c r="G88" s="16">
        <v>73.797325999999998</v>
      </c>
      <c r="H88" s="123"/>
      <c r="J88" s="129">
        <f t="shared" si="1"/>
        <v>8.5800888093717678E-2</v>
      </c>
    </row>
    <row r="89" spans="1:10">
      <c r="A89" s="18">
        <v>81</v>
      </c>
      <c r="B89" s="13" t="s">
        <v>286</v>
      </c>
      <c r="C89" s="124" t="s">
        <v>435</v>
      </c>
      <c r="D89" s="13"/>
      <c r="E89" s="15" t="s">
        <v>208</v>
      </c>
      <c r="F89" s="16">
        <v>122.16500000000001</v>
      </c>
      <c r="G89" s="16">
        <v>135.38585</v>
      </c>
      <c r="H89" s="123"/>
      <c r="J89" s="129">
        <f t="shared" si="1"/>
        <v>0.10822125813449023</v>
      </c>
    </row>
    <row r="90" spans="1:10">
      <c r="A90" s="18">
        <v>82</v>
      </c>
      <c r="B90" s="13" t="s">
        <v>279</v>
      </c>
      <c r="C90" s="124" t="s">
        <v>436</v>
      </c>
      <c r="D90" s="13"/>
      <c r="E90" s="15" t="s">
        <v>208</v>
      </c>
      <c r="F90" s="16">
        <v>153.84620000000001</v>
      </c>
      <c r="G90" s="16">
        <v>171.411314</v>
      </c>
      <c r="H90" s="123"/>
      <c r="J90" s="129">
        <f t="shared" si="1"/>
        <v>0.11417320674803794</v>
      </c>
    </row>
    <row r="91" spans="1:10">
      <c r="A91" s="18">
        <v>83</v>
      </c>
      <c r="B91" s="13" t="s">
        <v>290</v>
      </c>
      <c r="C91" s="124" t="s">
        <v>437</v>
      </c>
      <c r="D91" s="13"/>
      <c r="E91" s="15" t="s">
        <v>208</v>
      </c>
      <c r="F91" s="16">
        <v>17.547000000000001</v>
      </c>
      <c r="G91" s="16">
        <v>18.022290000000002</v>
      </c>
      <c r="H91" s="123"/>
      <c r="J91" s="129">
        <f t="shared" si="1"/>
        <v>2.7086681484014424E-2</v>
      </c>
    </row>
    <row r="92" spans="1:10" ht="24">
      <c r="A92" s="18">
        <v>84</v>
      </c>
      <c r="B92" s="13" t="s">
        <v>287</v>
      </c>
      <c r="C92" s="124" t="s">
        <v>443</v>
      </c>
      <c r="D92" s="13"/>
      <c r="E92" s="15" t="s">
        <v>208</v>
      </c>
      <c r="F92" s="16">
        <v>71.555499999999995</v>
      </c>
      <c r="G92" s="16">
        <v>77.207785000000001</v>
      </c>
      <c r="H92" s="123"/>
      <c r="J92" s="129">
        <f t="shared" si="1"/>
        <v>7.8991621887905289E-2</v>
      </c>
    </row>
    <row r="93" spans="1:10">
      <c r="A93" s="18">
        <v>85</v>
      </c>
      <c r="B93" s="13" t="s">
        <v>288</v>
      </c>
      <c r="C93" s="124" t="s">
        <v>438</v>
      </c>
      <c r="D93" s="13"/>
      <c r="E93" s="15" t="s">
        <v>208</v>
      </c>
      <c r="F93" s="16">
        <v>64.48</v>
      </c>
      <c r="G93" s="16">
        <v>70.77385000000001</v>
      </c>
      <c r="H93" s="123"/>
      <c r="J93" s="129">
        <f t="shared" si="1"/>
        <v>9.7609336228287935E-2</v>
      </c>
    </row>
    <row r="94" spans="1:10">
      <c r="A94" s="18">
        <v>86</v>
      </c>
      <c r="B94" s="13" t="s">
        <v>289</v>
      </c>
      <c r="C94" s="124" t="s">
        <v>300</v>
      </c>
      <c r="D94" s="13"/>
      <c r="E94" s="15" t="s">
        <v>208</v>
      </c>
      <c r="F94" s="16">
        <v>64.48</v>
      </c>
      <c r="G94" s="16">
        <v>70.77385000000001</v>
      </c>
      <c r="H94" s="123"/>
      <c r="J94" s="129">
        <f t="shared" si="1"/>
        <v>9.7609336228287935E-2</v>
      </c>
    </row>
    <row r="95" spans="1:10" ht="33" customHeight="1">
      <c r="A95" s="173" t="s">
        <v>114</v>
      </c>
      <c r="B95" s="173"/>
      <c r="C95" s="173"/>
      <c r="D95" s="173"/>
      <c r="E95" s="173"/>
      <c r="F95" s="173"/>
      <c r="G95" s="173"/>
      <c r="H95" s="173"/>
    </row>
    <row r="96" spans="1:10" ht="33" customHeight="1">
      <c r="A96" s="174" t="s">
        <v>139</v>
      </c>
      <c r="B96" s="174"/>
      <c r="C96" s="174"/>
      <c r="D96" s="174"/>
      <c r="E96" s="174"/>
      <c r="F96" s="174"/>
      <c r="G96" s="174"/>
      <c r="H96" s="174"/>
    </row>
    <row r="97" spans="1:16" ht="33" customHeight="1">
      <c r="A97" s="174" t="s">
        <v>198</v>
      </c>
      <c r="B97" s="174"/>
      <c r="C97" s="174"/>
      <c r="D97" s="174"/>
      <c r="E97" s="174"/>
      <c r="F97" s="174"/>
      <c r="G97" s="174"/>
      <c r="H97" s="174"/>
    </row>
    <row r="98" spans="1:16" ht="15.6">
      <c r="A98" s="175" t="s">
        <v>117</v>
      </c>
      <c r="B98" s="175"/>
      <c r="C98" s="175"/>
      <c r="D98" s="175"/>
      <c r="E98" s="175"/>
      <c r="F98" s="175"/>
      <c r="G98" s="175"/>
      <c r="H98" s="175"/>
    </row>
    <row r="99" spans="1:16" ht="15.6">
      <c r="A99" s="119"/>
      <c r="B99" s="75"/>
      <c r="C99" s="119"/>
      <c r="D99" s="119"/>
      <c r="E99" s="119"/>
      <c r="F99" s="76"/>
      <c r="G99" s="76"/>
      <c r="H99" s="77"/>
    </row>
    <row r="100" spans="1:16" ht="15.6">
      <c r="A100" s="78" t="s">
        <v>118</v>
      </c>
      <c r="B100" s="79"/>
      <c r="C100" s="80"/>
      <c r="D100" s="81" t="s">
        <v>119</v>
      </c>
      <c r="E100" s="80"/>
      <c r="F100" s="82"/>
      <c r="G100" s="82"/>
      <c r="H100" s="83"/>
    </row>
    <row r="101" spans="1:16" ht="15.6">
      <c r="A101" s="78"/>
      <c r="B101" s="79"/>
      <c r="C101" s="80"/>
      <c r="D101" s="81"/>
      <c r="E101" s="80"/>
      <c r="F101" s="82"/>
      <c r="G101" s="82"/>
      <c r="H101" s="83"/>
      <c r="P101" s="1" t="s">
        <v>195</v>
      </c>
    </row>
    <row r="102" spans="1:16" ht="15.6">
      <c r="A102" s="78" t="s">
        <v>120</v>
      </c>
      <c r="B102" s="78"/>
      <c r="C102" s="119"/>
      <c r="D102" s="78" t="s">
        <v>120</v>
      </c>
      <c r="E102" s="119"/>
      <c r="F102" s="82"/>
      <c r="G102" s="82"/>
      <c r="H102" s="83"/>
    </row>
  </sheetData>
  <mergeCells count="17">
    <mergeCell ref="H7:H8"/>
    <mergeCell ref="A95:H95"/>
    <mergeCell ref="A96:H96"/>
    <mergeCell ref="A97:H97"/>
    <mergeCell ref="A98:H9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1">
    <cfRule type="duplicateValues" dxfId="2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8CD-4255-4CE9-95EC-03EDE3F35AC0}">
  <dimension ref="A1:AE18"/>
  <sheetViews>
    <sheetView zoomScale="90" zoomScaleNormal="9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S22" sqref="S22"/>
    </sheetView>
  </sheetViews>
  <sheetFormatPr defaultColWidth="9" defaultRowHeight="14.4"/>
  <cols>
    <col min="1" max="1" width="3.44140625" style="1" customWidth="1"/>
    <col min="2" max="2" width="4.33203125" style="1" customWidth="1"/>
    <col min="3" max="4" width="12.21875" style="1" customWidth="1"/>
    <col min="5" max="5" width="8.6640625" style="113" customWidth="1"/>
    <col min="6" max="6" width="9.21875" style="113" customWidth="1"/>
    <col min="7" max="7" width="20" style="1" customWidth="1"/>
    <col min="8" max="8" width="12.109375" style="1" customWidth="1"/>
    <col min="9" max="9" width="4.21875" style="1" customWidth="1"/>
    <col min="10" max="10" width="5.21875" style="114" customWidth="1"/>
    <col min="11" max="11" width="5.44140625" style="114" customWidth="1"/>
    <col min="12" max="12" width="6.109375" style="114" customWidth="1"/>
    <col min="13" max="14" width="9.109375" style="115" customWidth="1"/>
    <col min="15" max="15" width="9.5546875" style="112" customWidth="1"/>
    <col min="16" max="16" width="7.6640625" style="112" customWidth="1"/>
    <col min="17" max="17" width="10.109375" style="112" customWidth="1"/>
    <col min="18" max="18" width="12.44140625" style="115" customWidth="1"/>
    <col min="19" max="19" width="12.88671875" style="1" customWidth="1"/>
    <col min="20" max="20" width="13.109375" style="84" customWidth="1"/>
    <col min="21" max="21" width="10.5546875" style="116" customWidth="1"/>
    <col min="22" max="22" width="6.44140625" style="84" customWidth="1"/>
    <col min="23" max="23" width="9.109375" style="116" customWidth="1"/>
    <col min="24" max="24" width="6.77734375" style="116" customWidth="1"/>
    <col min="25" max="25" width="8.109375" style="116" customWidth="1"/>
    <col min="26" max="26" width="8.21875" style="117" customWidth="1"/>
    <col min="27" max="27" width="9.5546875" style="1" customWidth="1"/>
    <col min="28" max="28" width="9.6640625" style="1" customWidth="1"/>
    <col min="29" max="29" width="11.44140625" style="1" customWidth="1"/>
    <col min="30" max="30" width="9" style="1"/>
    <col min="31" max="31" width="8.21875" style="1" customWidth="1"/>
    <col min="32" max="16384" width="9" style="1"/>
  </cols>
  <sheetData>
    <row r="1" spans="1:31" ht="17.399999999999999">
      <c r="A1" s="211" t="s">
        <v>302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spans="1:31" ht="13.5" customHeight="1">
      <c r="A2" s="96" t="s">
        <v>303</v>
      </c>
      <c r="B2" s="189" t="s">
        <v>304</v>
      </c>
      <c r="C2" s="189" t="s">
        <v>305</v>
      </c>
      <c r="D2" s="189" t="s">
        <v>306</v>
      </c>
      <c r="E2" s="212" t="s">
        <v>307</v>
      </c>
      <c r="F2" s="195" t="s">
        <v>308</v>
      </c>
      <c r="G2" s="214" t="s">
        <v>309</v>
      </c>
      <c r="H2" s="214" t="s">
        <v>310</v>
      </c>
      <c r="I2" s="214" t="s">
        <v>311</v>
      </c>
      <c r="J2" s="217" t="s">
        <v>312</v>
      </c>
      <c r="K2" s="217"/>
      <c r="L2" s="217"/>
      <c r="M2" s="197" t="s">
        <v>313</v>
      </c>
      <c r="N2" s="198"/>
      <c r="O2" s="199" t="s">
        <v>314</v>
      </c>
      <c r="P2" s="200"/>
      <c r="Q2" s="201"/>
      <c r="R2" s="202" t="s">
        <v>315</v>
      </c>
      <c r="S2" s="197" t="s">
        <v>316</v>
      </c>
      <c r="T2" s="204"/>
      <c r="U2" s="204"/>
      <c r="V2" s="204"/>
      <c r="W2" s="198"/>
      <c r="X2" s="202" t="s">
        <v>317</v>
      </c>
      <c r="Y2" s="206" t="s">
        <v>318</v>
      </c>
      <c r="Z2" s="208" t="s">
        <v>319</v>
      </c>
      <c r="AA2" s="195" t="s">
        <v>320</v>
      </c>
      <c r="AB2" s="165" t="s">
        <v>321</v>
      </c>
      <c r="AC2" s="195" t="s">
        <v>322</v>
      </c>
      <c r="AD2" s="181" t="s">
        <v>323</v>
      </c>
      <c r="AE2" s="195" t="s">
        <v>324</v>
      </c>
    </row>
    <row r="3" spans="1:31" ht="25.5" customHeight="1">
      <c r="A3" s="97" t="s">
        <v>325</v>
      </c>
      <c r="B3" s="191"/>
      <c r="C3" s="191"/>
      <c r="D3" s="191"/>
      <c r="E3" s="213"/>
      <c r="F3" s="210"/>
      <c r="G3" s="215"/>
      <c r="H3" s="215"/>
      <c r="I3" s="216"/>
      <c r="J3" s="98" t="s">
        <v>326</v>
      </c>
      <c r="K3" s="98" t="s">
        <v>327</v>
      </c>
      <c r="L3" s="98" t="s">
        <v>328</v>
      </c>
      <c r="M3" s="99" t="s">
        <v>329</v>
      </c>
      <c r="N3" s="99" t="s">
        <v>330</v>
      </c>
      <c r="O3" s="100" t="s">
        <v>331</v>
      </c>
      <c r="P3" s="100" t="s">
        <v>332</v>
      </c>
      <c r="Q3" s="100" t="s">
        <v>330</v>
      </c>
      <c r="R3" s="203"/>
      <c r="S3" s="99" t="s">
        <v>333</v>
      </c>
      <c r="T3" s="99" t="s">
        <v>334</v>
      </c>
      <c r="U3" s="99" t="s">
        <v>335</v>
      </c>
      <c r="V3" s="101" t="s">
        <v>336</v>
      </c>
      <c r="W3" s="102" t="s">
        <v>337</v>
      </c>
      <c r="X3" s="205"/>
      <c r="Y3" s="207"/>
      <c r="Z3" s="209"/>
      <c r="AA3" s="210"/>
      <c r="AB3" s="195"/>
      <c r="AC3" s="210"/>
      <c r="AD3" s="181"/>
      <c r="AE3" s="196"/>
    </row>
    <row r="4" spans="1:31" ht="13.5" customHeight="1">
      <c r="A4" s="189">
        <v>1</v>
      </c>
      <c r="B4" s="189" t="s">
        <v>342</v>
      </c>
      <c r="C4" s="192">
        <v>44382</v>
      </c>
      <c r="D4" s="192" t="s">
        <v>301</v>
      </c>
      <c r="E4" s="165"/>
      <c r="F4" s="165" t="s">
        <v>343</v>
      </c>
      <c r="G4" s="107" t="s">
        <v>344</v>
      </c>
      <c r="H4" s="107" t="s">
        <v>346</v>
      </c>
      <c r="I4" s="107">
        <v>1</v>
      </c>
      <c r="J4" s="107">
        <v>450</v>
      </c>
      <c r="K4" s="107">
        <v>560</v>
      </c>
      <c r="L4" s="107">
        <v>1</v>
      </c>
      <c r="M4" s="108">
        <v>5.7</v>
      </c>
      <c r="N4" s="108">
        <v>3</v>
      </c>
      <c r="O4" s="111">
        <f>J4*K4*L4*7.85/1000000</f>
        <v>1.9782</v>
      </c>
      <c r="P4" s="111">
        <v>0.41199999999999998</v>
      </c>
      <c r="Q4" s="111">
        <f>O4-P4</f>
        <v>1.5662</v>
      </c>
      <c r="R4" s="111">
        <f>(M4*O4-N4*Q4)*I4</f>
        <v>6.5771400000000009</v>
      </c>
      <c r="S4" s="103" t="s">
        <v>338</v>
      </c>
      <c r="T4" s="104" t="s">
        <v>352</v>
      </c>
      <c r="U4" s="105"/>
      <c r="V4" s="88">
        <v>1</v>
      </c>
      <c r="W4" s="105">
        <f>U4/V4</f>
        <v>0</v>
      </c>
      <c r="X4" s="186">
        <v>1.2</v>
      </c>
      <c r="Y4" s="184" t="e">
        <f>(R18+W18)*X4</f>
        <v>#DIV/0!</v>
      </c>
      <c r="Z4" s="185" t="e">
        <f>Y4/1.13</f>
        <v>#DIV/0!</v>
      </c>
      <c r="AA4" s="181">
        <v>23500</v>
      </c>
      <c r="AB4" s="181">
        <v>100000</v>
      </c>
      <c r="AC4" s="181" t="e">
        <f>Z4+AA4/AB4</f>
        <v>#DIV/0!</v>
      </c>
      <c r="AD4" s="181"/>
      <c r="AE4" s="181"/>
    </row>
    <row r="5" spans="1:31" ht="13.5" customHeight="1">
      <c r="A5" s="190"/>
      <c r="B5" s="190"/>
      <c r="C5" s="193"/>
      <c r="D5" s="193"/>
      <c r="E5" s="165"/>
      <c r="F5" s="165"/>
      <c r="G5" s="107"/>
      <c r="H5" s="107"/>
      <c r="I5" s="107"/>
      <c r="J5" s="107"/>
      <c r="K5" s="107"/>
      <c r="L5" s="107"/>
      <c r="M5" s="108"/>
      <c r="N5" s="108"/>
      <c r="O5" s="111"/>
      <c r="P5" s="111"/>
      <c r="Q5" s="111"/>
      <c r="R5" s="111"/>
      <c r="S5" s="103" t="s">
        <v>347</v>
      </c>
      <c r="T5" s="104" t="s">
        <v>339</v>
      </c>
      <c r="U5" s="105"/>
      <c r="V5" s="88"/>
      <c r="W5" s="105" t="e">
        <f t="shared" ref="W5:W12" si="0">U5/V5</f>
        <v>#DIV/0!</v>
      </c>
      <c r="X5" s="187"/>
      <c r="Y5" s="184"/>
      <c r="Z5" s="185"/>
      <c r="AA5" s="181"/>
      <c r="AB5" s="181"/>
      <c r="AC5" s="181"/>
      <c r="AD5" s="181"/>
      <c r="AE5" s="181"/>
    </row>
    <row r="6" spans="1:31" ht="13.5" customHeight="1">
      <c r="A6" s="190"/>
      <c r="B6" s="190"/>
      <c r="C6" s="193"/>
      <c r="D6" s="193"/>
      <c r="E6" s="165"/>
      <c r="F6" s="165"/>
      <c r="G6" s="107"/>
      <c r="H6" s="107"/>
      <c r="I6" s="107"/>
      <c r="J6" s="107"/>
      <c r="K6" s="107"/>
      <c r="L6" s="107"/>
      <c r="M6" s="108"/>
      <c r="N6" s="108"/>
      <c r="O6" s="111"/>
      <c r="P6" s="111"/>
      <c r="Q6" s="111"/>
      <c r="R6" s="111"/>
      <c r="S6" s="103" t="s">
        <v>348</v>
      </c>
      <c r="T6" s="104" t="s">
        <v>339</v>
      </c>
      <c r="U6" s="105"/>
      <c r="V6" s="88"/>
      <c r="W6" s="105" t="e">
        <f t="shared" si="0"/>
        <v>#DIV/0!</v>
      </c>
      <c r="X6" s="187"/>
      <c r="Y6" s="184"/>
      <c r="Z6" s="185"/>
      <c r="AA6" s="181"/>
      <c r="AB6" s="181"/>
      <c r="AC6" s="181"/>
      <c r="AD6" s="181"/>
      <c r="AE6" s="181"/>
    </row>
    <row r="7" spans="1:31" ht="13.5" customHeight="1">
      <c r="A7" s="190"/>
      <c r="B7" s="190"/>
      <c r="C7" s="193"/>
      <c r="D7" s="193"/>
      <c r="E7" s="165"/>
      <c r="F7" s="165"/>
      <c r="G7" s="107"/>
      <c r="H7" s="107"/>
      <c r="I7" s="107"/>
      <c r="J7" s="107"/>
      <c r="K7" s="107"/>
      <c r="L7" s="107"/>
      <c r="M7" s="108"/>
      <c r="N7" s="108"/>
      <c r="O7" s="111"/>
      <c r="P7" s="111"/>
      <c r="Q7" s="111"/>
      <c r="R7" s="111"/>
      <c r="S7" s="103" t="s">
        <v>349</v>
      </c>
      <c r="T7" s="104" t="s">
        <v>339</v>
      </c>
      <c r="U7" s="105"/>
      <c r="V7" s="88"/>
      <c r="W7" s="105" t="e">
        <f t="shared" si="0"/>
        <v>#DIV/0!</v>
      </c>
      <c r="X7" s="187"/>
      <c r="Y7" s="184"/>
      <c r="Z7" s="185"/>
      <c r="AA7" s="181"/>
      <c r="AB7" s="181"/>
      <c r="AC7" s="181"/>
      <c r="AD7" s="181"/>
      <c r="AE7" s="181"/>
    </row>
    <row r="8" spans="1:31" ht="13.5" customHeight="1">
      <c r="A8" s="190"/>
      <c r="B8" s="190"/>
      <c r="C8" s="193"/>
      <c r="D8" s="193"/>
      <c r="E8" s="165"/>
      <c r="F8" s="165"/>
      <c r="G8" s="107"/>
      <c r="H8" s="107"/>
      <c r="I8" s="107"/>
      <c r="J8" s="107"/>
      <c r="K8" s="107"/>
      <c r="L8" s="107"/>
      <c r="M8" s="108"/>
      <c r="N8" s="108"/>
      <c r="O8" s="111"/>
      <c r="P8" s="111"/>
      <c r="Q8" s="111"/>
      <c r="R8" s="111"/>
      <c r="S8" s="103" t="s">
        <v>350</v>
      </c>
      <c r="T8" s="104" t="s">
        <v>351</v>
      </c>
      <c r="U8" s="105"/>
      <c r="V8" s="88"/>
      <c r="W8" s="105" t="e">
        <f t="shared" si="0"/>
        <v>#DIV/0!</v>
      </c>
      <c r="X8" s="187"/>
      <c r="Y8" s="184"/>
      <c r="Z8" s="185"/>
      <c r="AA8" s="181"/>
      <c r="AB8" s="181"/>
      <c r="AC8" s="181"/>
      <c r="AD8" s="181"/>
      <c r="AE8" s="181"/>
    </row>
    <row r="9" spans="1:31" ht="13.5" customHeight="1">
      <c r="A9" s="190"/>
      <c r="B9" s="190"/>
      <c r="C9" s="193"/>
      <c r="D9" s="193"/>
      <c r="E9" s="165"/>
      <c r="F9" s="165"/>
      <c r="G9" s="107"/>
      <c r="H9" s="107"/>
      <c r="I9" s="107"/>
      <c r="J9" s="107"/>
      <c r="K9" s="107"/>
      <c r="L9" s="107"/>
      <c r="M9" s="108"/>
      <c r="N9" s="108"/>
      <c r="O9" s="111"/>
      <c r="P9" s="111"/>
      <c r="Q9" s="111"/>
      <c r="R9" s="111"/>
      <c r="S9" s="103" t="s">
        <v>357</v>
      </c>
      <c r="T9" s="104" t="s">
        <v>361</v>
      </c>
      <c r="U9" s="105"/>
      <c r="V9" s="88"/>
      <c r="W9" s="105" t="e">
        <f t="shared" si="0"/>
        <v>#DIV/0!</v>
      </c>
      <c r="X9" s="187"/>
      <c r="Y9" s="184"/>
      <c r="Z9" s="185"/>
      <c r="AA9" s="181"/>
      <c r="AB9" s="181"/>
      <c r="AC9" s="181"/>
      <c r="AD9" s="181"/>
      <c r="AE9" s="181"/>
    </row>
    <row r="10" spans="1:31">
      <c r="A10" s="190"/>
      <c r="B10" s="190"/>
      <c r="C10" s="190"/>
      <c r="D10" s="193"/>
      <c r="E10" s="165"/>
      <c r="F10" s="165"/>
      <c r="G10" s="107" t="s">
        <v>345</v>
      </c>
      <c r="H10" s="107"/>
      <c r="I10" s="107">
        <v>2</v>
      </c>
      <c r="J10" s="107">
        <v>12</v>
      </c>
      <c r="K10" s="107">
        <v>375</v>
      </c>
      <c r="L10" s="107">
        <v>2</v>
      </c>
      <c r="M10" s="108">
        <v>5</v>
      </c>
      <c r="N10" s="108">
        <v>3</v>
      </c>
      <c r="O10" s="111">
        <f>12*L10*0.02466*0.375</f>
        <v>0.22194000000000003</v>
      </c>
      <c r="P10" s="111">
        <v>0.18</v>
      </c>
      <c r="Q10" s="111">
        <f>O10-P10</f>
        <v>4.1940000000000033E-2</v>
      </c>
      <c r="R10" s="111">
        <f>(M10*O10-N10*Q10)*I10</f>
        <v>1.9677600000000002</v>
      </c>
      <c r="S10" s="103" t="s">
        <v>358</v>
      </c>
      <c r="T10" s="104"/>
      <c r="U10" s="105"/>
      <c r="V10" s="88">
        <v>0.1</v>
      </c>
      <c r="W10" s="105">
        <f t="shared" si="0"/>
        <v>0</v>
      </c>
      <c r="X10" s="187"/>
      <c r="Y10" s="184"/>
      <c r="Z10" s="185"/>
      <c r="AA10" s="181"/>
      <c r="AB10" s="181"/>
      <c r="AC10" s="181"/>
      <c r="AD10" s="181"/>
      <c r="AE10" s="181"/>
    </row>
    <row r="11" spans="1:31">
      <c r="A11" s="190"/>
      <c r="B11" s="190"/>
      <c r="C11" s="190"/>
      <c r="D11" s="193"/>
      <c r="E11" s="165"/>
      <c r="F11" s="165"/>
      <c r="G11" s="107" t="s">
        <v>353</v>
      </c>
      <c r="H11" s="107"/>
      <c r="I11" s="107">
        <v>4</v>
      </c>
      <c r="J11" s="107"/>
      <c r="K11" s="107"/>
      <c r="L11" s="107"/>
      <c r="M11" s="108">
        <v>0.05</v>
      </c>
      <c r="N11" s="108"/>
      <c r="O11" s="111"/>
      <c r="P11" s="111"/>
      <c r="Q11" s="111"/>
      <c r="R11" s="111">
        <f>I11*M11</f>
        <v>0.2</v>
      </c>
      <c r="S11" s="106" t="s">
        <v>359</v>
      </c>
      <c r="T11" s="104"/>
      <c r="U11" s="105"/>
      <c r="V11" s="88">
        <v>0.2</v>
      </c>
      <c r="W11" s="105">
        <f t="shared" si="0"/>
        <v>0</v>
      </c>
      <c r="X11" s="187"/>
      <c r="Y11" s="184"/>
      <c r="Z11" s="185"/>
      <c r="AA11" s="181"/>
      <c r="AB11" s="181"/>
      <c r="AC11" s="181"/>
      <c r="AD11" s="181"/>
      <c r="AE11" s="181"/>
    </row>
    <row r="12" spans="1:31">
      <c r="A12" s="190"/>
      <c r="B12" s="190"/>
      <c r="C12" s="190"/>
      <c r="D12" s="193"/>
      <c r="E12" s="165"/>
      <c r="F12" s="165"/>
      <c r="G12" s="107" t="s">
        <v>354</v>
      </c>
      <c r="H12" s="107"/>
      <c r="I12" s="107">
        <v>2</v>
      </c>
      <c r="J12" s="107"/>
      <c r="K12" s="107"/>
      <c r="L12" s="107"/>
      <c r="M12" s="108"/>
      <c r="N12" s="108"/>
      <c r="O12" s="111"/>
      <c r="P12" s="111"/>
      <c r="Q12" s="111"/>
      <c r="R12" s="111"/>
      <c r="S12" s="106" t="s">
        <v>360</v>
      </c>
      <c r="T12" s="104"/>
      <c r="U12" s="105"/>
      <c r="V12" s="88">
        <v>0.08</v>
      </c>
      <c r="W12" s="105">
        <f t="shared" si="0"/>
        <v>0</v>
      </c>
      <c r="X12" s="187"/>
      <c r="Y12" s="184"/>
      <c r="Z12" s="185"/>
      <c r="AA12" s="181"/>
      <c r="AB12" s="181"/>
      <c r="AC12" s="181"/>
      <c r="AD12" s="181"/>
      <c r="AE12" s="181"/>
    </row>
    <row r="13" spans="1:31">
      <c r="A13" s="190"/>
      <c r="B13" s="190"/>
      <c r="C13" s="190"/>
      <c r="D13" s="193"/>
      <c r="E13" s="165"/>
      <c r="F13" s="165"/>
      <c r="G13" s="88" t="s">
        <v>355</v>
      </c>
      <c r="H13" s="107"/>
      <c r="I13" s="107">
        <v>2</v>
      </c>
      <c r="J13" s="107"/>
      <c r="K13" s="107"/>
      <c r="L13" s="107"/>
      <c r="M13" s="108"/>
      <c r="N13" s="108"/>
      <c r="O13" s="88"/>
      <c r="P13" s="88"/>
      <c r="Q13" s="88"/>
      <c r="R13" s="108"/>
      <c r="S13" s="106" t="s">
        <v>356</v>
      </c>
      <c r="T13" s="88"/>
      <c r="U13" s="105"/>
      <c r="V13" s="88"/>
      <c r="W13" s="105"/>
      <c r="X13" s="187"/>
      <c r="Y13" s="184"/>
      <c r="Z13" s="185"/>
      <c r="AA13" s="181"/>
      <c r="AB13" s="181"/>
      <c r="AC13" s="181"/>
      <c r="AD13" s="181"/>
      <c r="AE13" s="181"/>
    </row>
    <row r="14" spans="1:31">
      <c r="A14" s="190"/>
      <c r="B14" s="190"/>
      <c r="C14" s="190"/>
      <c r="D14" s="193"/>
      <c r="E14" s="165"/>
      <c r="F14" s="165"/>
      <c r="G14" s="88" t="s">
        <v>353</v>
      </c>
      <c r="H14" s="107"/>
      <c r="I14" s="107"/>
      <c r="J14" s="107"/>
      <c r="K14" s="107"/>
      <c r="L14" s="107"/>
      <c r="M14" s="108"/>
      <c r="N14" s="108"/>
      <c r="O14" s="88"/>
      <c r="P14" s="88"/>
      <c r="Q14" s="88"/>
      <c r="R14" s="108"/>
      <c r="S14" s="106" t="s">
        <v>362</v>
      </c>
      <c r="T14" s="88"/>
      <c r="U14" s="105">
        <v>12</v>
      </c>
      <c r="V14" s="88"/>
      <c r="W14" s="105"/>
      <c r="X14" s="187"/>
      <c r="Y14" s="184"/>
      <c r="Z14" s="185"/>
      <c r="AA14" s="181"/>
      <c r="AB14" s="181"/>
      <c r="AC14" s="181"/>
      <c r="AD14" s="181"/>
      <c r="AE14" s="181"/>
    </row>
    <row r="15" spans="1:31">
      <c r="A15" s="190"/>
      <c r="B15" s="190"/>
      <c r="C15" s="190"/>
      <c r="D15" s="193"/>
      <c r="E15" s="165"/>
      <c r="F15" s="165"/>
      <c r="G15" s="88"/>
      <c r="H15" s="107"/>
      <c r="I15" s="107"/>
      <c r="J15" s="107"/>
      <c r="K15" s="107"/>
      <c r="L15" s="107"/>
      <c r="M15" s="108"/>
      <c r="N15" s="108"/>
      <c r="O15" s="88"/>
      <c r="P15" s="88"/>
      <c r="Q15" s="88"/>
      <c r="R15" s="108"/>
      <c r="S15" s="106" t="s">
        <v>363</v>
      </c>
      <c r="T15" s="88"/>
      <c r="U15" s="105"/>
      <c r="V15" s="88"/>
      <c r="W15" s="105"/>
      <c r="X15" s="187"/>
      <c r="Y15" s="184"/>
      <c r="Z15" s="185"/>
      <c r="AA15" s="181"/>
      <c r="AB15" s="181"/>
      <c r="AC15" s="181"/>
      <c r="AD15" s="181"/>
      <c r="AE15" s="181"/>
    </row>
    <row r="16" spans="1:31">
      <c r="A16" s="190"/>
      <c r="B16" s="190"/>
      <c r="C16" s="190"/>
      <c r="D16" s="193"/>
      <c r="E16" s="165"/>
      <c r="F16" s="165"/>
      <c r="G16" s="88"/>
      <c r="H16" s="107"/>
      <c r="I16" s="107"/>
      <c r="J16" s="107"/>
      <c r="K16" s="107"/>
      <c r="L16" s="107"/>
      <c r="M16" s="108"/>
      <c r="N16" s="108"/>
      <c r="O16" s="88"/>
      <c r="P16" s="88"/>
      <c r="Q16" s="88"/>
      <c r="R16" s="108"/>
      <c r="S16" s="106" t="s">
        <v>364</v>
      </c>
      <c r="T16" s="88"/>
      <c r="U16" s="105"/>
      <c r="V16" s="88"/>
      <c r="W16" s="105"/>
      <c r="X16" s="187"/>
      <c r="Y16" s="184"/>
      <c r="Z16" s="185"/>
      <c r="AA16" s="181"/>
      <c r="AB16" s="181"/>
      <c r="AC16" s="181"/>
      <c r="AD16" s="181"/>
      <c r="AE16" s="181"/>
    </row>
    <row r="17" spans="1:31">
      <c r="A17" s="190"/>
      <c r="B17" s="190"/>
      <c r="C17" s="190"/>
      <c r="D17" s="193"/>
      <c r="E17" s="165"/>
      <c r="F17" s="165"/>
      <c r="G17" s="88"/>
      <c r="H17" s="107"/>
      <c r="I17" s="107"/>
      <c r="J17" s="107"/>
      <c r="K17" s="107"/>
      <c r="L17" s="107"/>
      <c r="M17" s="108"/>
      <c r="N17" s="108"/>
      <c r="O17" s="88"/>
      <c r="P17" s="88"/>
      <c r="Q17" s="88"/>
      <c r="R17" s="108"/>
      <c r="S17" s="106" t="s">
        <v>365</v>
      </c>
      <c r="T17" s="88"/>
      <c r="U17" s="105"/>
      <c r="V17" s="88"/>
      <c r="W17" s="105"/>
      <c r="X17" s="187"/>
      <c r="Y17" s="184"/>
      <c r="Z17" s="185"/>
      <c r="AA17" s="181"/>
      <c r="AB17" s="181"/>
      <c r="AC17" s="181"/>
      <c r="AD17" s="181"/>
      <c r="AE17" s="181"/>
    </row>
    <row r="18" spans="1:31">
      <c r="A18" s="191"/>
      <c r="B18" s="191"/>
      <c r="C18" s="191"/>
      <c r="D18" s="194"/>
      <c r="E18" s="165"/>
      <c r="F18" s="165"/>
      <c r="G18" s="182" t="s">
        <v>340</v>
      </c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09">
        <f>SUM(R4:R17)</f>
        <v>8.7449000000000012</v>
      </c>
      <c r="S18" s="183" t="s">
        <v>341</v>
      </c>
      <c r="T18" s="183"/>
      <c r="U18" s="183"/>
      <c r="V18" s="183"/>
      <c r="W18" s="110" t="e">
        <f>SUM(W4:W17)</f>
        <v>#DIV/0!</v>
      </c>
      <c r="X18" s="188"/>
      <c r="Y18" s="184"/>
      <c r="Z18" s="185"/>
      <c r="AA18" s="181"/>
      <c r="AB18" s="181"/>
      <c r="AC18" s="181"/>
      <c r="AD18" s="181"/>
      <c r="AE18" s="181"/>
    </row>
  </sheetData>
  <autoFilter ref="A3:AG18" xr:uid="{00000000-0009-0000-0000-000001000000}"/>
  <mergeCells count="38"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AE2:AE3"/>
    <mergeCell ref="M2:N2"/>
    <mergeCell ref="O2:Q2"/>
    <mergeCell ref="R2:R3"/>
    <mergeCell ref="S2:W2"/>
    <mergeCell ref="X2:X3"/>
    <mergeCell ref="Y2:Y3"/>
    <mergeCell ref="Z2:Z3"/>
    <mergeCell ref="AA2:AA3"/>
    <mergeCell ref="AB2:AB3"/>
    <mergeCell ref="AC2:AC3"/>
    <mergeCell ref="AD2:AD3"/>
    <mergeCell ref="A4:A18"/>
    <mergeCell ref="B4:B18"/>
    <mergeCell ref="C4:C18"/>
    <mergeCell ref="E4:E18"/>
    <mergeCell ref="F4:F18"/>
    <mergeCell ref="D4:D18"/>
    <mergeCell ref="AE4:AE18"/>
    <mergeCell ref="G18:Q18"/>
    <mergeCell ref="S18:V18"/>
    <mergeCell ref="Y4:Y18"/>
    <mergeCell ref="Z4:Z18"/>
    <mergeCell ref="AA4:AA18"/>
    <mergeCell ref="AB4:AB18"/>
    <mergeCell ref="AC4:AC18"/>
    <mergeCell ref="AD4:AD18"/>
    <mergeCell ref="X4:X18"/>
  </mergeCells>
  <phoneticPr fontId="1" type="noConversion"/>
  <pageMargins left="0.7" right="0.31458333333333299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7C96B-61B1-4D56-8CF8-ED65E4507D60}">
  <dimension ref="A1:L20"/>
  <sheetViews>
    <sheetView tabSelected="1" zoomScale="80" zoomScaleNormal="80" workbookViewId="0">
      <selection activeCell="Q10" sqref="Q10"/>
    </sheetView>
  </sheetViews>
  <sheetFormatPr defaultRowHeight="14.4"/>
  <cols>
    <col min="1" max="1" width="5.6640625" style="1" customWidth="1"/>
    <col min="2" max="2" width="14.33203125" style="1" customWidth="1"/>
    <col min="3" max="3" width="24.5546875" style="1" customWidth="1"/>
    <col min="4" max="4" width="14.21875" style="1" customWidth="1"/>
    <col min="5" max="5" width="5.44140625" style="1" bestFit="1" customWidth="1"/>
    <col min="6" max="6" width="10.109375" style="1" customWidth="1"/>
    <col min="7" max="7" width="12.109375" style="1" customWidth="1"/>
    <col min="8" max="8" width="9.6640625" style="1" customWidth="1"/>
    <col min="9" max="9" width="12.109375" style="1" customWidth="1"/>
    <col min="10" max="251" width="8.88671875" style="1"/>
    <col min="252" max="252" width="5.6640625" style="1" customWidth="1"/>
    <col min="253" max="253" width="10.6640625" style="1" customWidth="1"/>
    <col min="254" max="254" width="30" style="1" customWidth="1"/>
    <col min="255" max="255" width="13.77734375" style="1" customWidth="1"/>
    <col min="256" max="256" width="5.44140625" style="1" bestFit="1" customWidth="1"/>
    <col min="257" max="507" width="8.88671875" style="1"/>
    <col min="508" max="508" width="5.6640625" style="1" customWidth="1"/>
    <col min="509" max="509" width="10.6640625" style="1" customWidth="1"/>
    <col min="510" max="510" width="30" style="1" customWidth="1"/>
    <col min="511" max="511" width="13.77734375" style="1" customWidth="1"/>
    <col min="512" max="512" width="5.44140625" style="1" bestFit="1" customWidth="1"/>
    <col min="513" max="763" width="8.88671875" style="1"/>
    <col min="764" max="764" width="5.6640625" style="1" customWidth="1"/>
    <col min="765" max="765" width="10.6640625" style="1" customWidth="1"/>
    <col min="766" max="766" width="30" style="1" customWidth="1"/>
    <col min="767" max="767" width="13.77734375" style="1" customWidth="1"/>
    <col min="768" max="768" width="5.44140625" style="1" bestFit="1" customWidth="1"/>
    <col min="769" max="1019" width="8.88671875" style="1"/>
    <col min="1020" max="1020" width="5.6640625" style="1" customWidth="1"/>
    <col min="1021" max="1021" width="10.6640625" style="1" customWidth="1"/>
    <col min="1022" max="1022" width="30" style="1" customWidth="1"/>
    <col min="1023" max="1023" width="13.77734375" style="1" customWidth="1"/>
    <col min="1024" max="1024" width="5.44140625" style="1" bestFit="1" customWidth="1"/>
    <col min="1025" max="1275" width="8.88671875" style="1"/>
    <col min="1276" max="1276" width="5.6640625" style="1" customWidth="1"/>
    <col min="1277" max="1277" width="10.6640625" style="1" customWidth="1"/>
    <col min="1278" max="1278" width="30" style="1" customWidth="1"/>
    <col min="1279" max="1279" width="13.77734375" style="1" customWidth="1"/>
    <col min="1280" max="1280" width="5.44140625" style="1" bestFit="1" customWidth="1"/>
    <col min="1281" max="1531" width="8.88671875" style="1"/>
    <col min="1532" max="1532" width="5.6640625" style="1" customWidth="1"/>
    <col min="1533" max="1533" width="10.6640625" style="1" customWidth="1"/>
    <col min="1534" max="1534" width="30" style="1" customWidth="1"/>
    <col min="1535" max="1535" width="13.77734375" style="1" customWidth="1"/>
    <col min="1536" max="1536" width="5.44140625" style="1" bestFit="1" customWidth="1"/>
    <col min="1537" max="1787" width="8.88671875" style="1"/>
    <col min="1788" max="1788" width="5.6640625" style="1" customWidth="1"/>
    <col min="1789" max="1789" width="10.6640625" style="1" customWidth="1"/>
    <col min="1790" max="1790" width="30" style="1" customWidth="1"/>
    <col min="1791" max="1791" width="13.77734375" style="1" customWidth="1"/>
    <col min="1792" max="1792" width="5.44140625" style="1" bestFit="1" customWidth="1"/>
    <col min="1793" max="2043" width="8.88671875" style="1"/>
    <col min="2044" max="2044" width="5.6640625" style="1" customWidth="1"/>
    <col min="2045" max="2045" width="10.6640625" style="1" customWidth="1"/>
    <col min="2046" max="2046" width="30" style="1" customWidth="1"/>
    <col min="2047" max="2047" width="13.77734375" style="1" customWidth="1"/>
    <col min="2048" max="2048" width="5.44140625" style="1" bestFit="1" customWidth="1"/>
    <col min="2049" max="2299" width="8.88671875" style="1"/>
    <col min="2300" max="2300" width="5.6640625" style="1" customWidth="1"/>
    <col min="2301" max="2301" width="10.6640625" style="1" customWidth="1"/>
    <col min="2302" max="2302" width="30" style="1" customWidth="1"/>
    <col min="2303" max="2303" width="13.77734375" style="1" customWidth="1"/>
    <col min="2304" max="2304" width="5.44140625" style="1" bestFit="1" customWidth="1"/>
    <col min="2305" max="2555" width="8.88671875" style="1"/>
    <col min="2556" max="2556" width="5.6640625" style="1" customWidth="1"/>
    <col min="2557" max="2557" width="10.6640625" style="1" customWidth="1"/>
    <col min="2558" max="2558" width="30" style="1" customWidth="1"/>
    <col min="2559" max="2559" width="13.77734375" style="1" customWidth="1"/>
    <col min="2560" max="2560" width="5.44140625" style="1" bestFit="1" customWidth="1"/>
    <col min="2561" max="2811" width="8.88671875" style="1"/>
    <col min="2812" max="2812" width="5.6640625" style="1" customWidth="1"/>
    <col min="2813" max="2813" width="10.6640625" style="1" customWidth="1"/>
    <col min="2814" max="2814" width="30" style="1" customWidth="1"/>
    <col min="2815" max="2815" width="13.77734375" style="1" customWidth="1"/>
    <col min="2816" max="2816" width="5.44140625" style="1" bestFit="1" customWidth="1"/>
    <col min="2817" max="3067" width="8.88671875" style="1"/>
    <col min="3068" max="3068" width="5.6640625" style="1" customWidth="1"/>
    <col min="3069" max="3069" width="10.6640625" style="1" customWidth="1"/>
    <col min="3070" max="3070" width="30" style="1" customWidth="1"/>
    <col min="3071" max="3071" width="13.77734375" style="1" customWidth="1"/>
    <col min="3072" max="3072" width="5.44140625" style="1" bestFit="1" customWidth="1"/>
    <col min="3073" max="3323" width="8.88671875" style="1"/>
    <col min="3324" max="3324" width="5.6640625" style="1" customWidth="1"/>
    <col min="3325" max="3325" width="10.6640625" style="1" customWidth="1"/>
    <col min="3326" max="3326" width="30" style="1" customWidth="1"/>
    <col min="3327" max="3327" width="13.77734375" style="1" customWidth="1"/>
    <col min="3328" max="3328" width="5.44140625" style="1" bestFit="1" customWidth="1"/>
    <col min="3329" max="3579" width="8.88671875" style="1"/>
    <col min="3580" max="3580" width="5.6640625" style="1" customWidth="1"/>
    <col min="3581" max="3581" width="10.6640625" style="1" customWidth="1"/>
    <col min="3582" max="3582" width="30" style="1" customWidth="1"/>
    <col min="3583" max="3583" width="13.77734375" style="1" customWidth="1"/>
    <col min="3584" max="3584" width="5.44140625" style="1" bestFit="1" customWidth="1"/>
    <col min="3585" max="3835" width="8.88671875" style="1"/>
    <col min="3836" max="3836" width="5.6640625" style="1" customWidth="1"/>
    <col min="3837" max="3837" width="10.6640625" style="1" customWidth="1"/>
    <col min="3838" max="3838" width="30" style="1" customWidth="1"/>
    <col min="3839" max="3839" width="13.77734375" style="1" customWidth="1"/>
    <col min="3840" max="3840" width="5.44140625" style="1" bestFit="1" customWidth="1"/>
    <col min="3841" max="4091" width="8.88671875" style="1"/>
    <col min="4092" max="4092" width="5.6640625" style="1" customWidth="1"/>
    <col min="4093" max="4093" width="10.6640625" style="1" customWidth="1"/>
    <col min="4094" max="4094" width="30" style="1" customWidth="1"/>
    <col min="4095" max="4095" width="13.77734375" style="1" customWidth="1"/>
    <col min="4096" max="4096" width="5.44140625" style="1" bestFit="1" customWidth="1"/>
    <col min="4097" max="4347" width="8.88671875" style="1"/>
    <col min="4348" max="4348" width="5.6640625" style="1" customWidth="1"/>
    <col min="4349" max="4349" width="10.6640625" style="1" customWidth="1"/>
    <col min="4350" max="4350" width="30" style="1" customWidth="1"/>
    <col min="4351" max="4351" width="13.77734375" style="1" customWidth="1"/>
    <col min="4352" max="4352" width="5.44140625" style="1" bestFit="1" customWidth="1"/>
    <col min="4353" max="4603" width="8.88671875" style="1"/>
    <col min="4604" max="4604" width="5.6640625" style="1" customWidth="1"/>
    <col min="4605" max="4605" width="10.6640625" style="1" customWidth="1"/>
    <col min="4606" max="4606" width="30" style="1" customWidth="1"/>
    <col min="4607" max="4607" width="13.77734375" style="1" customWidth="1"/>
    <col min="4608" max="4608" width="5.44140625" style="1" bestFit="1" customWidth="1"/>
    <col min="4609" max="4859" width="8.88671875" style="1"/>
    <col min="4860" max="4860" width="5.6640625" style="1" customWidth="1"/>
    <col min="4861" max="4861" width="10.6640625" style="1" customWidth="1"/>
    <col min="4862" max="4862" width="30" style="1" customWidth="1"/>
    <col min="4863" max="4863" width="13.77734375" style="1" customWidth="1"/>
    <col min="4864" max="4864" width="5.44140625" style="1" bestFit="1" customWidth="1"/>
    <col min="4865" max="5115" width="8.88671875" style="1"/>
    <col min="5116" max="5116" width="5.6640625" style="1" customWidth="1"/>
    <col min="5117" max="5117" width="10.6640625" style="1" customWidth="1"/>
    <col min="5118" max="5118" width="30" style="1" customWidth="1"/>
    <col min="5119" max="5119" width="13.77734375" style="1" customWidth="1"/>
    <col min="5120" max="5120" width="5.44140625" style="1" bestFit="1" customWidth="1"/>
    <col min="5121" max="5371" width="8.88671875" style="1"/>
    <col min="5372" max="5372" width="5.6640625" style="1" customWidth="1"/>
    <col min="5373" max="5373" width="10.6640625" style="1" customWidth="1"/>
    <col min="5374" max="5374" width="30" style="1" customWidth="1"/>
    <col min="5375" max="5375" width="13.77734375" style="1" customWidth="1"/>
    <col min="5376" max="5376" width="5.44140625" style="1" bestFit="1" customWidth="1"/>
    <col min="5377" max="5627" width="8.88671875" style="1"/>
    <col min="5628" max="5628" width="5.6640625" style="1" customWidth="1"/>
    <col min="5629" max="5629" width="10.6640625" style="1" customWidth="1"/>
    <col min="5630" max="5630" width="30" style="1" customWidth="1"/>
    <col min="5631" max="5631" width="13.77734375" style="1" customWidth="1"/>
    <col min="5632" max="5632" width="5.44140625" style="1" bestFit="1" customWidth="1"/>
    <col min="5633" max="5883" width="8.88671875" style="1"/>
    <col min="5884" max="5884" width="5.6640625" style="1" customWidth="1"/>
    <col min="5885" max="5885" width="10.6640625" style="1" customWidth="1"/>
    <col min="5886" max="5886" width="30" style="1" customWidth="1"/>
    <col min="5887" max="5887" width="13.77734375" style="1" customWidth="1"/>
    <col min="5888" max="5888" width="5.44140625" style="1" bestFit="1" customWidth="1"/>
    <col min="5889" max="6139" width="8.88671875" style="1"/>
    <col min="6140" max="6140" width="5.6640625" style="1" customWidth="1"/>
    <col min="6141" max="6141" width="10.6640625" style="1" customWidth="1"/>
    <col min="6142" max="6142" width="30" style="1" customWidth="1"/>
    <col min="6143" max="6143" width="13.77734375" style="1" customWidth="1"/>
    <col min="6144" max="6144" width="5.44140625" style="1" bestFit="1" customWidth="1"/>
    <col min="6145" max="6395" width="8.88671875" style="1"/>
    <col min="6396" max="6396" width="5.6640625" style="1" customWidth="1"/>
    <col min="6397" max="6397" width="10.6640625" style="1" customWidth="1"/>
    <col min="6398" max="6398" width="30" style="1" customWidth="1"/>
    <col min="6399" max="6399" width="13.77734375" style="1" customWidth="1"/>
    <col min="6400" max="6400" width="5.44140625" style="1" bestFit="1" customWidth="1"/>
    <col min="6401" max="6651" width="8.88671875" style="1"/>
    <col min="6652" max="6652" width="5.6640625" style="1" customWidth="1"/>
    <col min="6653" max="6653" width="10.6640625" style="1" customWidth="1"/>
    <col min="6654" max="6654" width="30" style="1" customWidth="1"/>
    <col min="6655" max="6655" width="13.77734375" style="1" customWidth="1"/>
    <col min="6656" max="6656" width="5.44140625" style="1" bestFit="1" customWidth="1"/>
    <col min="6657" max="6907" width="8.88671875" style="1"/>
    <col min="6908" max="6908" width="5.6640625" style="1" customWidth="1"/>
    <col min="6909" max="6909" width="10.6640625" style="1" customWidth="1"/>
    <col min="6910" max="6910" width="30" style="1" customWidth="1"/>
    <col min="6911" max="6911" width="13.77734375" style="1" customWidth="1"/>
    <col min="6912" max="6912" width="5.44140625" style="1" bestFit="1" customWidth="1"/>
    <col min="6913" max="7163" width="8.88671875" style="1"/>
    <col min="7164" max="7164" width="5.6640625" style="1" customWidth="1"/>
    <col min="7165" max="7165" width="10.6640625" style="1" customWidth="1"/>
    <col min="7166" max="7166" width="30" style="1" customWidth="1"/>
    <col min="7167" max="7167" width="13.77734375" style="1" customWidth="1"/>
    <col min="7168" max="7168" width="5.44140625" style="1" bestFit="1" customWidth="1"/>
    <col min="7169" max="7419" width="8.88671875" style="1"/>
    <col min="7420" max="7420" width="5.6640625" style="1" customWidth="1"/>
    <col min="7421" max="7421" width="10.6640625" style="1" customWidth="1"/>
    <col min="7422" max="7422" width="30" style="1" customWidth="1"/>
    <col min="7423" max="7423" width="13.77734375" style="1" customWidth="1"/>
    <col min="7424" max="7424" width="5.44140625" style="1" bestFit="1" customWidth="1"/>
    <col min="7425" max="7675" width="8.88671875" style="1"/>
    <col min="7676" max="7676" width="5.6640625" style="1" customWidth="1"/>
    <col min="7677" max="7677" width="10.6640625" style="1" customWidth="1"/>
    <col min="7678" max="7678" width="30" style="1" customWidth="1"/>
    <col min="7679" max="7679" width="13.77734375" style="1" customWidth="1"/>
    <col min="7680" max="7680" width="5.44140625" style="1" bestFit="1" customWidth="1"/>
    <col min="7681" max="7931" width="8.88671875" style="1"/>
    <col min="7932" max="7932" width="5.6640625" style="1" customWidth="1"/>
    <col min="7933" max="7933" width="10.6640625" style="1" customWidth="1"/>
    <col min="7934" max="7934" width="30" style="1" customWidth="1"/>
    <col min="7935" max="7935" width="13.77734375" style="1" customWidth="1"/>
    <col min="7936" max="7936" width="5.44140625" style="1" bestFit="1" customWidth="1"/>
    <col min="7937" max="8187" width="8.88671875" style="1"/>
    <col min="8188" max="8188" width="5.6640625" style="1" customWidth="1"/>
    <col min="8189" max="8189" width="10.6640625" style="1" customWidth="1"/>
    <col min="8190" max="8190" width="30" style="1" customWidth="1"/>
    <col min="8191" max="8191" width="13.77734375" style="1" customWidth="1"/>
    <col min="8192" max="8192" width="5.44140625" style="1" bestFit="1" customWidth="1"/>
    <col min="8193" max="8443" width="8.88671875" style="1"/>
    <col min="8444" max="8444" width="5.6640625" style="1" customWidth="1"/>
    <col min="8445" max="8445" width="10.6640625" style="1" customWidth="1"/>
    <col min="8446" max="8446" width="30" style="1" customWidth="1"/>
    <col min="8447" max="8447" width="13.77734375" style="1" customWidth="1"/>
    <col min="8448" max="8448" width="5.44140625" style="1" bestFit="1" customWidth="1"/>
    <col min="8449" max="8699" width="8.88671875" style="1"/>
    <col min="8700" max="8700" width="5.6640625" style="1" customWidth="1"/>
    <col min="8701" max="8701" width="10.6640625" style="1" customWidth="1"/>
    <col min="8702" max="8702" width="30" style="1" customWidth="1"/>
    <col min="8703" max="8703" width="13.77734375" style="1" customWidth="1"/>
    <col min="8704" max="8704" width="5.44140625" style="1" bestFit="1" customWidth="1"/>
    <col min="8705" max="8955" width="8.88671875" style="1"/>
    <col min="8956" max="8956" width="5.6640625" style="1" customWidth="1"/>
    <col min="8957" max="8957" width="10.6640625" style="1" customWidth="1"/>
    <col min="8958" max="8958" width="30" style="1" customWidth="1"/>
    <col min="8959" max="8959" width="13.77734375" style="1" customWidth="1"/>
    <col min="8960" max="8960" width="5.44140625" style="1" bestFit="1" customWidth="1"/>
    <col min="8961" max="9211" width="8.88671875" style="1"/>
    <col min="9212" max="9212" width="5.6640625" style="1" customWidth="1"/>
    <col min="9213" max="9213" width="10.6640625" style="1" customWidth="1"/>
    <col min="9214" max="9214" width="30" style="1" customWidth="1"/>
    <col min="9215" max="9215" width="13.77734375" style="1" customWidth="1"/>
    <col min="9216" max="9216" width="5.44140625" style="1" bestFit="1" customWidth="1"/>
    <col min="9217" max="9467" width="8.88671875" style="1"/>
    <col min="9468" max="9468" width="5.6640625" style="1" customWidth="1"/>
    <col min="9469" max="9469" width="10.6640625" style="1" customWidth="1"/>
    <col min="9470" max="9470" width="30" style="1" customWidth="1"/>
    <col min="9471" max="9471" width="13.77734375" style="1" customWidth="1"/>
    <col min="9472" max="9472" width="5.44140625" style="1" bestFit="1" customWidth="1"/>
    <col min="9473" max="9723" width="8.88671875" style="1"/>
    <col min="9724" max="9724" width="5.6640625" style="1" customWidth="1"/>
    <col min="9725" max="9725" width="10.6640625" style="1" customWidth="1"/>
    <col min="9726" max="9726" width="30" style="1" customWidth="1"/>
    <col min="9727" max="9727" width="13.77734375" style="1" customWidth="1"/>
    <col min="9728" max="9728" width="5.44140625" style="1" bestFit="1" customWidth="1"/>
    <col min="9729" max="9979" width="8.88671875" style="1"/>
    <col min="9980" max="9980" width="5.6640625" style="1" customWidth="1"/>
    <col min="9981" max="9981" width="10.6640625" style="1" customWidth="1"/>
    <col min="9982" max="9982" width="30" style="1" customWidth="1"/>
    <col min="9983" max="9983" width="13.77734375" style="1" customWidth="1"/>
    <col min="9984" max="9984" width="5.44140625" style="1" bestFit="1" customWidth="1"/>
    <col min="9985" max="10235" width="8.88671875" style="1"/>
    <col min="10236" max="10236" width="5.6640625" style="1" customWidth="1"/>
    <col min="10237" max="10237" width="10.6640625" style="1" customWidth="1"/>
    <col min="10238" max="10238" width="30" style="1" customWidth="1"/>
    <col min="10239" max="10239" width="13.77734375" style="1" customWidth="1"/>
    <col min="10240" max="10240" width="5.44140625" style="1" bestFit="1" customWidth="1"/>
    <col min="10241" max="10491" width="8.88671875" style="1"/>
    <col min="10492" max="10492" width="5.6640625" style="1" customWidth="1"/>
    <col min="10493" max="10493" width="10.6640625" style="1" customWidth="1"/>
    <col min="10494" max="10494" width="30" style="1" customWidth="1"/>
    <col min="10495" max="10495" width="13.77734375" style="1" customWidth="1"/>
    <col min="10496" max="10496" width="5.44140625" style="1" bestFit="1" customWidth="1"/>
    <col min="10497" max="10747" width="8.88671875" style="1"/>
    <col min="10748" max="10748" width="5.6640625" style="1" customWidth="1"/>
    <col min="10749" max="10749" width="10.6640625" style="1" customWidth="1"/>
    <col min="10750" max="10750" width="30" style="1" customWidth="1"/>
    <col min="10751" max="10751" width="13.77734375" style="1" customWidth="1"/>
    <col min="10752" max="10752" width="5.44140625" style="1" bestFit="1" customWidth="1"/>
    <col min="10753" max="11003" width="8.88671875" style="1"/>
    <col min="11004" max="11004" width="5.6640625" style="1" customWidth="1"/>
    <col min="11005" max="11005" width="10.6640625" style="1" customWidth="1"/>
    <col min="11006" max="11006" width="30" style="1" customWidth="1"/>
    <col min="11007" max="11007" width="13.77734375" style="1" customWidth="1"/>
    <col min="11008" max="11008" width="5.44140625" style="1" bestFit="1" customWidth="1"/>
    <col min="11009" max="11259" width="8.88671875" style="1"/>
    <col min="11260" max="11260" width="5.6640625" style="1" customWidth="1"/>
    <col min="11261" max="11261" width="10.6640625" style="1" customWidth="1"/>
    <col min="11262" max="11262" width="30" style="1" customWidth="1"/>
    <col min="11263" max="11263" width="13.77734375" style="1" customWidth="1"/>
    <col min="11264" max="11264" width="5.44140625" style="1" bestFit="1" customWidth="1"/>
    <col min="11265" max="11515" width="8.88671875" style="1"/>
    <col min="11516" max="11516" width="5.6640625" style="1" customWidth="1"/>
    <col min="11517" max="11517" width="10.6640625" style="1" customWidth="1"/>
    <col min="11518" max="11518" width="30" style="1" customWidth="1"/>
    <col min="11519" max="11519" width="13.77734375" style="1" customWidth="1"/>
    <col min="11520" max="11520" width="5.44140625" style="1" bestFit="1" customWidth="1"/>
    <col min="11521" max="11771" width="8.88671875" style="1"/>
    <col min="11772" max="11772" width="5.6640625" style="1" customWidth="1"/>
    <col min="11773" max="11773" width="10.6640625" style="1" customWidth="1"/>
    <col min="11774" max="11774" width="30" style="1" customWidth="1"/>
    <col min="11775" max="11775" width="13.77734375" style="1" customWidth="1"/>
    <col min="11776" max="11776" width="5.44140625" style="1" bestFit="1" customWidth="1"/>
    <col min="11777" max="12027" width="8.88671875" style="1"/>
    <col min="12028" max="12028" width="5.6640625" style="1" customWidth="1"/>
    <col min="12029" max="12029" width="10.6640625" style="1" customWidth="1"/>
    <col min="12030" max="12030" width="30" style="1" customWidth="1"/>
    <col min="12031" max="12031" width="13.77734375" style="1" customWidth="1"/>
    <col min="12032" max="12032" width="5.44140625" style="1" bestFit="1" customWidth="1"/>
    <col min="12033" max="12283" width="8.88671875" style="1"/>
    <col min="12284" max="12284" width="5.6640625" style="1" customWidth="1"/>
    <col min="12285" max="12285" width="10.6640625" style="1" customWidth="1"/>
    <col min="12286" max="12286" width="30" style="1" customWidth="1"/>
    <col min="12287" max="12287" width="13.77734375" style="1" customWidth="1"/>
    <col min="12288" max="12288" width="5.44140625" style="1" bestFit="1" customWidth="1"/>
    <col min="12289" max="12539" width="8.88671875" style="1"/>
    <col min="12540" max="12540" width="5.6640625" style="1" customWidth="1"/>
    <col min="12541" max="12541" width="10.6640625" style="1" customWidth="1"/>
    <col min="12542" max="12542" width="30" style="1" customWidth="1"/>
    <col min="12543" max="12543" width="13.77734375" style="1" customWidth="1"/>
    <col min="12544" max="12544" width="5.44140625" style="1" bestFit="1" customWidth="1"/>
    <col min="12545" max="12795" width="8.88671875" style="1"/>
    <col min="12796" max="12796" width="5.6640625" style="1" customWidth="1"/>
    <col min="12797" max="12797" width="10.6640625" style="1" customWidth="1"/>
    <col min="12798" max="12798" width="30" style="1" customWidth="1"/>
    <col min="12799" max="12799" width="13.77734375" style="1" customWidth="1"/>
    <col min="12800" max="12800" width="5.44140625" style="1" bestFit="1" customWidth="1"/>
    <col min="12801" max="13051" width="8.88671875" style="1"/>
    <col min="13052" max="13052" width="5.6640625" style="1" customWidth="1"/>
    <col min="13053" max="13053" width="10.6640625" style="1" customWidth="1"/>
    <col min="13054" max="13054" width="30" style="1" customWidth="1"/>
    <col min="13055" max="13055" width="13.77734375" style="1" customWidth="1"/>
    <col min="13056" max="13056" width="5.44140625" style="1" bestFit="1" customWidth="1"/>
    <col min="13057" max="13307" width="8.88671875" style="1"/>
    <col min="13308" max="13308" width="5.6640625" style="1" customWidth="1"/>
    <col min="13309" max="13309" width="10.6640625" style="1" customWidth="1"/>
    <col min="13310" max="13310" width="30" style="1" customWidth="1"/>
    <col min="13311" max="13311" width="13.77734375" style="1" customWidth="1"/>
    <col min="13312" max="13312" width="5.44140625" style="1" bestFit="1" customWidth="1"/>
    <col min="13313" max="13563" width="8.88671875" style="1"/>
    <col min="13564" max="13564" width="5.6640625" style="1" customWidth="1"/>
    <col min="13565" max="13565" width="10.6640625" style="1" customWidth="1"/>
    <col min="13566" max="13566" width="30" style="1" customWidth="1"/>
    <col min="13567" max="13567" width="13.77734375" style="1" customWidth="1"/>
    <col min="13568" max="13568" width="5.44140625" style="1" bestFit="1" customWidth="1"/>
    <col min="13569" max="13819" width="8.88671875" style="1"/>
    <col min="13820" max="13820" width="5.6640625" style="1" customWidth="1"/>
    <col min="13821" max="13821" width="10.6640625" style="1" customWidth="1"/>
    <col min="13822" max="13822" width="30" style="1" customWidth="1"/>
    <col min="13823" max="13823" width="13.77734375" style="1" customWidth="1"/>
    <col min="13824" max="13824" width="5.44140625" style="1" bestFit="1" customWidth="1"/>
    <col min="13825" max="14075" width="8.88671875" style="1"/>
    <col min="14076" max="14076" width="5.6640625" style="1" customWidth="1"/>
    <col min="14077" max="14077" width="10.6640625" style="1" customWidth="1"/>
    <col min="14078" max="14078" width="30" style="1" customWidth="1"/>
    <col min="14079" max="14079" width="13.77734375" style="1" customWidth="1"/>
    <col min="14080" max="14080" width="5.44140625" style="1" bestFit="1" customWidth="1"/>
    <col min="14081" max="14331" width="8.88671875" style="1"/>
    <col min="14332" max="14332" width="5.6640625" style="1" customWidth="1"/>
    <col min="14333" max="14333" width="10.6640625" style="1" customWidth="1"/>
    <col min="14334" max="14334" width="30" style="1" customWidth="1"/>
    <col min="14335" max="14335" width="13.77734375" style="1" customWidth="1"/>
    <col min="14336" max="14336" width="5.44140625" style="1" bestFit="1" customWidth="1"/>
    <col min="14337" max="14587" width="8.88671875" style="1"/>
    <col min="14588" max="14588" width="5.6640625" style="1" customWidth="1"/>
    <col min="14589" max="14589" width="10.6640625" style="1" customWidth="1"/>
    <col min="14590" max="14590" width="30" style="1" customWidth="1"/>
    <col min="14591" max="14591" width="13.77734375" style="1" customWidth="1"/>
    <col min="14592" max="14592" width="5.44140625" style="1" bestFit="1" customWidth="1"/>
    <col min="14593" max="14843" width="8.88671875" style="1"/>
    <col min="14844" max="14844" width="5.6640625" style="1" customWidth="1"/>
    <col min="14845" max="14845" width="10.6640625" style="1" customWidth="1"/>
    <col min="14846" max="14846" width="30" style="1" customWidth="1"/>
    <col min="14847" max="14847" width="13.77734375" style="1" customWidth="1"/>
    <col min="14848" max="14848" width="5.44140625" style="1" bestFit="1" customWidth="1"/>
    <col min="14849" max="15099" width="8.88671875" style="1"/>
    <col min="15100" max="15100" width="5.6640625" style="1" customWidth="1"/>
    <col min="15101" max="15101" width="10.6640625" style="1" customWidth="1"/>
    <col min="15102" max="15102" width="30" style="1" customWidth="1"/>
    <col min="15103" max="15103" width="13.77734375" style="1" customWidth="1"/>
    <col min="15104" max="15104" width="5.44140625" style="1" bestFit="1" customWidth="1"/>
    <col min="15105" max="15355" width="8.88671875" style="1"/>
    <col min="15356" max="15356" width="5.6640625" style="1" customWidth="1"/>
    <col min="15357" max="15357" width="10.6640625" style="1" customWidth="1"/>
    <col min="15358" max="15358" width="30" style="1" customWidth="1"/>
    <col min="15359" max="15359" width="13.77734375" style="1" customWidth="1"/>
    <col min="15360" max="15360" width="5.44140625" style="1" bestFit="1" customWidth="1"/>
    <col min="15361" max="15611" width="8.88671875" style="1"/>
    <col min="15612" max="15612" width="5.6640625" style="1" customWidth="1"/>
    <col min="15613" max="15613" width="10.6640625" style="1" customWidth="1"/>
    <col min="15614" max="15614" width="30" style="1" customWidth="1"/>
    <col min="15615" max="15615" width="13.77734375" style="1" customWidth="1"/>
    <col min="15616" max="15616" width="5.44140625" style="1" bestFit="1" customWidth="1"/>
    <col min="15617" max="15867" width="8.88671875" style="1"/>
    <col min="15868" max="15868" width="5.6640625" style="1" customWidth="1"/>
    <col min="15869" max="15869" width="10.6640625" style="1" customWidth="1"/>
    <col min="15870" max="15870" width="30" style="1" customWidth="1"/>
    <col min="15871" max="15871" width="13.77734375" style="1" customWidth="1"/>
    <col min="15872" max="15872" width="5.44140625" style="1" bestFit="1" customWidth="1"/>
    <col min="15873" max="16123" width="8.88671875" style="1"/>
    <col min="16124" max="16124" width="5.6640625" style="1" customWidth="1"/>
    <col min="16125" max="16125" width="10.6640625" style="1" customWidth="1"/>
    <col min="16126" max="16126" width="30" style="1" customWidth="1"/>
    <col min="16127" max="16127" width="13.77734375" style="1" customWidth="1"/>
    <col min="16128" max="16128" width="5.44140625" style="1" bestFit="1" customWidth="1"/>
    <col min="16129" max="16384" width="8.88671875" style="1"/>
  </cols>
  <sheetData>
    <row r="1" spans="1:12" ht="25.8">
      <c r="A1" s="144" t="s">
        <v>455</v>
      </c>
      <c r="B1" s="144"/>
      <c r="C1" s="144"/>
      <c r="D1" s="144"/>
      <c r="E1" s="144"/>
      <c r="F1" s="144"/>
      <c r="G1" s="144"/>
      <c r="H1" s="144"/>
      <c r="I1" s="132"/>
    </row>
    <row r="2" spans="1:12" ht="15.6">
      <c r="A2" s="148" t="s">
        <v>454</v>
      </c>
      <c r="B2" s="148"/>
      <c r="C2" s="148"/>
      <c r="D2" s="148"/>
      <c r="E2" s="148"/>
      <c r="F2" s="148"/>
      <c r="G2" s="148"/>
      <c r="H2" s="148"/>
      <c r="I2" s="136"/>
    </row>
    <row r="3" spans="1:12" ht="17.399999999999999">
      <c r="A3" s="145" t="s">
        <v>450</v>
      </c>
      <c r="B3" s="145"/>
      <c r="C3" s="145"/>
      <c r="D3" s="145"/>
      <c r="E3" s="145"/>
      <c r="F3" s="145"/>
      <c r="G3" s="145"/>
      <c r="H3" s="145"/>
      <c r="I3" s="133"/>
    </row>
    <row r="4" spans="1:12" ht="15.6">
      <c r="A4" s="145" t="s">
        <v>192</v>
      </c>
      <c r="B4" s="145"/>
      <c r="C4" s="145"/>
      <c r="D4" s="145"/>
      <c r="E4" s="145"/>
      <c r="F4" s="145"/>
      <c r="G4" s="145"/>
      <c r="H4" s="145"/>
      <c r="I4" s="133"/>
    </row>
    <row r="5" spans="1:12" ht="15.6">
      <c r="A5" s="146" t="s">
        <v>3</v>
      </c>
      <c r="B5" s="146"/>
      <c r="C5" s="146"/>
      <c r="D5" s="146"/>
      <c r="E5" s="146"/>
      <c r="F5" s="146"/>
      <c r="G5" s="146"/>
      <c r="H5" s="146"/>
      <c r="I5" s="134"/>
    </row>
    <row r="6" spans="1:12" ht="15.6">
      <c r="A6" s="147" t="s">
        <v>4</v>
      </c>
      <c r="B6" s="147"/>
      <c r="C6" s="147"/>
      <c r="D6" s="147"/>
      <c r="E6" s="147"/>
      <c r="F6" s="147"/>
      <c r="G6" s="147"/>
      <c r="H6" s="147"/>
      <c r="I6" s="135"/>
    </row>
    <row r="7" spans="1:12" ht="15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451</v>
      </c>
      <c r="G7" s="180"/>
      <c r="H7" s="172" t="s">
        <v>11</v>
      </c>
      <c r="I7" s="130"/>
    </row>
    <row r="8" spans="1:12" ht="19.2" customHeight="1">
      <c r="A8" s="176"/>
      <c r="B8" s="177"/>
      <c r="C8" s="178"/>
      <c r="D8" s="178"/>
      <c r="E8" s="179"/>
      <c r="F8" s="138" t="s">
        <v>194</v>
      </c>
      <c r="G8" s="138" t="s">
        <v>447</v>
      </c>
      <c r="H8" s="172"/>
      <c r="I8" s="130"/>
    </row>
    <row r="9" spans="1:12" s="90" customFormat="1" ht="57.6" customHeight="1">
      <c r="A9" s="54">
        <v>1</v>
      </c>
      <c r="B9" s="93" t="s">
        <v>449</v>
      </c>
      <c r="C9" s="125" t="s">
        <v>463</v>
      </c>
      <c r="D9" s="91"/>
      <c r="E9" s="92" t="s">
        <v>208</v>
      </c>
      <c r="F9" s="131"/>
      <c r="G9" s="89">
        <v>39.983185840708003</v>
      </c>
      <c r="H9" s="89" t="s">
        <v>456</v>
      </c>
      <c r="I9" s="118"/>
    </row>
    <row r="10" spans="1:12" s="90" customFormat="1" ht="57" customHeight="1">
      <c r="A10" s="54">
        <v>2</v>
      </c>
      <c r="B10" s="139" t="s">
        <v>453</v>
      </c>
      <c r="C10" s="125" t="s">
        <v>452</v>
      </c>
      <c r="D10" s="91"/>
      <c r="E10" s="92" t="s">
        <v>448</v>
      </c>
      <c r="F10" s="131"/>
      <c r="G10" s="89">
        <v>22</v>
      </c>
      <c r="H10" s="89" t="s">
        <v>456</v>
      </c>
      <c r="I10" s="118"/>
    </row>
    <row r="11" spans="1:12" ht="37.799999999999997" customHeight="1">
      <c r="A11" s="218" t="s">
        <v>114</v>
      </c>
      <c r="B11" s="218"/>
      <c r="C11" s="218"/>
      <c r="D11" s="218"/>
      <c r="E11" s="218"/>
      <c r="F11" s="218"/>
      <c r="G11" s="218"/>
      <c r="H11" s="218"/>
      <c r="I11" s="142"/>
      <c r="J11" s="142"/>
      <c r="K11" s="142"/>
      <c r="L11" s="142"/>
    </row>
    <row r="12" spans="1:12" ht="38.4" customHeight="1">
      <c r="A12" s="218" t="s">
        <v>457</v>
      </c>
      <c r="B12" s="218"/>
      <c r="C12" s="218"/>
      <c r="D12" s="218"/>
      <c r="E12" s="218"/>
      <c r="F12" s="218"/>
      <c r="G12" s="218"/>
      <c r="H12" s="218"/>
      <c r="I12" s="140"/>
      <c r="J12" s="140"/>
      <c r="K12" s="140"/>
      <c r="L12" s="140"/>
    </row>
    <row r="13" spans="1:12" ht="21" customHeight="1">
      <c r="A13" s="218" t="s">
        <v>458</v>
      </c>
      <c r="B13" s="218"/>
      <c r="C13" s="218"/>
      <c r="D13" s="218"/>
      <c r="E13" s="218"/>
      <c r="F13" s="218"/>
      <c r="G13" s="218"/>
      <c r="H13" s="218"/>
      <c r="I13" s="141"/>
      <c r="J13" s="141"/>
      <c r="K13" s="141"/>
      <c r="L13" s="141"/>
    </row>
    <row r="14" spans="1:12" ht="21" customHeight="1">
      <c r="A14" s="218" t="s">
        <v>462</v>
      </c>
      <c r="B14" s="218"/>
      <c r="C14" s="218"/>
      <c r="D14" s="218"/>
      <c r="E14" s="218"/>
      <c r="F14" s="218"/>
      <c r="G14" s="218"/>
      <c r="H14" s="218"/>
      <c r="I14" s="141"/>
      <c r="J14" s="141"/>
      <c r="K14" s="141"/>
      <c r="L14" s="141"/>
    </row>
    <row r="15" spans="1:12" ht="21" customHeight="1">
      <c r="A15" s="218" t="s">
        <v>459</v>
      </c>
      <c r="B15" s="218"/>
      <c r="C15" s="218"/>
      <c r="D15" s="218"/>
      <c r="E15" s="218"/>
      <c r="F15" s="218"/>
      <c r="G15" s="218"/>
      <c r="H15" s="218"/>
      <c r="I15" s="141"/>
      <c r="J15" s="141"/>
      <c r="K15" s="141"/>
      <c r="L15" s="141"/>
    </row>
    <row r="16" spans="1:12" ht="40.200000000000003" customHeight="1">
      <c r="A16" s="218" t="s">
        <v>460</v>
      </c>
      <c r="B16" s="218"/>
      <c r="C16" s="218"/>
      <c r="D16" s="218"/>
      <c r="E16" s="218"/>
      <c r="F16" s="218"/>
      <c r="G16" s="218"/>
      <c r="H16" s="218"/>
      <c r="I16" s="140"/>
      <c r="J16" s="140"/>
      <c r="K16" s="140"/>
      <c r="L16" s="140"/>
    </row>
    <row r="17" spans="1:11" ht="15.6">
      <c r="A17" s="137"/>
      <c r="B17" s="75"/>
      <c r="C17" s="137"/>
      <c r="D17" s="137"/>
      <c r="E17" s="137"/>
      <c r="F17" s="76"/>
      <c r="G17" s="76"/>
      <c r="H17" s="77"/>
      <c r="I17" s="77"/>
    </row>
    <row r="18" spans="1:11" ht="30" customHeight="1">
      <c r="A18" s="78" t="s">
        <v>118</v>
      </c>
      <c r="B18" s="79"/>
      <c r="C18" s="80"/>
      <c r="D18" s="143" t="s">
        <v>119</v>
      </c>
      <c r="E18" s="80"/>
      <c r="F18" s="82"/>
      <c r="G18" s="82"/>
      <c r="H18" s="83"/>
      <c r="I18" s="83"/>
    </row>
    <row r="19" spans="1:11" ht="30" customHeight="1">
      <c r="A19" s="78" t="s">
        <v>461</v>
      </c>
      <c r="B19" s="79"/>
      <c r="C19" s="80"/>
      <c r="D19" s="78" t="s">
        <v>461</v>
      </c>
      <c r="E19" s="80"/>
      <c r="F19" s="82"/>
      <c r="G19" s="82"/>
      <c r="H19" s="83"/>
      <c r="I19" s="83"/>
      <c r="K19" s="1" t="s">
        <v>195</v>
      </c>
    </row>
    <row r="20" spans="1:11" ht="30" customHeight="1">
      <c r="A20" s="78" t="s">
        <v>120</v>
      </c>
      <c r="B20" s="78"/>
      <c r="C20" s="137"/>
      <c r="D20" s="78" t="s">
        <v>120</v>
      </c>
      <c r="E20" s="137"/>
      <c r="F20" s="82"/>
      <c r="G20" s="82"/>
      <c r="H20" s="83"/>
      <c r="I20" s="83"/>
    </row>
  </sheetData>
  <mergeCells count="19">
    <mergeCell ref="A16:H16"/>
    <mergeCell ref="A6:H6"/>
    <mergeCell ref="A1:H1"/>
    <mergeCell ref="A2:H2"/>
    <mergeCell ref="A3:H3"/>
    <mergeCell ref="A4:H4"/>
    <mergeCell ref="A5:H5"/>
    <mergeCell ref="H7:H8"/>
    <mergeCell ref="A7:A8"/>
    <mergeCell ref="B7:B8"/>
    <mergeCell ref="C7:C8"/>
    <mergeCell ref="D7:D8"/>
    <mergeCell ref="E7:E8"/>
    <mergeCell ref="F7:G7"/>
    <mergeCell ref="A11:H11"/>
    <mergeCell ref="A12:H12"/>
    <mergeCell ref="A13:H13"/>
    <mergeCell ref="A14:H14"/>
    <mergeCell ref="A15:H15"/>
  </mergeCells>
  <phoneticPr fontId="1" type="noConversion"/>
  <conditionalFormatting sqref="B10">
    <cfRule type="duplicateValues" dxfId="1" priority="2"/>
  </conditionalFormatting>
  <conditionalFormatting sqref="B9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长生GY</vt:lpstr>
      <vt:lpstr>长生 (4)ZY</vt:lpstr>
      <vt:lpstr>长生 (3)ZY</vt:lpstr>
      <vt:lpstr>长生4-取消</vt:lpstr>
      <vt:lpstr>冲压件核价</vt:lpstr>
      <vt:lpstr>长生2</vt:lpstr>
      <vt:lpstr>Sheet1</vt:lpstr>
      <vt:lpstr>Sheet2</vt:lpstr>
      <vt:lpstr>Sheet3</vt:lpstr>
      <vt:lpstr>长生2!Print_Area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2022-07-21T08:34:28Z</dcterms:modified>
</cp:coreProperties>
</file>