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330"/>
  <workbookPr/>
  <mc:AlternateContent xmlns:mc="http://schemas.openxmlformats.org/markup-compatibility/2006">
    <mc:Choice Requires="x15">
      <x15ac:absPath xmlns:x15ac="http://schemas.microsoft.com/office/spreadsheetml/2010/11/ac" url="C:\Users\吴英格\Desktop\"/>
    </mc:Choice>
  </mc:AlternateContent>
  <xr:revisionPtr revIDLastSave="0" documentId="13_ncr:1_{20B573BF-2DCF-4DA3-BCC5-0AD455962DD8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2022" sheetId="4" r:id="rId1"/>
    <sheet name="Sheet1" sheetId="7" r:id="rId2"/>
  </sheets>
  <definedNames>
    <definedName name="_xlnm._FilterDatabase" localSheetId="0" hidden="1">'2022'!$A$3:$AF$21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B4" i="4" l="1"/>
  <c r="AD4" i="4" l="1"/>
  <c r="AA13" i="4"/>
  <c r="AA4" i="4"/>
  <c r="U20" i="4"/>
  <c r="X20" i="4" s="1"/>
  <c r="R20" i="4"/>
  <c r="X19" i="4"/>
  <c r="K19" i="4"/>
  <c r="J19" i="4"/>
  <c r="O19" i="4" s="1"/>
  <c r="X18" i="4"/>
  <c r="X17" i="4"/>
  <c r="K17" i="4"/>
  <c r="J17" i="4"/>
  <c r="O17" i="4" s="1"/>
  <c r="X16" i="4"/>
  <c r="X15" i="4"/>
  <c r="X14" i="4"/>
  <c r="X13" i="4"/>
  <c r="J13" i="4"/>
  <c r="O13" i="4" s="1"/>
  <c r="U11" i="4"/>
  <c r="X11" i="4" s="1"/>
  <c r="X12" i="4" s="1"/>
  <c r="R11" i="4"/>
  <c r="X10" i="4"/>
  <c r="K10" i="4"/>
  <c r="J10" i="4"/>
  <c r="X9" i="4"/>
  <c r="X8" i="4"/>
  <c r="K8" i="4"/>
  <c r="J8" i="4"/>
  <c r="O8" i="4" s="1"/>
  <c r="X7" i="4"/>
  <c r="X6" i="4"/>
  <c r="X5" i="4"/>
  <c r="X4" i="4"/>
  <c r="J4" i="4"/>
  <c r="O4" i="4" s="1"/>
  <c r="AD13" i="4" l="1"/>
  <c r="O10" i="4"/>
  <c r="Q8" i="4"/>
  <c r="R8" i="4" s="1"/>
  <c r="Q13" i="4"/>
  <c r="R13" i="4" s="1"/>
  <c r="Q19" i="4"/>
  <c r="R19" i="4" s="1"/>
  <c r="R17" i="4"/>
  <c r="Q4" i="4"/>
  <c r="R4" i="4" s="1"/>
  <c r="X21" i="4"/>
  <c r="Q10" i="4"/>
  <c r="R10" i="4" s="1"/>
  <c r="Q17" i="4"/>
  <c r="R21" i="4" l="1"/>
  <c r="Y13" i="4" s="1"/>
  <c r="Z13" i="4" s="1"/>
  <c r="AE13" i="4" s="1"/>
  <c r="R12" i="4"/>
  <c r="Y4" i="4" s="1"/>
  <c r="Z4" i="4" s="1"/>
  <c r="AE4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吴英格</author>
  </authors>
  <commentList>
    <comment ref="F11" authorId="0" shapeId="0" xr:uid="{00000000-0006-0000-0000-000001000000}">
      <text>
        <r>
          <rPr>
            <b/>
            <sz val="9"/>
            <rFont val="宋体"/>
            <charset val="134"/>
          </rPr>
          <t>吴英格:</t>
        </r>
        <r>
          <rPr>
            <sz val="9"/>
            <rFont val="宋体"/>
            <charset val="134"/>
          </rPr>
          <t xml:space="preserve">
航天宏达反馈，并非是点焊螺母，宏达是采购加厚螺母，再委外车一道，将螺母装入连接梁孔内再焊接。优势是螺母防脱，可承受更大的扭力，缺点是成本上升</t>
        </r>
        <r>
          <rPr>
            <sz val="9"/>
            <rFont val="宋体"/>
            <family val="3"/>
            <charset val="134"/>
          </rPr>
          <t xml:space="preserve"> </t>
        </r>
        <r>
          <rPr>
            <sz val="9"/>
            <rFont val="宋体"/>
            <charset val="134"/>
          </rPr>
          <t>。普通点焊不能保证脱落。建议不对方案进行调整，按照宏达现有方案</t>
        </r>
      </text>
    </comment>
    <comment ref="F20" authorId="0" shapeId="0" xr:uid="{E85EAD07-4257-4035-A1DA-57C50822F80E}">
      <text>
        <r>
          <rPr>
            <b/>
            <sz val="9"/>
            <rFont val="宋体"/>
            <charset val="134"/>
          </rPr>
          <t>吴英格:</t>
        </r>
        <r>
          <rPr>
            <sz val="9"/>
            <rFont val="宋体"/>
            <charset val="134"/>
          </rPr>
          <t xml:space="preserve">
航天宏达反馈，并非是点焊螺母，宏达是采购加厚螺母，再委外车一道，将螺母装入连接梁孔内再焊接。优势是螺母防脱，可承受更大的扭力，缺点是成本上升</t>
        </r>
        <r>
          <rPr>
            <sz val="9"/>
            <rFont val="宋体"/>
            <family val="3"/>
            <charset val="134"/>
          </rPr>
          <t xml:space="preserve"> </t>
        </r>
        <r>
          <rPr>
            <sz val="9"/>
            <rFont val="宋体"/>
            <charset val="134"/>
          </rPr>
          <t>。普通点焊不能保证脱落。建议不对方案进行调整，按照宏达现有方案</t>
        </r>
      </text>
    </comment>
  </commentList>
</comments>
</file>

<file path=xl/sharedStrings.xml><?xml version="1.0" encoding="utf-8"?>
<sst xmlns="http://schemas.openxmlformats.org/spreadsheetml/2006/main" count="110" uniqueCount="64">
  <si>
    <t>核算明细表</t>
  </si>
  <si>
    <t>序</t>
  </si>
  <si>
    <t>核价区间</t>
  </si>
  <si>
    <t>物料代码</t>
  </si>
  <si>
    <t>名称</t>
  </si>
  <si>
    <t>子零件QAD号</t>
  </si>
  <si>
    <t>零件名称</t>
  </si>
  <si>
    <t>自制/外购</t>
  </si>
  <si>
    <t>耗用量</t>
  </si>
  <si>
    <t>材质</t>
  </si>
  <si>
    <t>长</t>
  </si>
  <si>
    <t>宽</t>
  </si>
  <si>
    <t>厚</t>
  </si>
  <si>
    <t>含税单价</t>
  </si>
  <si>
    <t>重量</t>
  </si>
  <si>
    <t>材料费</t>
  </si>
  <si>
    <t>加工成本</t>
  </si>
  <si>
    <t>含税</t>
  </si>
  <si>
    <t>不含税</t>
  </si>
  <si>
    <t>未税模具费</t>
  </si>
  <si>
    <t>模具分摊数量</t>
  </si>
  <si>
    <t>模摊费</t>
  </si>
  <si>
    <t>含模摊未税价</t>
  </si>
  <si>
    <t>号</t>
  </si>
  <si>
    <t>材料</t>
  </si>
  <si>
    <t>废铁</t>
  </si>
  <si>
    <t>毛重</t>
  </si>
  <si>
    <t>净重</t>
  </si>
  <si>
    <t>工序</t>
  </si>
  <si>
    <t>吨位</t>
  </si>
  <si>
    <t>工序数</t>
  </si>
  <si>
    <t>出件数</t>
  </si>
  <si>
    <t>工序费</t>
  </si>
  <si>
    <t>工序费合计</t>
  </si>
  <si>
    <t>核算价</t>
  </si>
  <si>
    <t>SLT0014205</t>
  </si>
  <si>
    <t>下框左连接梁总成</t>
  </si>
  <si>
    <t>SHT0014204</t>
  </si>
  <si>
    <t>下框左侧连接梁</t>
  </si>
  <si>
    <t>自制</t>
  </si>
  <si>
    <t>SAPH440</t>
  </si>
  <si>
    <t>落料</t>
  </si>
  <si>
    <t>125T</t>
  </si>
  <si>
    <t>新开</t>
  </si>
  <si>
    <t>成型</t>
  </si>
  <si>
    <t>冲孔1</t>
  </si>
  <si>
    <t>100T</t>
  </si>
  <si>
    <t>冲孔2</t>
  </si>
  <si>
    <t>SHT0014372</t>
  </si>
  <si>
    <t>连接梁加强板</t>
  </si>
  <si>
    <t>落料冲孔</t>
  </si>
  <si>
    <t>60T</t>
  </si>
  <si>
    <t>SHT0014853</t>
  </si>
  <si>
    <t>连接梁支撑片</t>
  </si>
  <si>
    <t>40T</t>
  </si>
  <si>
    <t>Q370C08</t>
  </si>
  <si>
    <t>M8焊接六角螺母</t>
  </si>
  <si>
    <t>外购</t>
  </si>
  <si>
    <t>焊接</t>
  </si>
  <si>
    <t>合计</t>
  </si>
  <si>
    <t>SLT0014359</t>
  </si>
  <si>
    <t>下框右连接梁总成</t>
  </si>
  <si>
    <t>加服务费</t>
    <phoneticPr fontId="9" type="noConversion"/>
  </si>
  <si>
    <t>加未税1000元塑料箱丢失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</si>
</sst>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 * #,##0.00_ ;_ * \-#,##0.00_ ;_ * &quot;-&quot;??_ ;_ @_ "/>
    <numFmt numFmtId="178" formatCode="0.00_);[Red]\(0.00\)"/>
    <numFmt numFmtId="179" formatCode="0.000_);[Red]\(0.000\)"/>
    <numFmt numFmtId="180" formatCode="0.00_ "/>
    <numFmt numFmtId="181" formatCode="0.0000_ "/>
    <numFmt numFmtId="182" formatCode="0.000_ "/>
    <numFmt numFmtId="183" formatCode="0_ "/>
  </numFmts>
  <fonts count="13" x14ac:knownFonts="1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9"/>
      <name val="Arial"/>
      <family val="2"/>
    </font>
    <font>
      <b/>
      <sz val="9"/>
      <name val="宋体"/>
      <charset val="134"/>
    </font>
    <font>
      <sz val="9"/>
      <name val="宋体"/>
      <charset val="134"/>
    </font>
    <font>
      <sz val="9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9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0">
    <xf numFmtId="0" fontId="0" fillId="0" borderId="0">
      <alignment vertical="center"/>
    </xf>
    <xf numFmtId="0" fontId="6" fillId="0" borderId="2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5" fillId="0" borderId="0" applyProtection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4" fillId="0" borderId="0">
      <alignment vertical="center"/>
    </xf>
  </cellStyleXfs>
  <cellXfs count="76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2" borderId="0" xfId="0" applyFont="1" applyFill="1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78" fontId="1" fillId="0" borderId="0" xfId="0" applyNumberFormat="1" applyFont="1" applyAlignment="1">
      <alignment horizontal="center" vertical="center"/>
    </xf>
    <xf numFmtId="178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79" fontId="1" fillId="0" borderId="0" xfId="0" applyNumberFormat="1" applyFont="1" applyFill="1">
      <alignment vertical="center"/>
    </xf>
    <xf numFmtId="180" fontId="1" fillId="0" borderId="0" xfId="0" applyNumberFormat="1" applyFont="1" applyAlignment="1">
      <alignment horizontal="center" vertical="center"/>
    </xf>
    <xf numFmtId="180" fontId="1" fillId="3" borderId="0" xfId="0" applyNumberFormat="1" applyFont="1" applyFill="1" applyAlignment="1">
      <alignment horizontal="center" vertical="center"/>
    </xf>
    <xf numFmtId="180" fontId="1" fillId="0" borderId="0" xfId="0" applyNumberFormat="1" applyFont="1" applyFill="1">
      <alignment vertical="center"/>
    </xf>
    <xf numFmtId="181" fontId="1" fillId="0" borderId="0" xfId="0" applyNumberFormat="1" applyFont="1" applyFill="1">
      <alignment vertical="center"/>
    </xf>
    <xf numFmtId="0" fontId="2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 shrinkToFit="1"/>
    </xf>
    <xf numFmtId="0" fontId="1" fillId="0" borderId="2" xfId="0" applyFont="1" applyFill="1" applyBorder="1" applyAlignment="1">
      <alignment horizontal="center" vertical="center" shrinkToFit="1"/>
    </xf>
    <xf numFmtId="0" fontId="1" fillId="0" borderId="2" xfId="0" applyFont="1" applyFill="1" applyBorder="1" applyAlignment="1">
      <alignment horizontal="center" vertical="center"/>
    </xf>
    <xf numFmtId="178" fontId="2" fillId="0" borderId="2" xfId="0" applyNumberFormat="1" applyFont="1" applyFill="1" applyBorder="1" applyAlignment="1">
      <alignment horizontal="center" vertical="center"/>
    </xf>
    <xf numFmtId="179" fontId="2" fillId="0" borderId="2" xfId="0" applyNumberFormat="1" applyFont="1" applyFill="1" applyBorder="1" applyAlignment="1">
      <alignment horizontal="center" vertical="center"/>
    </xf>
    <xf numFmtId="1" fontId="1" fillId="0" borderId="2" xfId="0" applyNumberFormat="1" applyFont="1" applyFill="1" applyBorder="1" applyAlignment="1">
      <alignment horizontal="center" vertical="center" shrinkToFit="1"/>
    </xf>
    <xf numFmtId="178" fontId="1" fillId="0" borderId="2" xfId="0" applyNumberFormat="1" applyFont="1" applyFill="1" applyBorder="1" applyAlignment="1">
      <alignment horizontal="center" vertical="center"/>
    </xf>
    <xf numFmtId="178" fontId="1" fillId="0" borderId="2" xfId="0" applyNumberFormat="1" applyFont="1" applyFill="1" applyBorder="1">
      <alignment vertical="center"/>
    </xf>
    <xf numFmtId="181" fontId="3" fillId="0" borderId="2" xfId="6" applyNumberFormat="1" applyFont="1" applyFill="1" applyBorder="1" applyAlignment="1">
      <alignment horizontal="center" vertical="center"/>
    </xf>
    <xf numFmtId="179" fontId="1" fillId="0" borderId="2" xfId="0" applyNumberFormat="1" applyFont="1" applyFill="1" applyBorder="1" applyAlignment="1">
      <alignment vertical="center" shrinkToFit="1"/>
    </xf>
    <xf numFmtId="178" fontId="1" fillId="0" borderId="0" xfId="0" applyNumberFormat="1" applyFont="1" applyFill="1">
      <alignment vertical="center"/>
    </xf>
    <xf numFmtId="180" fontId="2" fillId="0" borderId="2" xfId="0" applyNumberFormat="1" applyFont="1" applyFill="1" applyBorder="1" applyAlignment="1">
      <alignment horizontal="center" vertical="center"/>
    </xf>
    <xf numFmtId="180" fontId="2" fillId="0" borderId="2" xfId="0" applyNumberFormat="1" applyFont="1" applyFill="1" applyBorder="1" applyAlignment="1">
      <alignment horizontal="center" vertical="center" shrinkToFit="1"/>
    </xf>
    <xf numFmtId="180" fontId="2" fillId="0" borderId="2" xfId="0" applyNumberFormat="1" applyFont="1" applyFill="1" applyBorder="1" applyAlignment="1">
      <alignment horizontal="center" vertical="center" wrapText="1"/>
    </xf>
    <xf numFmtId="180" fontId="1" fillId="0" borderId="2" xfId="0" applyNumberFormat="1" applyFont="1" applyFill="1" applyBorder="1" applyAlignment="1">
      <alignment horizontal="center" vertical="center"/>
    </xf>
    <xf numFmtId="178" fontId="1" fillId="2" borderId="2" xfId="0" applyNumberFormat="1" applyFont="1" applyFill="1" applyBorder="1" applyAlignment="1">
      <alignment horizontal="center" vertical="center"/>
    </xf>
    <xf numFmtId="180" fontId="1" fillId="2" borderId="2" xfId="0" applyNumberFormat="1" applyFont="1" applyFill="1" applyBorder="1" applyAlignment="1">
      <alignment horizontal="center" vertical="center"/>
    </xf>
    <xf numFmtId="178" fontId="1" fillId="0" borderId="0" xfId="0" applyNumberFormat="1" applyFont="1" applyFill="1" applyAlignment="1">
      <alignment horizontal="center" vertical="center"/>
    </xf>
    <xf numFmtId="180" fontId="1" fillId="0" borderId="0" xfId="0" applyNumberFormat="1" applyFont="1" applyFill="1" applyAlignment="1">
      <alignment horizontal="center" vertical="center"/>
    </xf>
    <xf numFmtId="181" fontId="1" fillId="2" borderId="2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80" fontId="1" fillId="0" borderId="1" xfId="0" applyNumberFormat="1" applyFont="1" applyFill="1" applyBorder="1" applyAlignment="1">
      <alignment horizontal="center" vertical="center"/>
    </xf>
    <xf numFmtId="182" fontId="1" fillId="0" borderId="1" xfId="0" applyNumberFormat="1" applyFont="1" applyFill="1" applyBorder="1" applyAlignment="1">
      <alignment horizontal="center" vertical="center"/>
    </xf>
    <xf numFmtId="178" fontId="2" fillId="0" borderId="2" xfId="0" applyNumberFormat="1" applyFont="1" applyFill="1" applyBorder="1" applyAlignment="1">
      <alignment horizontal="center" vertical="center"/>
    </xf>
    <xf numFmtId="179" fontId="2" fillId="0" borderId="2" xfId="0" applyNumberFormat="1" applyFont="1" applyFill="1" applyBorder="1" applyAlignment="1">
      <alignment horizontal="center" vertical="center"/>
    </xf>
    <xf numFmtId="180" fontId="2" fillId="0" borderId="2" xfId="0" applyNumberFormat="1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shrinkToFit="1"/>
    </xf>
    <xf numFmtId="0" fontId="1" fillId="2" borderId="7" xfId="0" applyFont="1" applyFill="1" applyBorder="1" applyAlignment="1">
      <alignment horizontal="center" vertical="center" shrinkToFit="1"/>
    </xf>
    <xf numFmtId="0" fontId="1" fillId="2" borderId="8" xfId="0" applyFont="1" applyFill="1" applyBorder="1" applyAlignment="1">
      <alignment horizontal="center" vertical="center" shrinkToFit="1"/>
    </xf>
    <xf numFmtId="0" fontId="1" fillId="0" borderId="3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14" fontId="1" fillId="0" borderId="3" xfId="0" applyNumberFormat="1" applyFont="1" applyFill="1" applyBorder="1" applyAlignment="1">
      <alignment horizontal="center" vertical="center" wrapText="1"/>
    </xf>
    <xf numFmtId="14" fontId="1" fillId="0" borderId="5" xfId="0" applyNumberFormat="1" applyFont="1" applyFill="1" applyBorder="1" applyAlignment="1">
      <alignment horizontal="center" vertical="center" wrapText="1"/>
    </xf>
    <xf numFmtId="14" fontId="1" fillId="0" borderId="4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178" fontId="2" fillId="0" borderId="2" xfId="0" applyNumberFormat="1" applyFont="1" applyFill="1" applyBorder="1" applyAlignment="1">
      <alignment horizontal="center" vertical="center" wrapText="1"/>
    </xf>
    <xf numFmtId="180" fontId="1" fillId="0" borderId="2" xfId="0" applyNumberFormat="1" applyFont="1" applyFill="1" applyBorder="1" applyAlignment="1">
      <alignment horizontal="center" vertical="center"/>
    </xf>
    <xf numFmtId="181" fontId="1" fillId="0" borderId="2" xfId="0" applyNumberFormat="1" applyFont="1" applyFill="1" applyBorder="1" applyAlignment="1">
      <alignment horizontal="center" vertical="center"/>
    </xf>
    <xf numFmtId="181" fontId="1" fillId="4" borderId="2" xfId="0" applyNumberFormat="1" applyFont="1" applyFill="1" applyBorder="1" applyAlignment="1">
      <alignment horizontal="center" vertical="center"/>
    </xf>
    <xf numFmtId="181" fontId="1" fillId="0" borderId="3" xfId="0" applyNumberFormat="1" applyFont="1" applyFill="1" applyBorder="1" applyAlignment="1">
      <alignment horizontal="center" vertical="center"/>
    </xf>
    <xf numFmtId="181" fontId="1" fillId="0" borderId="4" xfId="0" applyNumberFormat="1" applyFont="1" applyFill="1" applyBorder="1" applyAlignment="1">
      <alignment horizontal="center" vertical="center"/>
    </xf>
    <xf numFmtId="180" fontId="1" fillId="0" borderId="3" xfId="0" applyNumberFormat="1" applyFont="1" applyFill="1" applyBorder="1" applyAlignment="1">
      <alignment horizontal="center" vertical="center"/>
    </xf>
    <xf numFmtId="180" fontId="1" fillId="0" borderId="5" xfId="0" applyNumberFormat="1" applyFont="1" applyFill="1" applyBorder="1" applyAlignment="1">
      <alignment horizontal="center" vertical="center"/>
    </xf>
    <xf numFmtId="181" fontId="1" fillId="0" borderId="3" xfId="0" applyNumberFormat="1" applyFont="1" applyFill="1" applyBorder="1" applyAlignment="1">
      <alignment horizontal="center" vertical="center" wrapText="1"/>
    </xf>
    <xf numFmtId="181" fontId="1" fillId="0" borderId="4" xfId="0" applyNumberFormat="1" applyFont="1" applyFill="1" applyBorder="1" applyAlignment="1">
      <alignment horizontal="center" vertical="center" wrapText="1"/>
    </xf>
    <xf numFmtId="183" fontId="1" fillId="0" borderId="2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81" fontId="1" fillId="2" borderId="5" xfId="0" applyNumberFormat="1" applyFont="1" applyFill="1" applyBorder="1" applyAlignment="1">
      <alignment horizontal="center" vertical="center"/>
    </xf>
    <xf numFmtId="181" fontId="10" fillId="0" borderId="2" xfId="0" applyNumberFormat="1" applyFont="1" applyFill="1" applyBorder="1" applyAlignment="1">
      <alignment horizontal="center" vertical="center"/>
    </xf>
    <xf numFmtId="0" fontId="10" fillId="0" borderId="0" xfId="0" applyFont="1" applyFill="1">
      <alignment vertical="center"/>
    </xf>
    <xf numFmtId="1" fontId="11" fillId="0" borderId="2" xfId="0" applyNumberFormat="1" applyFont="1" applyFill="1" applyBorder="1" applyAlignment="1">
      <alignment horizontal="center" vertical="center" shrinkToFit="1"/>
    </xf>
  </cellXfs>
  <cellStyles count="10">
    <cellStyle name="BOM_Level_Below3" xfId="1" xr:uid="{00000000-0005-0000-0000-000009000000}"/>
    <cellStyle name="百分比 2" xfId="2" xr:uid="{00000000-0005-0000-0000-00000E000000}"/>
    <cellStyle name="常规" xfId="0" builtinId="0"/>
    <cellStyle name="常规 2" xfId="5" xr:uid="{00000000-0005-0000-0000-000035000000}"/>
    <cellStyle name="常规 2 2" xfId="4" xr:uid="{00000000-0005-0000-0000-00002F000000}"/>
    <cellStyle name="常规 2 2 6" xfId="3" xr:uid="{00000000-0005-0000-0000-000023000000}"/>
    <cellStyle name="常规 3" xfId="6" xr:uid="{00000000-0005-0000-0000-000036000000}"/>
    <cellStyle name="常规 4" xfId="8" xr:uid="{00000000-0005-0000-0000-000038000000}"/>
    <cellStyle name="常规 5" xfId="9" xr:uid="{00000000-0005-0000-0000-000039000000}"/>
    <cellStyle name="千位分隔 2" xfId="7" xr:uid="{00000000-0005-0000-0000-000037000000}"/>
  </cellStyles>
  <dxfs count="6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31</xdr:col>
      <xdr:colOff>43544</xdr:colOff>
      <xdr:row>14</xdr:row>
      <xdr:rowOff>119743</xdr:rowOff>
    </xdr:from>
    <xdr:to>
      <xdr:col>31</xdr:col>
      <xdr:colOff>925285</xdr:colOff>
      <xdr:row>16</xdr:row>
      <xdr:rowOff>372428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172680" y="5228590"/>
          <a:ext cx="882015" cy="1075690"/>
        </a:xfrm>
        <a:prstGeom prst="rect">
          <a:avLst/>
        </a:prstGeom>
      </xdr:spPr>
    </xdr:pic>
    <xdr:clientData/>
  </xdr:twoCellAnchor>
  <xdr:twoCellAnchor editAs="oneCell">
    <xdr:from>
      <xdr:col>31</xdr:col>
      <xdr:colOff>21771</xdr:colOff>
      <xdr:row>5</xdr:row>
      <xdr:rowOff>250372</xdr:rowOff>
    </xdr:from>
    <xdr:to>
      <xdr:col>31</xdr:col>
      <xdr:colOff>892628</xdr:colOff>
      <xdr:row>8</xdr:row>
      <xdr:rowOff>89401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56085" y="1894115"/>
          <a:ext cx="870857" cy="108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529"/>
  <sheetViews>
    <sheetView tabSelected="1" zoomScale="70" zoomScaleNormal="70" workbookViewId="0">
      <pane xSplit="9" ySplit="3" topLeftCell="J4" activePane="bottomRight" state="frozen"/>
      <selection pane="topRight"/>
      <selection pane="bottomLeft"/>
      <selection pane="bottomRight" activeCell="F20" sqref="F20"/>
    </sheetView>
  </sheetViews>
  <sheetFormatPr defaultColWidth="9" defaultRowHeight="12" x14ac:dyDescent="0.25"/>
  <cols>
    <col min="1" max="1" width="3.33203125" style="3" customWidth="1"/>
    <col min="2" max="2" width="11.88671875" style="3" customWidth="1"/>
    <col min="3" max="3" width="11.5546875" style="4" customWidth="1"/>
    <col min="4" max="5" width="10.5546875" style="4" customWidth="1"/>
    <col min="6" max="6" width="23.44140625" style="5" customWidth="1"/>
    <col min="7" max="7" width="6.44140625" style="5" customWidth="1"/>
    <col min="8" max="8" width="5.5546875" style="5" customWidth="1"/>
    <col min="9" max="9" width="8" style="6" customWidth="1"/>
    <col min="10" max="12" width="5.44140625" style="5" customWidth="1"/>
    <col min="13" max="13" width="7.6640625" style="7" customWidth="1"/>
    <col min="14" max="14" width="7.6640625" style="8" customWidth="1"/>
    <col min="15" max="15" width="7.88671875" style="9" customWidth="1"/>
    <col min="16" max="16" width="8.21875" style="10" customWidth="1"/>
    <col min="17" max="17" width="6.88671875" style="9" customWidth="1"/>
    <col min="18" max="18" width="8.44140625" style="7" customWidth="1"/>
    <col min="19" max="19" width="9.5546875" style="11" customWidth="1"/>
    <col min="20" max="20" width="8.88671875" style="11" customWidth="1"/>
    <col min="21" max="21" width="7.6640625" style="11" customWidth="1"/>
    <col min="22" max="22" width="8.21875" style="11" customWidth="1"/>
    <col min="23" max="23" width="11.33203125" style="12" customWidth="1"/>
    <col min="24" max="24" width="10.44140625" style="11" customWidth="1"/>
    <col min="25" max="25" width="7.88671875" style="13" customWidth="1"/>
    <col min="26" max="27" width="9.109375" style="14" customWidth="1"/>
    <col min="28" max="28" width="10.33203125" style="14" customWidth="1"/>
    <col min="29" max="29" width="8.21875" style="14" customWidth="1"/>
    <col min="30" max="30" width="9.109375" style="14" customWidth="1"/>
    <col min="31" max="31" width="9" style="14" customWidth="1"/>
    <col min="32" max="32" width="15.21875" style="3" customWidth="1"/>
    <col min="33" max="33" width="11.21875" style="3" customWidth="1"/>
    <col min="34" max="16384" width="9" style="3"/>
  </cols>
  <sheetData>
    <row r="1" spans="1:34" ht="18" customHeight="1" x14ac:dyDescent="0.25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8"/>
      <c r="N1" s="38"/>
      <c r="O1" s="39"/>
      <c r="P1" s="39"/>
      <c r="Q1" s="39"/>
      <c r="R1" s="38"/>
      <c r="S1" s="38"/>
      <c r="T1" s="38"/>
      <c r="U1" s="38"/>
      <c r="V1" s="38"/>
      <c r="W1" s="38"/>
      <c r="X1" s="38"/>
      <c r="Y1" s="38"/>
    </row>
    <row r="2" spans="1:34" ht="15.9" customHeight="1" x14ac:dyDescent="0.25">
      <c r="A2" s="15" t="s">
        <v>1</v>
      </c>
      <c r="B2" s="46" t="s">
        <v>2</v>
      </c>
      <c r="C2" s="52" t="s">
        <v>3</v>
      </c>
      <c r="D2" s="52" t="s">
        <v>4</v>
      </c>
      <c r="E2" s="56" t="s">
        <v>5</v>
      </c>
      <c r="F2" s="52" t="s">
        <v>6</v>
      </c>
      <c r="G2" s="56" t="s">
        <v>7</v>
      </c>
      <c r="H2" s="52" t="s">
        <v>8</v>
      </c>
      <c r="I2" s="52" t="s">
        <v>9</v>
      </c>
      <c r="J2" s="58" t="s">
        <v>10</v>
      </c>
      <c r="K2" s="58" t="s">
        <v>11</v>
      </c>
      <c r="L2" s="58" t="s">
        <v>12</v>
      </c>
      <c r="M2" s="40" t="s">
        <v>13</v>
      </c>
      <c r="N2" s="40"/>
      <c r="O2" s="41" t="s">
        <v>14</v>
      </c>
      <c r="P2" s="41"/>
      <c r="Q2" s="41"/>
      <c r="R2" s="60" t="s">
        <v>15</v>
      </c>
      <c r="S2" s="42" t="s">
        <v>16</v>
      </c>
      <c r="T2" s="42"/>
      <c r="U2" s="42"/>
      <c r="V2" s="42"/>
      <c r="W2" s="42"/>
      <c r="X2" s="42"/>
      <c r="Y2" s="28" t="s">
        <v>17</v>
      </c>
      <c r="Z2" s="62" t="s">
        <v>18</v>
      </c>
      <c r="AA2" s="73" t="s">
        <v>62</v>
      </c>
      <c r="AB2" s="64" t="s">
        <v>19</v>
      </c>
      <c r="AC2" s="68" t="s">
        <v>20</v>
      </c>
      <c r="AD2" s="68" t="s">
        <v>21</v>
      </c>
      <c r="AE2" s="68" t="s">
        <v>22</v>
      </c>
      <c r="AF2" s="71"/>
    </row>
    <row r="3" spans="1:34" ht="30.6" customHeight="1" x14ac:dyDescent="0.25">
      <c r="A3" s="15" t="s">
        <v>23</v>
      </c>
      <c r="B3" s="48"/>
      <c r="C3" s="52"/>
      <c r="D3" s="52"/>
      <c r="E3" s="57"/>
      <c r="F3" s="52"/>
      <c r="G3" s="57"/>
      <c r="H3" s="52"/>
      <c r="I3" s="52"/>
      <c r="J3" s="59"/>
      <c r="K3" s="59"/>
      <c r="L3" s="59"/>
      <c r="M3" s="20" t="s">
        <v>24</v>
      </c>
      <c r="N3" s="20" t="s">
        <v>25</v>
      </c>
      <c r="O3" s="21" t="s">
        <v>26</v>
      </c>
      <c r="P3" s="21" t="s">
        <v>27</v>
      </c>
      <c r="Q3" s="21" t="s">
        <v>25</v>
      </c>
      <c r="R3" s="60"/>
      <c r="S3" s="29" t="s">
        <v>28</v>
      </c>
      <c r="T3" s="28" t="s">
        <v>29</v>
      </c>
      <c r="U3" s="28" t="s">
        <v>30</v>
      </c>
      <c r="V3" s="28" t="s">
        <v>31</v>
      </c>
      <c r="W3" s="28" t="s">
        <v>32</v>
      </c>
      <c r="X3" s="30" t="s">
        <v>33</v>
      </c>
      <c r="Y3" s="28" t="s">
        <v>34</v>
      </c>
      <c r="Z3" s="62"/>
      <c r="AA3" s="62"/>
      <c r="AB3" s="65"/>
      <c r="AC3" s="69"/>
      <c r="AD3" s="69"/>
      <c r="AE3" s="69"/>
      <c r="AF3" s="71"/>
    </row>
    <row r="4" spans="1:34" s="1" customFormat="1" ht="32.4" customHeight="1" x14ac:dyDescent="0.25">
      <c r="A4" s="46">
        <v>1</v>
      </c>
      <c r="B4" s="49">
        <v>44761</v>
      </c>
      <c r="C4" s="53" t="s">
        <v>35</v>
      </c>
      <c r="D4" s="53" t="s">
        <v>36</v>
      </c>
      <c r="E4" s="16" t="s">
        <v>37</v>
      </c>
      <c r="F4" s="17" t="s">
        <v>38</v>
      </c>
      <c r="G4" s="18" t="s">
        <v>39</v>
      </c>
      <c r="H4" s="19">
        <v>1</v>
      </c>
      <c r="I4" s="16" t="s">
        <v>40</v>
      </c>
      <c r="J4" s="22">
        <f>360+7.5</f>
        <v>367.5</v>
      </c>
      <c r="K4" s="75">
        <v>61</v>
      </c>
      <c r="L4" s="18">
        <v>2.5</v>
      </c>
      <c r="M4" s="23">
        <v>6.8</v>
      </c>
      <c r="N4" s="24">
        <v>3.4</v>
      </c>
      <c r="O4" s="25">
        <f>J4*K4*L4*7.85/1000000</f>
        <v>0.43994343749999998</v>
      </c>
      <c r="P4" s="26">
        <v>0.38940000000000002</v>
      </c>
      <c r="Q4" s="26">
        <f>O4-P4</f>
        <v>5.0543437499999955E-2</v>
      </c>
      <c r="R4" s="23">
        <f>(M4*O4-N4*Q4)*H4</f>
        <v>2.8197676875000002</v>
      </c>
      <c r="S4" s="31" t="s">
        <v>41</v>
      </c>
      <c r="T4" s="31" t="s">
        <v>42</v>
      </c>
      <c r="U4" s="31">
        <v>1</v>
      </c>
      <c r="V4" s="31">
        <v>1</v>
      </c>
      <c r="W4" s="31">
        <v>0.08</v>
      </c>
      <c r="X4" s="31">
        <f>U4*W4/V4</f>
        <v>0.08</v>
      </c>
      <c r="Y4" s="61">
        <f>(R12+X12)*1.12</f>
        <v>5.3053213570000004</v>
      </c>
      <c r="Z4" s="63">
        <f>Y4/1.13</f>
        <v>4.6949746522123901</v>
      </c>
      <c r="AA4" s="63">
        <f>Z4+0.1</f>
        <v>4.7949746522123897</v>
      </c>
      <c r="AB4" s="66">
        <f>7000/1.13+1000</f>
        <v>7194.6902654867263</v>
      </c>
      <c r="AC4" s="70">
        <v>50000</v>
      </c>
      <c r="AD4" s="62">
        <f>AB4/AC4/2</f>
        <v>7.1946902654867265E-2</v>
      </c>
      <c r="AE4" s="63">
        <f>Z4+AD4</f>
        <v>4.766921554867257</v>
      </c>
      <c r="AF4" s="62"/>
    </row>
    <row r="5" spans="1:34" s="1" customFormat="1" ht="32.4" customHeight="1" x14ac:dyDescent="0.25">
      <c r="A5" s="47"/>
      <c r="B5" s="50"/>
      <c r="C5" s="54"/>
      <c r="D5" s="54"/>
      <c r="E5" s="16"/>
      <c r="F5" s="17"/>
      <c r="G5" s="18"/>
      <c r="H5" s="19"/>
      <c r="I5" s="16"/>
      <c r="J5" s="22"/>
      <c r="K5" s="22"/>
      <c r="L5" s="18"/>
      <c r="M5" s="23"/>
      <c r="N5" s="24"/>
      <c r="O5" s="25"/>
      <c r="P5" s="26"/>
      <c r="Q5" s="26"/>
      <c r="R5" s="23"/>
      <c r="S5" s="31" t="s">
        <v>44</v>
      </c>
      <c r="T5" s="31" t="s">
        <v>42</v>
      </c>
      <c r="U5" s="31">
        <v>1</v>
      </c>
      <c r="V5" s="31">
        <v>1</v>
      </c>
      <c r="W5" s="31">
        <v>0.08</v>
      </c>
      <c r="X5" s="31">
        <f t="shared" ref="X5:X7" si="0">U5*W5/V5</f>
        <v>0.08</v>
      </c>
      <c r="Y5" s="61"/>
      <c r="Z5" s="63"/>
      <c r="AA5" s="63"/>
      <c r="AB5" s="67"/>
      <c r="AC5" s="70"/>
      <c r="AD5" s="62"/>
      <c r="AE5" s="63"/>
      <c r="AF5" s="62"/>
    </row>
    <row r="6" spans="1:34" s="1" customFormat="1" ht="32.4" customHeight="1" x14ac:dyDescent="0.25">
      <c r="A6" s="47"/>
      <c r="B6" s="50"/>
      <c r="C6" s="54"/>
      <c r="D6" s="54"/>
      <c r="E6" s="16"/>
      <c r="F6" s="17"/>
      <c r="G6" s="18"/>
      <c r="H6" s="19"/>
      <c r="I6" s="16"/>
      <c r="J6" s="22"/>
      <c r="K6" s="22"/>
      <c r="L6" s="18"/>
      <c r="M6" s="23"/>
      <c r="N6" s="24"/>
      <c r="O6" s="25"/>
      <c r="P6" s="26"/>
      <c r="Q6" s="26"/>
      <c r="R6" s="23"/>
      <c r="S6" s="31" t="s">
        <v>45</v>
      </c>
      <c r="T6" s="31" t="s">
        <v>46</v>
      </c>
      <c r="U6" s="31">
        <v>1</v>
      </c>
      <c r="V6" s="31">
        <v>1</v>
      </c>
      <c r="W6" s="31">
        <v>7.0000000000000007E-2</v>
      </c>
      <c r="X6" s="31">
        <f t="shared" si="0"/>
        <v>7.0000000000000007E-2</v>
      </c>
      <c r="Y6" s="61"/>
      <c r="Z6" s="63"/>
      <c r="AA6" s="63"/>
      <c r="AB6" s="67"/>
      <c r="AC6" s="70"/>
      <c r="AD6" s="62"/>
      <c r="AE6" s="63"/>
      <c r="AF6" s="62"/>
      <c r="AG6" s="1" t="s">
        <v>43</v>
      </c>
      <c r="AH6" s="74" t="s">
        <v>63</v>
      </c>
    </row>
    <row r="7" spans="1:34" s="1" customFormat="1" ht="32.4" customHeight="1" x14ac:dyDescent="0.25">
      <c r="A7" s="47"/>
      <c r="B7" s="50"/>
      <c r="C7" s="54"/>
      <c r="D7" s="54"/>
      <c r="E7" s="16"/>
      <c r="F7" s="17"/>
      <c r="G7" s="18"/>
      <c r="H7" s="19"/>
      <c r="I7" s="16"/>
      <c r="J7" s="22"/>
      <c r="K7" s="22"/>
      <c r="L7" s="18"/>
      <c r="M7" s="23"/>
      <c r="N7" s="24"/>
      <c r="O7" s="25"/>
      <c r="P7" s="26"/>
      <c r="Q7" s="26"/>
      <c r="R7" s="23"/>
      <c r="S7" s="31" t="s">
        <v>47</v>
      </c>
      <c r="T7" s="31" t="s">
        <v>46</v>
      </c>
      <c r="U7" s="31">
        <v>1</v>
      </c>
      <c r="V7" s="31">
        <v>1</v>
      </c>
      <c r="W7" s="31">
        <v>7.0000000000000007E-2</v>
      </c>
      <c r="X7" s="31">
        <f t="shared" si="0"/>
        <v>7.0000000000000007E-2</v>
      </c>
      <c r="Y7" s="61"/>
      <c r="Z7" s="63"/>
      <c r="AA7" s="63"/>
      <c r="AB7" s="67"/>
      <c r="AC7" s="70"/>
      <c r="AD7" s="62"/>
      <c r="AE7" s="63"/>
      <c r="AF7" s="62"/>
      <c r="AG7" s="1" t="s">
        <v>43</v>
      </c>
    </row>
    <row r="8" spans="1:34" s="1" customFormat="1" ht="32.4" customHeight="1" x14ac:dyDescent="0.25">
      <c r="A8" s="47"/>
      <c r="B8" s="50"/>
      <c r="C8" s="54"/>
      <c r="D8" s="54"/>
      <c r="E8" s="16" t="s">
        <v>48</v>
      </c>
      <c r="F8" s="17" t="s">
        <v>49</v>
      </c>
      <c r="G8" s="18" t="s">
        <v>39</v>
      </c>
      <c r="H8" s="19">
        <v>1</v>
      </c>
      <c r="I8" s="16" t="s">
        <v>40</v>
      </c>
      <c r="J8" s="22">
        <f>80+7.5</f>
        <v>87.5</v>
      </c>
      <c r="K8" s="22">
        <f>24+7.5</f>
        <v>31.5</v>
      </c>
      <c r="L8" s="18">
        <v>2.5</v>
      </c>
      <c r="M8" s="23">
        <v>6.8</v>
      </c>
      <c r="N8" s="24">
        <v>3.4</v>
      </c>
      <c r="O8" s="25">
        <f>J8*K8*L8*7.85/1000000</f>
        <v>5.4091406250000001E-2</v>
      </c>
      <c r="P8" s="26">
        <v>3.2899999999999999E-2</v>
      </c>
      <c r="Q8" s="26">
        <f>O8-P8</f>
        <v>2.1191406250000003E-2</v>
      </c>
      <c r="R8" s="23">
        <f>(M8*O8-N8*Q8)*H8</f>
        <v>0.29577078125</v>
      </c>
      <c r="S8" s="31" t="s">
        <v>50</v>
      </c>
      <c r="T8" s="31" t="s">
        <v>51</v>
      </c>
      <c r="U8" s="31">
        <v>1</v>
      </c>
      <c r="V8" s="31">
        <v>1</v>
      </c>
      <c r="W8" s="31">
        <v>0.04</v>
      </c>
      <c r="X8" s="31">
        <f t="shared" ref="X8:X9" si="1">U8*W8/V8</f>
        <v>0.04</v>
      </c>
      <c r="Y8" s="61"/>
      <c r="Z8" s="63"/>
      <c r="AA8" s="63"/>
      <c r="AB8" s="67"/>
      <c r="AC8" s="70"/>
      <c r="AD8" s="62"/>
      <c r="AE8" s="63"/>
      <c r="AF8" s="62"/>
    </row>
    <row r="9" spans="1:34" s="1" customFormat="1" ht="32.4" customHeight="1" x14ac:dyDescent="0.25">
      <c r="A9" s="47"/>
      <c r="B9" s="50"/>
      <c r="C9" s="54"/>
      <c r="D9" s="54"/>
      <c r="E9" s="16"/>
      <c r="F9" s="17"/>
      <c r="G9" s="18"/>
      <c r="H9" s="19"/>
      <c r="I9" s="16"/>
      <c r="J9" s="22"/>
      <c r="K9" s="22"/>
      <c r="L9" s="18"/>
      <c r="M9" s="23"/>
      <c r="N9" s="24"/>
      <c r="O9" s="25"/>
      <c r="P9" s="26"/>
      <c r="Q9" s="26"/>
      <c r="R9" s="23"/>
      <c r="S9" s="31" t="s">
        <v>44</v>
      </c>
      <c r="T9" s="31" t="s">
        <v>51</v>
      </c>
      <c r="U9" s="31">
        <v>1</v>
      </c>
      <c r="V9" s="31">
        <v>1</v>
      </c>
      <c r="W9" s="31">
        <v>0.04</v>
      </c>
      <c r="X9" s="31">
        <f t="shared" si="1"/>
        <v>0.04</v>
      </c>
      <c r="Y9" s="61"/>
      <c r="Z9" s="63"/>
      <c r="AA9" s="63"/>
      <c r="AB9" s="67"/>
      <c r="AC9" s="70"/>
      <c r="AD9" s="62"/>
      <c r="AE9" s="63"/>
      <c r="AF9" s="62"/>
    </row>
    <row r="10" spans="1:34" s="1" customFormat="1" ht="32.4" customHeight="1" x14ac:dyDescent="0.25">
      <c r="A10" s="47"/>
      <c r="B10" s="50"/>
      <c r="C10" s="54"/>
      <c r="D10" s="54"/>
      <c r="E10" s="16" t="s">
        <v>52</v>
      </c>
      <c r="F10" s="17" t="s">
        <v>53</v>
      </c>
      <c r="G10" s="18" t="s">
        <v>39</v>
      </c>
      <c r="H10" s="19">
        <v>2</v>
      </c>
      <c r="I10" s="16" t="s">
        <v>40</v>
      </c>
      <c r="J10" s="22">
        <f>24+6</f>
        <v>30</v>
      </c>
      <c r="K10" s="22">
        <f>12+6</f>
        <v>18</v>
      </c>
      <c r="L10" s="18">
        <v>3</v>
      </c>
      <c r="M10" s="23">
        <v>6.8</v>
      </c>
      <c r="N10" s="24">
        <v>3.4</v>
      </c>
      <c r="O10" s="25">
        <f>J10*K10*L10*7.85/1000000</f>
        <v>1.2716999999999999E-2</v>
      </c>
      <c r="P10" s="26">
        <v>6.6E-3</v>
      </c>
      <c r="Q10" s="26">
        <f>O10-P10</f>
        <v>6.1169999999999992E-3</v>
      </c>
      <c r="R10" s="23">
        <f>(M10*O10-N10*Q10)*H10</f>
        <v>0.13135559999999996</v>
      </c>
      <c r="S10" s="31" t="s">
        <v>41</v>
      </c>
      <c r="T10" s="31" t="s">
        <v>54</v>
      </c>
      <c r="U10" s="31">
        <v>2</v>
      </c>
      <c r="V10" s="31">
        <v>1</v>
      </c>
      <c r="W10" s="31">
        <v>0.03</v>
      </c>
      <c r="X10" s="31">
        <f t="shared" ref="X10" si="2">U10*W10/V10</f>
        <v>0.06</v>
      </c>
      <c r="Y10" s="61"/>
      <c r="Z10" s="63"/>
      <c r="AA10" s="63"/>
      <c r="AB10" s="67"/>
      <c r="AC10" s="70"/>
      <c r="AD10" s="62"/>
      <c r="AE10" s="63"/>
      <c r="AF10" s="62"/>
      <c r="AG10" s="1" t="s">
        <v>43</v>
      </c>
    </row>
    <row r="11" spans="1:34" s="1" customFormat="1" ht="32.4" customHeight="1" x14ac:dyDescent="0.25">
      <c r="A11" s="47"/>
      <c r="B11" s="50"/>
      <c r="C11" s="54"/>
      <c r="D11" s="54"/>
      <c r="E11" s="16" t="s">
        <v>55</v>
      </c>
      <c r="F11" s="17" t="s">
        <v>56</v>
      </c>
      <c r="G11" s="18" t="s">
        <v>57</v>
      </c>
      <c r="H11" s="19">
        <v>2</v>
      </c>
      <c r="I11" s="16"/>
      <c r="J11" s="22"/>
      <c r="K11" s="22"/>
      <c r="L11" s="18"/>
      <c r="M11" s="23">
        <v>0.15</v>
      </c>
      <c r="N11" s="24"/>
      <c r="O11" s="25"/>
      <c r="P11" s="26"/>
      <c r="Q11" s="26"/>
      <c r="R11" s="23">
        <f>H11*M11</f>
        <v>0.3</v>
      </c>
      <c r="S11" s="31" t="s">
        <v>58</v>
      </c>
      <c r="T11" s="31"/>
      <c r="U11" s="31">
        <f>4*1.5+2*1+1*3+4</f>
        <v>15</v>
      </c>
      <c r="V11" s="31">
        <v>1</v>
      </c>
      <c r="W11" s="31">
        <v>0.05</v>
      </c>
      <c r="X11" s="31">
        <f t="shared" ref="X11" si="3">U11*W11/V11</f>
        <v>0.75</v>
      </c>
      <c r="Y11" s="61"/>
      <c r="Z11" s="63"/>
      <c r="AA11" s="63"/>
      <c r="AB11" s="67"/>
      <c r="AC11" s="70"/>
      <c r="AD11" s="62"/>
      <c r="AE11" s="63"/>
      <c r="AF11" s="62"/>
    </row>
    <row r="12" spans="1:34" s="2" customFormat="1" ht="13.8" customHeight="1" x14ac:dyDescent="0.25">
      <c r="A12" s="48"/>
      <c r="B12" s="51"/>
      <c r="C12" s="55"/>
      <c r="D12" s="55"/>
      <c r="E12" s="16"/>
      <c r="F12" s="43" t="s">
        <v>59</v>
      </c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5"/>
      <c r="R12" s="32">
        <f>SUM(R4:R11)</f>
        <v>3.5468940687499999</v>
      </c>
      <c r="S12" s="33"/>
      <c r="T12" s="33"/>
      <c r="U12" s="33"/>
      <c r="V12" s="33"/>
      <c r="W12" s="33"/>
      <c r="X12" s="33">
        <f>SUM(X4:X11)</f>
        <v>1.19</v>
      </c>
      <c r="Y12" s="33"/>
      <c r="Z12" s="36"/>
      <c r="AA12" s="72"/>
      <c r="AB12" s="67"/>
      <c r="AC12" s="36"/>
      <c r="AD12" s="36"/>
      <c r="AE12" s="36"/>
      <c r="AF12" s="36"/>
    </row>
    <row r="13" spans="1:34" s="1" customFormat="1" ht="32.4" customHeight="1" x14ac:dyDescent="0.25">
      <c r="A13" s="46">
        <v>1</v>
      </c>
      <c r="B13" s="49">
        <v>44761</v>
      </c>
      <c r="C13" s="53" t="s">
        <v>60</v>
      </c>
      <c r="D13" s="53" t="s">
        <v>61</v>
      </c>
      <c r="E13" s="16" t="s">
        <v>37</v>
      </c>
      <c r="F13" s="17" t="s">
        <v>38</v>
      </c>
      <c r="G13" s="18" t="s">
        <v>39</v>
      </c>
      <c r="H13" s="19">
        <v>1</v>
      </c>
      <c r="I13" s="16" t="s">
        <v>40</v>
      </c>
      <c r="J13" s="22">
        <f>360+7.5</f>
        <v>367.5</v>
      </c>
      <c r="K13" s="75">
        <v>61</v>
      </c>
      <c r="L13" s="18">
        <v>2.5</v>
      </c>
      <c r="M13" s="23">
        <v>6.8</v>
      </c>
      <c r="N13" s="24">
        <v>3.4</v>
      </c>
      <c r="O13" s="25">
        <f>J13*K13*L13*7.85/1000000</f>
        <v>0.43994343749999998</v>
      </c>
      <c r="P13" s="26">
        <v>0.38940000000000002</v>
      </c>
      <c r="Q13" s="26">
        <f>O13-P13</f>
        <v>5.0543437499999955E-2</v>
      </c>
      <c r="R13" s="23">
        <f>(M13*O13-N13*Q13)*H13</f>
        <v>2.8197676875000002</v>
      </c>
      <c r="S13" s="31" t="s">
        <v>41</v>
      </c>
      <c r="T13" s="31" t="s">
        <v>42</v>
      </c>
      <c r="U13" s="31">
        <v>1</v>
      </c>
      <c r="V13" s="31">
        <v>1</v>
      </c>
      <c r="W13" s="31">
        <v>0.08</v>
      </c>
      <c r="X13" s="31">
        <f>U13*W13/V13</f>
        <v>0.08</v>
      </c>
      <c r="Y13" s="61">
        <f>(R21+X21)*1.12</f>
        <v>5.8653213570000018</v>
      </c>
      <c r="Z13" s="63">
        <f>Y13/1.13</f>
        <v>5.1905498734513298</v>
      </c>
      <c r="AA13" s="63">
        <f>Z13+0.1</f>
        <v>5.2905498734513294</v>
      </c>
      <c r="AB13" s="67"/>
      <c r="AC13" s="70">
        <v>50000</v>
      </c>
      <c r="AD13" s="62">
        <f>AB4/AC13/2</f>
        <v>7.1946902654867265E-2</v>
      </c>
      <c r="AE13" s="63">
        <f>Z13+AD13</f>
        <v>5.2624967761061967</v>
      </c>
      <c r="AF13" s="62"/>
    </row>
    <row r="14" spans="1:34" s="1" customFormat="1" ht="32.4" customHeight="1" x14ac:dyDescent="0.25">
      <c r="A14" s="47"/>
      <c r="B14" s="50"/>
      <c r="C14" s="54"/>
      <c r="D14" s="54"/>
      <c r="E14" s="16"/>
      <c r="F14" s="17"/>
      <c r="G14" s="18"/>
      <c r="H14" s="19"/>
      <c r="I14" s="16"/>
      <c r="J14" s="22"/>
      <c r="K14" s="22"/>
      <c r="L14" s="18"/>
      <c r="M14" s="23"/>
      <c r="N14" s="24"/>
      <c r="O14" s="25"/>
      <c r="P14" s="26"/>
      <c r="Q14" s="26"/>
      <c r="R14" s="23"/>
      <c r="S14" s="31" t="s">
        <v>44</v>
      </c>
      <c r="T14" s="31" t="s">
        <v>42</v>
      </c>
      <c r="U14" s="31">
        <v>1</v>
      </c>
      <c r="V14" s="31">
        <v>1</v>
      </c>
      <c r="W14" s="31">
        <v>0.08</v>
      </c>
      <c r="X14" s="31">
        <f t="shared" ref="X14:X20" si="4">U14*W14/V14</f>
        <v>0.08</v>
      </c>
      <c r="Y14" s="61"/>
      <c r="Z14" s="63"/>
      <c r="AA14" s="63"/>
      <c r="AB14" s="67"/>
      <c r="AC14" s="70"/>
      <c r="AD14" s="62"/>
      <c r="AE14" s="63"/>
      <c r="AF14" s="62"/>
    </row>
    <row r="15" spans="1:34" s="1" customFormat="1" ht="32.4" customHeight="1" x14ac:dyDescent="0.25">
      <c r="A15" s="47"/>
      <c r="B15" s="50"/>
      <c r="C15" s="54"/>
      <c r="D15" s="54"/>
      <c r="E15" s="16"/>
      <c r="F15" s="17"/>
      <c r="G15" s="18"/>
      <c r="H15" s="19"/>
      <c r="I15" s="16"/>
      <c r="J15" s="22"/>
      <c r="K15" s="22"/>
      <c r="L15" s="18"/>
      <c r="M15" s="23"/>
      <c r="N15" s="24"/>
      <c r="O15" s="25"/>
      <c r="P15" s="26"/>
      <c r="Q15" s="26"/>
      <c r="R15" s="23"/>
      <c r="S15" s="31" t="s">
        <v>45</v>
      </c>
      <c r="T15" s="31" t="s">
        <v>46</v>
      </c>
      <c r="U15" s="31">
        <v>1</v>
      </c>
      <c r="V15" s="31">
        <v>1</v>
      </c>
      <c r="W15" s="31">
        <v>7.0000000000000007E-2</v>
      </c>
      <c r="X15" s="31">
        <f t="shared" si="4"/>
        <v>7.0000000000000007E-2</v>
      </c>
      <c r="Y15" s="61"/>
      <c r="Z15" s="63"/>
      <c r="AA15" s="63"/>
      <c r="AB15" s="67"/>
      <c r="AC15" s="70"/>
      <c r="AD15" s="62"/>
      <c r="AE15" s="63"/>
      <c r="AF15" s="62"/>
      <c r="AG15" s="1" t="s">
        <v>43</v>
      </c>
    </row>
    <row r="16" spans="1:34" s="1" customFormat="1" ht="32.4" customHeight="1" x14ac:dyDescent="0.25">
      <c r="A16" s="47"/>
      <c r="B16" s="50"/>
      <c r="C16" s="54"/>
      <c r="D16" s="54"/>
      <c r="E16" s="16"/>
      <c r="F16" s="17"/>
      <c r="G16" s="18"/>
      <c r="H16" s="19"/>
      <c r="I16" s="16"/>
      <c r="J16" s="22"/>
      <c r="K16" s="22"/>
      <c r="L16" s="18"/>
      <c r="M16" s="23"/>
      <c r="N16" s="24"/>
      <c r="O16" s="25"/>
      <c r="P16" s="26"/>
      <c r="Q16" s="26"/>
      <c r="R16" s="23"/>
      <c r="S16" s="31" t="s">
        <v>47</v>
      </c>
      <c r="T16" s="31" t="s">
        <v>46</v>
      </c>
      <c r="U16" s="31">
        <v>1</v>
      </c>
      <c r="V16" s="31">
        <v>1</v>
      </c>
      <c r="W16" s="31">
        <v>7.0000000000000007E-2</v>
      </c>
      <c r="X16" s="31">
        <f t="shared" si="4"/>
        <v>7.0000000000000007E-2</v>
      </c>
      <c r="Y16" s="61"/>
      <c r="Z16" s="63"/>
      <c r="AA16" s="63"/>
      <c r="AB16" s="67"/>
      <c r="AC16" s="70"/>
      <c r="AD16" s="62"/>
      <c r="AE16" s="63"/>
      <c r="AF16" s="62"/>
      <c r="AG16" s="1" t="s">
        <v>43</v>
      </c>
    </row>
    <row r="17" spans="1:33" s="1" customFormat="1" ht="32.4" customHeight="1" x14ac:dyDescent="0.25">
      <c r="A17" s="47"/>
      <c r="B17" s="50"/>
      <c r="C17" s="54"/>
      <c r="D17" s="54"/>
      <c r="E17" s="16" t="s">
        <v>48</v>
      </c>
      <c r="F17" s="17" t="s">
        <v>49</v>
      </c>
      <c r="G17" s="18" t="s">
        <v>39</v>
      </c>
      <c r="H17" s="19">
        <v>1</v>
      </c>
      <c r="I17" s="16" t="s">
        <v>40</v>
      </c>
      <c r="J17" s="22">
        <f>80+7.5</f>
        <v>87.5</v>
      </c>
      <c r="K17" s="22">
        <f>24+7.5</f>
        <v>31.5</v>
      </c>
      <c r="L17" s="18">
        <v>2.5</v>
      </c>
      <c r="M17" s="23">
        <v>6.8</v>
      </c>
      <c r="N17" s="24">
        <v>3.4</v>
      </c>
      <c r="O17" s="25">
        <f>J17*K17*L17*7.85/1000000</f>
        <v>5.4091406250000001E-2</v>
      </c>
      <c r="P17" s="26">
        <v>3.2899999999999999E-2</v>
      </c>
      <c r="Q17" s="26">
        <f>O17-P17</f>
        <v>2.1191406250000003E-2</v>
      </c>
      <c r="R17" s="23">
        <f>(M17*O17-N17*Q17)*H17</f>
        <v>0.29577078125</v>
      </c>
      <c r="S17" s="31" t="s">
        <v>50</v>
      </c>
      <c r="T17" s="31" t="s">
        <v>51</v>
      </c>
      <c r="U17" s="31">
        <v>1</v>
      </c>
      <c r="V17" s="31">
        <v>1</v>
      </c>
      <c r="W17" s="31">
        <v>0.04</v>
      </c>
      <c r="X17" s="31">
        <f t="shared" si="4"/>
        <v>0.04</v>
      </c>
      <c r="Y17" s="61"/>
      <c r="Z17" s="63"/>
      <c r="AA17" s="63"/>
      <c r="AB17" s="67"/>
      <c r="AC17" s="70"/>
      <c r="AD17" s="62"/>
      <c r="AE17" s="63"/>
      <c r="AF17" s="62"/>
    </row>
    <row r="18" spans="1:33" s="1" customFormat="1" ht="32.4" customHeight="1" x14ac:dyDescent="0.25">
      <c r="A18" s="47"/>
      <c r="B18" s="50"/>
      <c r="C18" s="54"/>
      <c r="D18" s="54"/>
      <c r="E18" s="16"/>
      <c r="F18" s="17"/>
      <c r="G18" s="18"/>
      <c r="H18" s="19"/>
      <c r="I18" s="16"/>
      <c r="J18" s="22"/>
      <c r="K18" s="22"/>
      <c r="L18" s="18"/>
      <c r="M18" s="23"/>
      <c r="N18" s="24"/>
      <c r="O18" s="25"/>
      <c r="P18" s="26"/>
      <c r="Q18" s="26"/>
      <c r="R18" s="23"/>
      <c r="S18" s="31" t="s">
        <v>44</v>
      </c>
      <c r="T18" s="31" t="s">
        <v>51</v>
      </c>
      <c r="U18" s="31">
        <v>1</v>
      </c>
      <c r="V18" s="31">
        <v>1</v>
      </c>
      <c r="W18" s="31">
        <v>0.04</v>
      </c>
      <c r="X18" s="31">
        <f t="shared" si="4"/>
        <v>0.04</v>
      </c>
      <c r="Y18" s="61"/>
      <c r="Z18" s="63"/>
      <c r="AA18" s="63"/>
      <c r="AB18" s="67"/>
      <c r="AC18" s="70"/>
      <c r="AD18" s="62"/>
      <c r="AE18" s="63"/>
      <c r="AF18" s="62"/>
    </row>
    <row r="19" spans="1:33" s="1" customFormat="1" ht="32.4" customHeight="1" x14ac:dyDescent="0.25">
      <c r="A19" s="47"/>
      <c r="B19" s="50"/>
      <c r="C19" s="54"/>
      <c r="D19" s="54"/>
      <c r="E19" s="16" t="s">
        <v>52</v>
      </c>
      <c r="F19" s="17" t="s">
        <v>53</v>
      </c>
      <c r="G19" s="18" t="s">
        <v>39</v>
      </c>
      <c r="H19" s="19">
        <v>2</v>
      </c>
      <c r="I19" s="16" t="s">
        <v>40</v>
      </c>
      <c r="J19" s="22">
        <f>24+6</f>
        <v>30</v>
      </c>
      <c r="K19" s="22">
        <f>12+6</f>
        <v>18</v>
      </c>
      <c r="L19" s="18">
        <v>3</v>
      </c>
      <c r="M19" s="23">
        <v>6.8</v>
      </c>
      <c r="N19" s="24">
        <v>3.4</v>
      </c>
      <c r="O19" s="25">
        <f>J19*K19*L19*7.85/1000000</f>
        <v>1.2716999999999999E-2</v>
      </c>
      <c r="P19" s="26">
        <v>6.6E-3</v>
      </c>
      <c r="Q19" s="26">
        <f>O19-P19</f>
        <v>6.1169999999999992E-3</v>
      </c>
      <c r="R19" s="23">
        <f>(M19*O19-N19*Q19)*H19</f>
        <v>0.13135559999999996</v>
      </c>
      <c r="S19" s="31" t="s">
        <v>41</v>
      </c>
      <c r="T19" s="31" t="s">
        <v>54</v>
      </c>
      <c r="U19" s="31">
        <v>2</v>
      </c>
      <c r="V19" s="31">
        <v>1</v>
      </c>
      <c r="W19" s="31">
        <v>0.03</v>
      </c>
      <c r="X19" s="31">
        <f t="shared" si="4"/>
        <v>0.06</v>
      </c>
      <c r="Y19" s="61"/>
      <c r="Z19" s="63"/>
      <c r="AA19" s="63"/>
      <c r="AB19" s="67"/>
      <c r="AC19" s="70"/>
      <c r="AD19" s="62"/>
      <c r="AE19" s="63"/>
      <c r="AF19" s="62"/>
      <c r="AG19" s="1" t="s">
        <v>43</v>
      </c>
    </row>
    <row r="20" spans="1:33" s="1" customFormat="1" ht="32.4" customHeight="1" x14ac:dyDescent="0.25">
      <c r="A20" s="47"/>
      <c r="B20" s="50"/>
      <c r="C20" s="54"/>
      <c r="D20" s="54"/>
      <c r="E20" s="16" t="s">
        <v>55</v>
      </c>
      <c r="F20" s="17" t="s">
        <v>56</v>
      </c>
      <c r="G20" s="18" t="s">
        <v>57</v>
      </c>
      <c r="H20" s="19">
        <v>4</v>
      </c>
      <c r="I20" s="16"/>
      <c r="J20" s="22"/>
      <c r="K20" s="22"/>
      <c r="L20" s="18"/>
      <c r="M20" s="23">
        <v>0.15</v>
      </c>
      <c r="N20" s="24"/>
      <c r="O20" s="25"/>
      <c r="P20" s="26"/>
      <c r="Q20" s="26"/>
      <c r="R20" s="23">
        <f>H20*M20</f>
        <v>0.6</v>
      </c>
      <c r="S20" s="31" t="s">
        <v>58</v>
      </c>
      <c r="T20" s="31"/>
      <c r="U20" s="31">
        <f>4*1.5+2*1+1*3+8</f>
        <v>19</v>
      </c>
      <c r="V20" s="31">
        <v>1</v>
      </c>
      <c r="W20" s="31">
        <v>0.05</v>
      </c>
      <c r="X20" s="31">
        <f t="shared" si="4"/>
        <v>0.95000000000000007</v>
      </c>
      <c r="Y20" s="61"/>
      <c r="Z20" s="63"/>
      <c r="AA20" s="63"/>
      <c r="AB20" s="67"/>
      <c r="AC20" s="70"/>
      <c r="AD20" s="62"/>
      <c r="AE20" s="63"/>
      <c r="AF20" s="62"/>
    </row>
    <row r="21" spans="1:33" s="2" customFormat="1" ht="13.8" customHeight="1" x14ac:dyDescent="0.25">
      <c r="A21" s="48"/>
      <c r="B21" s="51"/>
      <c r="C21" s="55"/>
      <c r="D21" s="55"/>
      <c r="E21" s="16"/>
      <c r="F21" s="43" t="s">
        <v>59</v>
      </c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5"/>
      <c r="R21" s="32">
        <f>SUM(R13:R20)</f>
        <v>3.8468940687500002</v>
      </c>
      <c r="S21" s="33"/>
      <c r="T21" s="33"/>
      <c r="U21" s="33"/>
      <c r="V21" s="33"/>
      <c r="W21" s="33"/>
      <c r="X21" s="33">
        <f>SUM(X13:X20)</f>
        <v>1.3900000000000001</v>
      </c>
      <c r="Y21" s="33"/>
      <c r="Z21" s="36"/>
      <c r="AA21" s="36"/>
      <c r="AB21" s="36"/>
      <c r="AC21" s="36"/>
      <c r="AD21" s="36"/>
      <c r="AE21" s="36"/>
      <c r="AF21" s="36"/>
    </row>
    <row r="22" spans="1:33" x14ac:dyDescent="0.25">
      <c r="N22" s="27"/>
      <c r="O22" s="10"/>
      <c r="Q22" s="10"/>
      <c r="R22" s="34"/>
      <c r="S22" s="35"/>
      <c r="T22" s="35"/>
      <c r="U22" s="35"/>
      <c r="V22" s="35"/>
      <c r="W22" s="35"/>
    </row>
    <row r="23" spans="1:33" x14ac:dyDescent="0.25">
      <c r="N23" s="27"/>
      <c r="O23" s="10"/>
      <c r="Q23" s="10"/>
      <c r="R23" s="34"/>
      <c r="S23" s="35"/>
      <c r="T23" s="35"/>
      <c r="U23" s="35"/>
      <c r="V23" s="35"/>
      <c r="W23" s="35"/>
    </row>
    <row r="24" spans="1:33" x14ac:dyDescent="0.25">
      <c r="N24" s="27"/>
      <c r="O24" s="10"/>
      <c r="Q24" s="10"/>
      <c r="R24" s="34"/>
      <c r="S24" s="35"/>
      <c r="T24" s="35"/>
      <c r="U24" s="35"/>
      <c r="V24" s="35"/>
      <c r="W24" s="35"/>
    </row>
    <row r="25" spans="1:33" x14ac:dyDescent="0.25">
      <c r="N25" s="27"/>
      <c r="O25" s="10"/>
      <c r="Q25" s="10"/>
      <c r="R25" s="34"/>
      <c r="S25" s="35"/>
      <c r="T25" s="35"/>
      <c r="U25" s="35"/>
      <c r="V25" s="35"/>
      <c r="W25" s="35"/>
    </row>
    <row r="26" spans="1:33" x14ac:dyDescent="0.25">
      <c r="N26" s="27"/>
      <c r="O26" s="10"/>
      <c r="Q26" s="10"/>
      <c r="R26" s="34"/>
      <c r="S26" s="35"/>
      <c r="T26" s="35"/>
      <c r="U26" s="35"/>
      <c r="V26" s="35"/>
      <c r="W26" s="35"/>
    </row>
    <row r="27" spans="1:33" x14ac:dyDescent="0.25">
      <c r="N27" s="27"/>
      <c r="O27" s="10"/>
      <c r="Q27" s="10"/>
      <c r="R27" s="34"/>
      <c r="S27" s="35"/>
      <c r="T27" s="35"/>
      <c r="U27" s="35"/>
      <c r="V27" s="35"/>
      <c r="W27" s="35"/>
    </row>
    <row r="28" spans="1:33" x14ac:dyDescent="0.25">
      <c r="N28" s="27"/>
      <c r="O28" s="10"/>
      <c r="Q28" s="10"/>
      <c r="R28" s="34"/>
      <c r="S28" s="35"/>
      <c r="T28" s="35"/>
      <c r="U28" s="35"/>
      <c r="V28" s="35"/>
      <c r="W28" s="35"/>
    </row>
    <row r="29" spans="1:33" x14ac:dyDescent="0.25">
      <c r="N29" s="27"/>
      <c r="O29" s="10"/>
      <c r="Q29" s="10"/>
      <c r="R29" s="34"/>
      <c r="S29" s="35"/>
      <c r="T29" s="35"/>
      <c r="U29" s="35"/>
      <c r="V29" s="35"/>
      <c r="W29" s="35"/>
    </row>
    <row r="30" spans="1:33" x14ac:dyDescent="0.25">
      <c r="N30" s="27"/>
      <c r="O30" s="10"/>
      <c r="Q30" s="10"/>
      <c r="R30" s="34"/>
      <c r="S30" s="35"/>
      <c r="T30" s="35"/>
      <c r="U30" s="35"/>
      <c r="V30" s="35"/>
      <c r="W30" s="35"/>
    </row>
    <row r="31" spans="1:33" x14ac:dyDescent="0.25">
      <c r="N31" s="27"/>
      <c r="O31" s="10"/>
      <c r="Q31" s="10"/>
      <c r="R31" s="34"/>
      <c r="S31" s="35"/>
      <c r="T31" s="35"/>
      <c r="U31" s="35"/>
      <c r="V31" s="35"/>
      <c r="W31" s="35"/>
    </row>
    <row r="32" spans="1:33" x14ac:dyDescent="0.25">
      <c r="N32" s="27"/>
      <c r="O32" s="10"/>
      <c r="Q32" s="10"/>
      <c r="R32" s="34"/>
      <c r="S32" s="35"/>
      <c r="T32" s="35"/>
      <c r="U32" s="35"/>
      <c r="V32" s="35"/>
      <c r="W32" s="35"/>
    </row>
    <row r="33" spans="14:23" x14ac:dyDescent="0.25">
      <c r="N33" s="27"/>
      <c r="O33" s="10"/>
      <c r="Q33" s="10"/>
      <c r="R33" s="34"/>
      <c r="S33" s="35"/>
      <c r="T33" s="35"/>
      <c r="U33" s="35"/>
      <c r="V33" s="35"/>
      <c r="W33" s="35"/>
    </row>
    <row r="34" spans="14:23" x14ac:dyDescent="0.25">
      <c r="N34" s="27"/>
      <c r="O34" s="10"/>
      <c r="Q34" s="10"/>
      <c r="R34" s="34"/>
      <c r="S34" s="35"/>
      <c r="T34" s="35"/>
      <c r="U34" s="35"/>
      <c r="V34" s="35"/>
      <c r="W34" s="35"/>
    </row>
    <row r="35" spans="14:23" x14ac:dyDescent="0.25">
      <c r="N35" s="27"/>
      <c r="O35" s="10"/>
      <c r="Q35" s="10"/>
      <c r="R35" s="34"/>
      <c r="S35" s="35"/>
      <c r="T35" s="35"/>
      <c r="U35" s="35"/>
      <c r="V35" s="35"/>
      <c r="W35" s="35"/>
    </row>
    <row r="36" spans="14:23" x14ac:dyDescent="0.25">
      <c r="N36" s="27"/>
      <c r="O36" s="10"/>
      <c r="Q36" s="10"/>
      <c r="R36" s="34"/>
      <c r="S36" s="35"/>
      <c r="T36" s="35"/>
      <c r="U36" s="35"/>
      <c r="V36" s="35"/>
      <c r="W36" s="35"/>
    </row>
    <row r="37" spans="14:23" x14ac:dyDescent="0.25">
      <c r="N37" s="27"/>
      <c r="O37" s="10"/>
      <c r="Q37" s="10"/>
      <c r="R37" s="34"/>
      <c r="S37" s="35"/>
      <c r="T37" s="35"/>
      <c r="U37" s="35"/>
      <c r="V37" s="35"/>
      <c r="W37" s="35"/>
    </row>
    <row r="38" spans="14:23" x14ac:dyDescent="0.25">
      <c r="N38" s="27"/>
      <c r="O38" s="10"/>
      <c r="Q38" s="10"/>
      <c r="R38" s="34"/>
      <c r="S38" s="35"/>
      <c r="T38" s="35"/>
      <c r="U38" s="35"/>
      <c r="V38" s="35"/>
      <c r="W38" s="35"/>
    </row>
    <row r="39" spans="14:23" x14ac:dyDescent="0.25">
      <c r="N39" s="27"/>
      <c r="O39" s="10"/>
      <c r="Q39" s="10"/>
      <c r="R39" s="34"/>
      <c r="S39" s="35"/>
      <c r="T39" s="35"/>
      <c r="U39" s="35"/>
      <c r="V39" s="35"/>
      <c r="W39" s="35"/>
    </row>
    <row r="40" spans="14:23" x14ac:dyDescent="0.25">
      <c r="N40" s="27"/>
      <c r="O40" s="10"/>
      <c r="Q40" s="10"/>
      <c r="R40" s="34"/>
      <c r="S40" s="35"/>
      <c r="T40" s="35"/>
      <c r="U40" s="35"/>
      <c r="V40" s="35"/>
      <c r="W40" s="35"/>
    </row>
    <row r="41" spans="14:23" x14ac:dyDescent="0.25">
      <c r="N41" s="27"/>
      <c r="O41" s="10"/>
      <c r="Q41" s="10"/>
      <c r="R41" s="34"/>
      <c r="S41" s="35"/>
      <c r="T41" s="35"/>
      <c r="U41" s="35"/>
      <c r="V41" s="35"/>
      <c r="W41" s="35"/>
    </row>
    <row r="42" spans="14:23" x14ac:dyDescent="0.25">
      <c r="N42" s="27"/>
      <c r="O42" s="10"/>
      <c r="Q42" s="10"/>
      <c r="R42" s="34"/>
      <c r="S42" s="35"/>
      <c r="T42" s="35"/>
      <c r="U42" s="35"/>
      <c r="V42" s="35"/>
      <c r="W42" s="35"/>
    </row>
    <row r="43" spans="14:23" x14ac:dyDescent="0.25">
      <c r="N43" s="27"/>
      <c r="O43" s="10"/>
      <c r="Q43" s="10"/>
      <c r="R43" s="34"/>
      <c r="S43" s="35"/>
      <c r="T43" s="35"/>
      <c r="U43" s="35"/>
      <c r="V43" s="35"/>
      <c r="W43" s="35"/>
    </row>
    <row r="44" spans="14:23" x14ac:dyDescent="0.25">
      <c r="N44" s="27"/>
      <c r="O44" s="10"/>
      <c r="Q44" s="10"/>
      <c r="R44" s="34"/>
      <c r="S44" s="35"/>
      <c r="T44" s="35"/>
      <c r="U44" s="35"/>
      <c r="V44" s="35"/>
      <c r="W44" s="35"/>
    </row>
    <row r="45" spans="14:23" x14ac:dyDescent="0.25">
      <c r="N45" s="27"/>
      <c r="O45" s="10"/>
      <c r="Q45" s="10"/>
      <c r="R45" s="34"/>
      <c r="S45" s="35"/>
      <c r="T45" s="35"/>
      <c r="U45" s="35"/>
      <c r="V45" s="35"/>
      <c r="W45" s="35"/>
    </row>
    <row r="46" spans="14:23" x14ac:dyDescent="0.25">
      <c r="N46" s="27"/>
      <c r="O46" s="10"/>
      <c r="Q46" s="10"/>
      <c r="R46" s="34"/>
      <c r="S46" s="35"/>
      <c r="T46" s="35"/>
      <c r="U46" s="35"/>
      <c r="V46" s="35"/>
      <c r="W46" s="35"/>
    </row>
    <row r="47" spans="14:23" x14ac:dyDescent="0.25">
      <c r="N47" s="27"/>
      <c r="O47" s="10"/>
      <c r="Q47" s="10"/>
      <c r="R47" s="34"/>
      <c r="S47" s="35"/>
      <c r="T47" s="35"/>
      <c r="U47" s="35"/>
      <c r="V47" s="35"/>
      <c r="W47" s="35"/>
    </row>
    <row r="48" spans="14:23" x14ac:dyDescent="0.25">
      <c r="N48" s="27"/>
      <c r="O48" s="10"/>
      <c r="Q48" s="10"/>
      <c r="R48" s="34"/>
      <c r="S48" s="35"/>
      <c r="T48" s="35"/>
      <c r="U48" s="35"/>
      <c r="V48" s="35"/>
      <c r="W48" s="35"/>
    </row>
    <row r="49" spans="14:23" x14ac:dyDescent="0.25">
      <c r="N49" s="27"/>
      <c r="O49" s="10"/>
      <c r="Q49" s="10"/>
      <c r="R49" s="34"/>
      <c r="S49" s="35"/>
      <c r="T49" s="35"/>
      <c r="U49" s="35"/>
      <c r="V49" s="35"/>
      <c r="W49" s="35"/>
    </row>
    <row r="50" spans="14:23" x14ac:dyDescent="0.25">
      <c r="N50" s="27"/>
      <c r="O50" s="10"/>
      <c r="Q50" s="10"/>
      <c r="R50" s="34"/>
      <c r="S50" s="35"/>
      <c r="T50" s="35"/>
      <c r="U50" s="35"/>
      <c r="V50" s="35"/>
      <c r="W50" s="35"/>
    </row>
    <row r="51" spans="14:23" x14ac:dyDescent="0.25">
      <c r="N51" s="27"/>
      <c r="O51" s="10"/>
      <c r="Q51" s="10"/>
      <c r="R51" s="34"/>
      <c r="S51" s="35"/>
      <c r="T51" s="35"/>
      <c r="U51" s="35"/>
      <c r="V51" s="35"/>
      <c r="W51" s="35"/>
    </row>
    <row r="52" spans="14:23" x14ac:dyDescent="0.25">
      <c r="N52" s="27"/>
      <c r="O52" s="10"/>
      <c r="Q52" s="10"/>
      <c r="R52" s="34"/>
      <c r="S52" s="35"/>
      <c r="T52" s="35"/>
      <c r="U52" s="35"/>
      <c r="V52" s="35"/>
      <c r="W52" s="35"/>
    </row>
    <row r="53" spans="14:23" x14ac:dyDescent="0.25">
      <c r="N53" s="27"/>
      <c r="O53" s="10"/>
      <c r="Q53" s="10"/>
      <c r="R53" s="34"/>
      <c r="S53" s="35"/>
      <c r="T53" s="35"/>
      <c r="U53" s="35"/>
      <c r="V53" s="35"/>
      <c r="W53" s="35"/>
    </row>
    <row r="54" spans="14:23" x14ac:dyDescent="0.25">
      <c r="N54" s="27"/>
      <c r="O54" s="10"/>
      <c r="Q54" s="10"/>
      <c r="R54" s="34"/>
      <c r="S54" s="35"/>
      <c r="T54" s="35"/>
      <c r="U54" s="35"/>
      <c r="V54" s="35"/>
      <c r="W54" s="35"/>
    </row>
    <row r="55" spans="14:23" x14ac:dyDescent="0.25">
      <c r="N55" s="27"/>
      <c r="O55" s="10"/>
      <c r="Q55" s="10"/>
      <c r="R55" s="34"/>
      <c r="S55" s="35"/>
      <c r="T55" s="35"/>
      <c r="U55" s="35"/>
      <c r="V55" s="35"/>
      <c r="W55" s="35"/>
    </row>
    <row r="56" spans="14:23" x14ac:dyDescent="0.25">
      <c r="N56" s="27"/>
      <c r="O56" s="10"/>
      <c r="Q56" s="10"/>
      <c r="R56" s="34"/>
      <c r="S56" s="35"/>
      <c r="T56" s="35"/>
      <c r="U56" s="35"/>
      <c r="V56" s="35"/>
      <c r="W56" s="35"/>
    </row>
    <row r="57" spans="14:23" x14ac:dyDescent="0.25">
      <c r="N57" s="27"/>
      <c r="O57" s="10"/>
      <c r="Q57" s="10"/>
      <c r="R57" s="34"/>
      <c r="S57" s="35"/>
      <c r="T57" s="35"/>
      <c r="U57" s="35"/>
      <c r="V57" s="35"/>
      <c r="W57" s="35"/>
    </row>
    <row r="58" spans="14:23" x14ac:dyDescent="0.25">
      <c r="N58" s="27"/>
      <c r="O58" s="10"/>
      <c r="Q58" s="10"/>
      <c r="R58" s="34"/>
      <c r="S58" s="35"/>
      <c r="T58" s="35"/>
      <c r="U58" s="35"/>
      <c r="V58" s="35"/>
      <c r="W58" s="35"/>
    </row>
    <row r="59" spans="14:23" x14ac:dyDescent="0.25">
      <c r="N59" s="27"/>
      <c r="O59" s="10"/>
      <c r="Q59" s="10"/>
      <c r="R59" s="34"/>
      <c r="S59" s="35"/>
      <c r="T59" s="35"/>
      <c r="U59" s="35"/>
      <c r="V59" s="35"/>
      <c r="W59" s="35"/>
    </row>
    <row r="60" spans="14:23" x14ac:dyDescent="0.25">
      <c r="N60" s="27"/>
      <c r="O60" s="10"/>
      <c r="Q60" s="10"/>
      <c r="R60" s="34"/>
      <c r="S60" s="35"/>
      <c r="T60" s="35"/>
      <c r="U60" s="35"/>
      <c r="V60" s="35"/>
      <c r="W60" s="35"/>
    </row>
    <row r="61" spans="14:23" x14ac:dyDescent="0.25">
      <c r="N61" s="27"/>
      <c r="O61" s="10"/>
      <c r="Q61" s="10"/>
      <c r="R61" s="34"/>
      <c r="S61" s="35"/>
      <c r="T61" s="35"/>
      <c r="U61" s="35"/>
      <c r="V61" s="35"/>
      <c r="W61" s="35"/>
    </row>
    <row r="62" spans="14:23" x14ac:dyDescent="0.25">
      <c r="N62" s="27"/>
      <c r="O62" s="10"/>
      <c r="Q62" s="10"/>
      <c r="R62" s="34"/>
      <c r="S62" s="35"/>
      <c r="T62" s="35"/>
      <c r="U62" s="35"/>
      <c r="V62" s="35"/>
      <c r="W62" s="35"/>
    </row>
    <row r="63" spans="14:23" x14ac:dyDescent="0.25">
      <c r="N63" s="27"/>
      <c r="O63" s="10"/>
      <c r="Q63" s="10"/>
      <c r="R63" s="34"/>
      <c r="S63" s="35"/>
      <c r="T63" s="35"/>
      <c r="U63" s="35"/>
      <c r="V63" s="35"/>
      <c r="W63" s="35"/>
    </row>
    <row r="64" spans="14:23" x14ac:dyDescent="0.25">
      <c r="N64" s="27"/>
      <c r="O64" s="10"/>
      <c r="Q64" s="10"/>
      <c r="R64" s="34"/>
      <c r="S64" s="35"/>
      <c r="T64" s="35"/>
      <c r="U64" s="35"/>
      <c r="V64" s="35"/>
      <c r="W64" s="35"/>
    </row>
    <row r="65" spans="14:23" x14ac:dyDescent="0.25">
      <c r="N65" s="27"/>
      <c r="O65" s="10"/>
      <c r="Q65" s="10"/>
      <c r="R65" s="34"/>
      <c r="S65" s="35"/>
      <c r="T65" s="35"/>
      <c r="U65" s="35"/>
      <c r="V65" s="35"/>
      <c r="W65" s="35"/>
    </row>
    <row r="66" spans="14:23" x14ac:dyDescent="0.25">
      <c r="N66" s="27"/>
      <c r="O66" s="10"/>
      <c r="Q66" s="10"/>
      <c r="R66" s="34"/>
      <c r="S66" s="35"/>
      <c r="T66" s="35"/>
      <c r="U66" s="35"/>
      <c r="V66" s="35"/>
      <c r="W66" s="35"/>
    </row>
    <row r="67" spans="14:23" x14ac:dyDescent="0.25">
      <c r="N67" s="27"/>
      <c r="O67" s="10"/>
      <c r="Q67" s="10"/>
      <c r="R67" s="34"/>
      <c r="S67" s="35"/>
      <c r="T67" s="35"/>
      <c r="U67" s="35"/>
      <c r="V67" s="35"/>
      <c r="W67" s="35"/>
    </row>
    <row r="68" spans="14:23" x14ac:dyDescent="0.25">
      <c r="N68" s="27"/>
      <c r="O68" s="10"/>
      <c r="Q68" s="10"/>
      <c r="R68" s="34"/>
      <c r="S68" s="35"/>
      <c r="T68" s="35"/>
      <c r="U68" s="35"/>
      <c r="V68" s="35"/>
      <c r="W68" s="35"/>
    </row>
    <row r="69" spans="14:23" x14ac:dyDescent="0.25">
      <c r="N69" s="27"/>
      <c r="O69" s="10"/>
      <c r="Q69" s="10"/>
      <c r="R69" s="34"/>
      <c r="S69" s="35"/>
      <c r="T69" s="35"/>
      <c r="U69" s="35"/>
      <c r="V69" s="35"/>
      <c r="W69" s="35"/>
    </row>
    <row r="70" spans="14:23" x14ac:dyDescent="0.25">
      <c r="N70" s="27"/>
      <c r="O70" s="10"/>
      <c r="Q70" s="10"/>
      <c r="R70" s="34"/>
      <c r="S70" s="35"/>
      <c r="T70" s="35"/>
      <c r="U70" s="35"/>
      <c r="V70" s="35"/>
      <c r="W70" s="35"/>
    </row>
    <row r="71" spans="14:23" x14ac:dyDescent="0.25">
      <c r="N71" s="27"/>
      <c r="O71" s="10"/>
      <c r="Q71" s="10"/>
      <c r="R71" s="34"/>
      <c r="S71" s="35"/>
      <c r="T71" s="35"/>
      <c r="U71" s="35"/>
      <c r="V71" s="35"/>
      <c r="W71" s="35"/>
    </row>
    <row r="72" spans="14:23" x14ac:dyDescent="0.25">
      <c r="N72" s="27"/>
      <c r="O72" s="10"/>
      <c r="Q72" s="10"/>
      <c r="R72" s="34"/>
      <c r="S72" s="35"/>
      <c r="T72" s="35"/>
      <c r="U72" s="35"/>
      <c r="V72" s="35"/>
      <c r="W72" s="35"/>
    </row>
    <row r="73" spans="14:23" x14ac:dyDescent="0.25">
      <c r="N73" s="27"/>
      <c r="O73" s="10"/>
      <c r="Q73" s="10"/>
      <c r="R73" s="34"/>
      <c r="S73" s="35"/>
      <c r="T73" s="35"/>
      <c r="U73" s="35"/>
      <c r="V73" s="35"/>
      <c r="W73" s="35"/>
    </row>
    <row r="74" spans="14:23" x14ac:dyDescent="0.25">
      <c r="N74" s="27"/>
      <c r="O74" s="10"/>
      <c r="Q74" s="10"/>
      <c r="R74" s="34"/>
      <c r="S74" s="35"/>
      <c r="T74" s="35"/>
      <c r="U74" s="35"/>
      <c r="V74" s="35"/>
      <c r="W74" s="35"/>
    </row>
    <row r="75" spans="14:23" x14ac:dyDescent="0.25">
      <c r="N75" s="27"/>
      <c r="O75" s="10"/>
      <c r="Q75" s="10"/>
      <c r="R75" s="34"/>
      <c r="S75" s="35"/>
      <c r="T75" s="35"/>
      <c r="U75" s="35"/>
      <c r="V75" s="35"/>
      <c r="W75" s="35"/>
    </row>
    <row r="76" spans="14:23" x14ac:dyDescent="0.25">
      <c r="N76" s="27"/>
      <c r="O76" s="10"/>
      <c r="Q76" s="10"/>
      <c r="R76" s="34"/>
      <c r="S76" s="35"/>
      <c r="T76" s="35"/>
      <c r="U76" s="35"/>
      <c r="V76" s="35"/>
      <c r="W76" s="35"/>
    </row>
    <row r="77" spans="14:23" x14ac:dyDescent="0.25">
      <c r="N77" s="27"/>
      <c r="O77" s="10"/>
      <c r="Q77" s="10"/>
      <c r="R77" s="34"/>
      <c r="S77" s="35"/>
      <c r="T77" s="35"/>
      <c r="U77" s="35"/>
      <c r="V77" s="35"/>
      <c r="W77" s="35"/>
    </row>
    <row r="78" spans="14:23" x14ac:dyDescent="0.25">
      <c r="N78" s="27"/>
      <c r="O78" s="10"/>
      <c r="Q78" s="10"/>
      <c r="R78" s="34"/>
      <c r="S78" s="35"/>
      <c r="T78" s="35"/>
      <c r="U78" s="35"/>
      <c r="V78" s="35"/>
      <c r="W78" s="35"/>
    </row>
    <row r="79" spans="14:23" x14ac:dyDescent="0.25">
      <c r="N79" s="27"/>
      <c r="O79" s="10"/>
      <c r="Q79" s="10"/>
      <c r="R79" s="34"/>
      <c r="S79" s="35"/>
      <c r="T79" s="35"/>
      <c r="U79" s="35"/>
      <c r="V79" s="35"/>
      <c r="W79" s="35"/>
    </row>
    <row r="80" spans="14:23" x14ac:dyDescent="0.25">
      <c r="N80" s="27"/>
      <c r="O80" s="10"/>
      <c r="Q80" s="10"/>
      <c r="R80" s="34"/>
      <c r="S80" s="35"/>
      <c r="T80" s="35"/>
      <c r="U80" s="35"/>
      <c r="V80" s="35"/>
      <c r="W80" s="35"/>
    </row>
    <row r="81" spans="14:23" x14ac:dyDescent="0.25">
      <c r="N81" s="27"/>
      <c r="O81" s="10"/>
      <c r="Q81" s="10"/>
      <c r="R81" s="34"/>
      <c r="S81" s="35"/>
      <c r="T81" s="35"/>
      <c r="U81" s="35"/>
      <c r="V81" s="35"/>
      <c r="W81" s="35"/>
    </row>
    <row r="82" spans="14:23" x14ac:dyDescent="0.25">
      <c r="N82" s="27"/>
      <c r="O82" s="10"/>
      <c r="Q82" s="10"/>
      <c r="R82" s="34"/>
      <c r="S82" s="35"/>
      <c r="T82" s="35"/>
      <c r="U82" s="35"/>
      <c r="V82" s="35"/>
      <c r="W82" s="35"/>
    </row>
    <row r="83" spans="14:23" x14ac:dyDescent="0.25">
      <c r="N83" s="27"/>
      <c r="O83" s="10"/>
      <c r="Q83" s="10"/>
      <c r="R83" s="34"/>
      <c r="S83" s="35"/>
      <c r="T83" s="35"/>
      <c r="U83" s="35"/>
      <c r="V83" s="35"/>
      <c r="W83" s="35"/>
    </row>
    <row r="84" spans="14:23" x14ac:dyDescent="0.25">
      <c r="N84" s="27"/>
      <c r="O84" s="10"/>
      <c r="Q84" s="10"/>
      <c r="R84" s="34"/>
      <c r="S84" s="35"/>
      <c r="T84" s="35"/>
      <c r="U84" s="35"/>
      <c r="V84" s="35"/>
      <c r="W84" s="35"/>
    </row>
    <row r="85" spans="14:23" x14ac:dyDescent="0.25">
      <c r="N85" s="27"/>
      <c r="O85" s="10"/>
      <c r="Q85" s="10"/>
      <c r="R85" s="34"/>
      <c r="S85" s="35"/>
      <c r="T85" s="35"/>
      <c r="U85" s="35"/>
      <c r="V85" s="35"/>
      <c r="W85" s="35"/>
    </row>
    <row r="86" spans="14:23" x14ac:dyDescent="0.25">
      <c r="N86" s="27"/>
      <c r="O86" s="10"/>
      <c r="Q86" s="10"/>
      <c r="R86" s="34"/>
      <c r="S86" s="35"/>
      <c r="T86" s="35"/>
      <c r="U86" s="35"/>
      <c r="V86" s="35"/>
      <c r="W86" s="35"/>
    </row>
    <row r="87" spans="14:23" x14ac:dyDescent="0.25">
      <c r="N87" s="27"/>
      <c r="O87" s="10"/>
      <c r="Q87" s="10"/>
      <c r="R87" s="34"/>
      <c r="S87" s="35"/>
      <c r="T87" s="35"/>
      <c r="U87" s="35"/>
      <c r="V87" s="35"/>
      <c r="W87" s="35"/>
    </row>
    <row r="88" spans="14:23" x14ac:dyDescent="0.25">
      <c r="N88" s="27"/>
      <c r="O88" s="10"/>
      <c r="Q88" s="10"/>
      <c r="R88" s="34"/>
      <c r="S88" s="35"/>
      <c r="T88" s="35"/>
      <c r="U88" s="35"/>
      <c r="V88" s="35"/>
      <c r="W88" s="35"/>
    </row>
    <row r="89" spans="14:23" x14ac:dyDescent="0.25">
      <c r="N89" s="27"/>
      <c r="O89" s="10"/>
      <c r="Q89" s="10"/>
      <c r="R89" s="34"/>
      <c r="S89" s="35"/>
      <c r="T89" s="35"/>
      <c r="U89" s="35"/>
      <c r="V89" s="35"/>
      <c r="W89" s="35"/>
    </row>
    <row r="90" spans="14:23" x14ac:dyDescent="0.25">
      <c r="N90" s="27"/>
      <c r="O90" s="10"/>
      <c r="Q90" s="10"/>
      <c r="R90" s="34"/>
      <c r="S90" s="35"/>
      <c r="T90" s="35"/>
      <c r="U90" s="35"/>
      <c r="V90" s="35"/>
      <c r="W90" s="35"/>
    </row>
    <row r="91" spans="14:23" x14ac:dyDescent="0.25">
      <c r="N91" s="27"/>
      <c r="O91" s="10"/>
      <c r="Q91" s="10"/>
      <c r="R91" s="34"/>
      <c r="S91" s="35"/>
      <c r="T91" s="35"/>
      <c r="U91" s="35"/>
      <c r="V91" s="35"/>
      <c r="W91" s="35"/>
    </row>
    <row r="92" spans="14:23" x14ac:dyDescent="0.25">
      <c r="N92" s="27"/>
      <c r="O92" s="10"/>
      <c r="Q92" s="10"/>
      <c r="R92" s="34"/>
      <c r="S92" s="35"/>
      <c r="T92" s="35"/>
      <c r="U92" s="35"/>
      <c r="V92" s="35"/>
      <c r="W92" s="35"/>
    </row>
    <row r="93" spans="14:23" x14ac:dyDescent="0.25">
      <c r="N93" s="27"/>
      <c r="O93" s="10"/>
      <c r="Q93" s="10"/>
      <c r="R93" s="34"/>
      <c r="S93" s="35"/>
      <c r="T93" s="35"/>
      <c r="U93" s="35"/>
      <c r="V93" s="35"/>
      <c r="W93" s="35"/>
    </row>
    <row r="94" spans="14:23" x14ac:dyDescent="0.25">
      <c r="N94" s="27"/>
      <c r="O94" s="10"/>
      <c r="Q94" s="10"/>
      <c r="R94" s="34"/>
      <c r="S94" s="35"/>
      <c r="T94" s="35"/>
      <c r="U94" s="35"/>
      <c r="V94" s="35"/>
      <c r="W94" s="35"/>
    </row>
    <row r="95" spans="14:23" x14ac:dyDescent="0.25">
      <c r="N95" s="27"/>
      <c r="O95" s="10"/>
      <c r="Q95" s="10"/>
      <c r="R95" s="34"/>
      <c r="S95" s="35"/>
      <c r="T95" s="35"/>
      <c r="U95" s="35"/>
      <c r="V95" s="35"/>
      <c r="W95" s="35"/>
    </row>
    <row r="96" spans="14:23" x14ac:dyDescent="0.25">
      <c r="N96" s="27"/>
      <c r="O96" s="10"/>
      <c r="Q96" s="10"/>
      <c r="R96" s="34"/>
      <c r="S96" s="35"/>
      <c r="T96" s="35"/>
      <c r="U96" s="35"/>
      <c r="V96" s="35"/>
      <c r="W96" s="35"/>
    </row>
    <row r="97" spans="14:23" x14ac:dyDescent="0.25">
      <c r="N97" s="27"/>
      <c r="O97" s="10"/>
      <c r="Q97" s="10"/>
      <c r="R97" s="34"/>
      <c r="S97" s="35"/>
      <c r="T97" s="35"/>
      <c r="U97" s="35"/>
      <c r="V97" s="35"/>
      <c r="W97" s="35"/>
    </row>
    <row r="98" spans="14:23" x14ac:dyDescent="0.25">
      <c r="N98" s="27"/>
      <c r="O98" s="10"/>
      <c r="Q98" s="10"/>
      <c r="R98" s="34"/>
      <c r="S98" s="35"/>
      <c r="T98" s="35"/>
      <c r="U98" s="35"/>
      <c r="V98" s="35"/>
      <c r="W98" s="35"/>
    </row>
    <row r="99" spans="14:23" x14ac:dyDescent="0.25">
      <c r="N99" s="27"/>
      <c r="O99" s="10"/>
      <c r="Q99" s="10"/>
      <c r="R99" s="34"/>
      <c r="S99" s="35"/>
      <c r="T99" s="35"/>
      <c r="U99" s="35"/>
      <c r="V99" s="35"/>
      <c r="W99" s="35"/>
    </row>
    <row r="100" spans="14:23" x14ac:dyDescent="0.25">
      <c r="N100" s="27"/>
      <c r="O100" s="10"/>
      <c r="Q100" s="10"/>
      <c r="R100" s="34"/>
      <c r="S100" s="35"/>
      <c r="T100" s="35"/>
      <c r="U100" s="35"/>
      <c r="V100" s="35"/>
      <c r="W100" s="35"/>
    </row>
    <row r="101" spans="14:23" x14ac:dyDescent="0.25">
      <c r="N101" s="27"/>
      <c r="O101" s="10"/>
      <c r="Q101" s="10"/>
      <c r="R101" s="34"/>
      <c r="S101" s="35"/>
      <c r="T101" s="35"/>
      <c r="U101" s="35"/>
      <c r="V101" s="35"/>
      <c r="W101" s="35"/>
    </row>
    <row r="102" spans="14:23" x14ac:dyDescent="0.25">
      <c r="N102" s="27"/>
      <c r="O102" s="10"/>
      <c r="Q102" s="10"/>
      <c r="R102" s="34"/>
      <c r="S102" s="35"/>
      <c r="T102" s="35"/>
      <c r="U102" s="35"/>
      <c r="V102" s="35"/>
      <c r="W102" s="35"/>
    </row>
    <row r="103" spans="14:23" x14ac:dyDescent="0.25">
      <c r="N103" s="27"/>
      <c r="O103" s="10"/>
      <c r="Q103" s="10"/>
      <c r="R103" s="34"/>
      <c r="S103" s="35"/>
      <c r="T103" s="35"/>
      <c r="U103" s="35"/>
      <c r="V103" s="35"/>
      <c r="W103" s="35"/>
    </row>
    <row r="104" spans="14:23" x14ac:dyDescent="0.25">
      <c r="N104" s="27"/>
      <c r="O104" s="10"/>
      <c r="Q104" s="10"/>
      <c r="R104" s="34"/>
      <c r="S104" s="35"/>
      <c r="T104" s="35"/>
      <c r="U104" s="35"/>
      <c r="V104" s="35"/>
      <c r="W104" s="35"/>
    </row>
    <row r="105" spans="14:23" x14ac:dyDescent="0.25">
      <c r="N105" s="27"/>
      <c r="O105" s="10"/>
      <c r="Q105" s="10"/>
      <c r="R105" s="34"/>
      <c r="S105" s="35"/>
      <c r="T105" s="35"/>
      <c r="U105" s="35"/>
      <c r="V105" s="35"/>
      <c r="W105" s="35"/>
    </row>
    <row r="106" spans="14:23" x14ac:dyDescent="0.25">
      <c r="N106" s="27"/>
      <c r="O106" s="10"/>
      <c r="Q106" s="10"/>
      <c r="R106" s="34"/>
      <c r="S106" s="35"/>
      <c r="T106" s="35"/>
      <c r="U106" s="35"/>
      <c r="V106" s="35"/>
      <c r="W106" s="35"/>
    </row>
    <row r="107" spans="14:23" x14ac:dyDescent="0.25">
      <c r="N107" s="27"/>
      <c r="O107" s="10"/>
      <c r="Q107" s="10"/>
      <c r="R107" s="34"/>
      <c r="S107" s="35"/>
      <c r="T107" s="35"/>
      <c r="U107" s="35"/>
      <c r="V107" s="35"/>
      <c r="W107" s="35"/>
    </row>
    <row r="108" spans="14:23" x14ac:dyDescent="0.25">
      <c r="N108" s="27"/>
      <c r="O108" s="10"/>
      <c r="Q108" s="10"/>
      <c r="R108" s="34"/>
      <c r="S108" s="35"/>
      <c r="T108" s="35"/>
      <c r="U108" s="35"/>
      <c r="V108" s="35"/>
      <c r="W108" s="35"/>
    </row>
    <row r="109" spans="14:23" x14ac:dyDescent="0.25">
      <c r="N109" s="27"/>
      <c r="O109" s="10"/>
      <c r="Q109" s="10"/>
      <c r="R109" s="34"/>
      <c r="S109" s="35"/>
      <c r="T109" s="35"/>
      <c r="U109" s="35"/>
      <c r="V109" s="35"/>
      <c r="W109" s="35"/>
    </row>
    <row r="110" spans="14:23" x14ac:dyDescent="0.25">
      <c r="N110" s="27"/>
      <c r="O110" s="10"/>
      <c r="Q110" s="10"/>
      <c r="R110" s="34"/>
      <c r="S110" s="35"/>
      <c r="T110" s="35"/>
      <c r="U110" s="35"/>
      <c r="V110" s="35"/>
      <c r="W110" s="35"/>
    </row>
    <row r="111" spans="14:23" x14ac:dyDescent="0.25">
      <c r="N111" s="27"/>
      <c r="O111" s="10"/>
      <c r="Q111" s="10"/>
      <c r="R111" s="34"/>
      <c r="S111" s="35"/>
      <c r="T111" s="35"/>
      <c r="U111" s="35"/>
      <c r="V111" s="35"/>
      <c r="W111" s="35"/>
    </row>
    <row r="112" spans="14:23" x14ac:dyDescent="0.25">
      <c r="N112" s="27"/>
      <c r="O112" s="10"/>
      <c r="Q112" s="10"/>
      <c r="R112" s="34"/>
      <c r="S112" s="35"/>
      <c r="T112" s="35"/>
      <c r="U112" s="35"/>
      <c r="V112" s="35"/>
      <c r="W112" s="35"/>
    </row>
    <row r="113" spans="14:23" x14ac:dyDescent="0.25">
      <c r="N113" s="27"/>
      <c r="O113" s="10"/>
      <c r="Q113" s="10"/>
      <c r="R113" s="34"/>
      <c r="S113" s="35"/>
      <c r="T113" s="35"/>
      <c r="U113" s="35"/>
      <c r="V113" s="35"/>
      <c r="W113" s="35"/>
    </row>
    <row r="114" spans="14:23" x14ac:dyDescent="0.25">
      <c r="N114" s="27"/>
      <c r="O114" s="10"/>
      <c r="Q114" s="10"/>
      <c r="R114" s="34"/>
      <c r="S114" s="35"/>
      <c r="T114" s="35"/>
      <c r="U114" s="35"/>
      <c r="V114" s="35"/>
      <c r="W114" s="35"/>
    </row>
    <row r="115" spans="14:23" x14ac:dyDescent="0.25">
      <c r="N115" s="27"/>
      <c r="O115" s="10"/>
      <c r="Q115" s="10"/>
      <c r="R115" s="34"/>
      <c r="S115" s="35"/>
      <c r="T115" s="35"/>
      <c r="U115" s="35"/>
      <c r="V115" s="35"/>
      <c r="W115" s="35"/>
    </row>
    <row r="116" spans="14:23" x14ac:dyDescent="0.25">
      <c r="N116" s="27"/>
      <c r="O116" s="10"/>
      <c r="Q116" s="10"/>
      <c r="R116" s="34"/>
      <c r="S116" s="35"/>
      <c r="T116" s="35"/>
      <c r="U116" s="35"/>
      <c r="V116" s="35"/>
      <c r="W116" s="35"/>
    </row>
    <row r="117" spans="14:23" x14ac:dyDescent="0.25">
      <c r="N117" s="27"/>
      <c r="O117" s="10"/>
      <c r="Q117" s="10"/>
      <c r="R117" s="34"/>
      <c r="S117" s="35"/>
      <c r="T117" s="35"/>
      <c r="U117" s="35"/>
      <c r="V117" s="35"/>
      <c r="W117" s="35"/>
    </row>
    <row r="118" spans="14:23" x14ac:dyDescent="0.25">
      <c r="N118" s="27"/>
      <c r="O118" s="10"/>
      <c r="Q118" s="10"/>
      <c r="R118" s="34"/>
      <c r="S118" s="35"/>
      <c r="T118" s="35"/>
      <c r="U118" s="35"/>
      <c r="V118" s="35"/>
      <c r="W118" s="35"/>
    </row>
    <row r="119" spans="14:23" x14ac:dyDescent="0.25">
      <c r="N119" s="27"/>
      <c r="O119" s="10"/>
      <c r="Q119" s="10"/>
      <c r="R119" s="34"/>
      <c r="S119" s="35"/>
      <c r="T119" s="35"/>
      <c r="U119" s="35"/>
      <c r="V119" s="35"/>
      <c r="W119" s="35"/>
    </row>
    <row r="120" spans="14:23" x14ac:dyDescent="0.25">
      <c r="N120" s="27"/>
      <c r="O120" s="10"/>
      <c r="Q120" s="10"/>
      <c r="R120" s="34"/>
      <c r="S120" s="35"/>
      <c r="T120" s="35"/>
      <c r="U120" s="35"/>
      <c r="V120" s="35"/>
      <c r="W120" s="35"/>
    </row>
    <row r="121" spans="14:23" x14ac:dyDescent="0.25">
      <c r="N121" s="27"/>
      <c r="O121" s="10"/>
      <c r="Q121" s="10"/>
      <c r="R121" s="34"/>
      <c r="S121" s="35"/>
      <c r="T121" s="35"/>
      <c r="U121" s="35"/>
      <c r="V121" s="35"/>
      <c r="W121" s="35"/>
    </row>
    <row r="122" spans="14:23" x14ac:dyDescent="0.25">
      <c r="N122" s="27"/>
      <c r="O122" s="10"/>
      <c r="Q122" s="10"/>
      <c r="R122" s="34"/>
      <c r="S122" s="35"/>
      <c r="T122" s="35"/>
      <c r="U122" s="35"/>
      <c r="V122" s="35"/>
      <c r="W122" s="35"/>
    </row>
    <row r="123" spans="14:23" x14ac:dyDescent="0.25">
      <c r="N123" s="27"/>
      <c r="O123" s="10"/>
      <c r="Q123" s="10"/>
      <c r="R123" s="34"/>
      <c r="S123" s="35"/>
      <c r="T123" s="35"/>
      <c r="U123" s="35"/>
      <c r="V123" s="35"/>
      <c r="W123" s="35"/>
    </row>
    <row r="124" spans="14:23" x14ac:dyDescent="0.25">
      <c r="N124" s="27"/>
      <c r="O124" s="10"/>
      <c r="Q124" s="10"/>
      <c r="R124" s="34"/>
      <c r="S124" s="35"/>
      <c r="T124" s="35"/>
      <c r="U124" s="35"/>
      <c r="V124" s="35"/>
      <c r="W124" s="35"/>
    </row>
    <row r="125" spans="14:23" x14ac:dyDescent="0.25">
      <c r="N125" s="27"/>
      <c r="O125" s="10"/>
      <c r="Q125" s="10"/>
      <c r="R125" s="34"/>
      <c r="S125" s="35"/>
      <c r="T125" s="35"/>
      <c r="U125" s="35"/>
      <c r="V125" s="35"/>
      <c r="W125" s="35"/>
    </row>
    <row r="126" spans="14:23" x14ac:dyDescent="0.25">
      <c r="N126" s="27"/>
      <c r="O126" s="10"/>
      <c r="Q126" s="10"/>
      <c r="R126" s="34"/>
      <c r="S126" s="35"/>
      <c r="T126" s="35"/>
      <c r="U126" s="35"/>
      <c r="V126" s="35"/>
      <c r="W126" s="35"/>
    </row>
    <row r="127" spans="14:23" x14ac:dyDescent="0.25">
      <c r="N127" s="27"/>
      <c r="O127" s="10"/>
      <c r="Q127" s="10"/>
      <c r="R127" s="34"/>
      <c r="S127" s="35"/>
      <c r="T127" s="35"/>
      <c r="U127" s="35"/>
      <c r="V127" s="35"/>
      <c r="W127" s="35"/>
    </row>
    <row r="128" spans="14:23" x14ac:dyDescent="0.25">
      <c r="N128" s="27"/>
      <c r="O128" s="10"/>
      <c r="Q128" s="10"/>
      <c r="R128" s="34"/>
      <c r="S128" s="35"/>
      <c r="T128" s="35"/>
      <c r="U128" s="35"/>
      <c r="V128" s="35"/>
      <c r="W128" s="35"/>
    </row>
    <row r="129" spans="14:23" x14ac:dyDescent="0.25">
      <c r="N129" s="27"/>
      <c r="O129" s="10"/>
      <c r="Q129" s="10"/>
      <c r="R129" s="34"/>
      <c r="S129" s="35"/>
      <c r="T129" s="35"/>
      <c r="U129" s="35"/>
      <c r="V129" s="35"/>
      <c r="W129" s="35"/>
    </row>
    <row r="130" spans="14:23" x14ac:dyDescent="0.25">
      <c r="N130" s="27"/>
      <c r="O130" s="10"/>
      <c r="Q130" s="10"/>
      <c r="R130" s="34"/>
      <c r="S130" s="35"/>
      <c r="T130" s="35"/>
      <c r="U130" s="35"/>
      <c r="V130" s="35"/>
      <c r="W130" s="35"/>
    </row>
    <row r="131" spans="14:23" x14ac:dyDescent="0.25">
      <c r="N131" s="27"/>
      <c r="O131" s="10"/>
      <c r="Q131" s="10"/>
      <c r="R131" s="34"/>
      <c r="S131" s="35"/>
      <c r="T131" s="35"/>
      <c r="U131" s="35"/>
      <c r="V131" s="35"/>
      <c r="W131" s="35"/>
    </row>
    <row r="132" spans="14:23" x14ac:dyDescent="0.25">
      <c r="N132" s="27"/>
      <c r="O132" s="10"/>
      <c r="Q132" s="10"/>
      <c r="R132" s="34"/>
      <c r="S132" s="35"/>
      <c r="T132" s="35"/>
      <c r="U132" s="35"/>
      <c r="V132" s="35"/>
      <c r="W132" s="35"/>
    </row>
    <row r="133" spans="14:23" x14ac:dyDescent="0.25">
      <c r="N133" s="27"/>
      <c r="O133" s="10"/>
      <c r="Q133" s="10"/>
      <c r="R133" s="34"/>
      <c r="S133" s="35"/>
      <c r="T133" s="35"/>
      <c r="U133" s="35"/>
      <c r="V133" s="35"/>
      <c r="W133" s="35"/>
    </row>
    <row r="134" spans="14:23" x14ac:dyDescent="0.25">
      <c r="N134" s="27"/>
      <c r="O134" s="10"/>
      <c r="Q134" s="10"/>
      <c r="R134" s="34"/>
      <c r="S134" s="35"/>
      <c r="T134" s="35"/>
      <c r="U134" s="35"/>
      <c r="V134" s="35"/>
      <c r="W134" s="35"/>
    </row>
    <row r="135" spans="14:23" x14ac:dyDescent="0.25">
      <c r="N135" s="27"/>
      <c r="O135" s="10"/>
      <c r="Q135" s="10"/>
      <c r="R135" s="34"/>
      <c r="S135" s="35"/>
      <c r="T135" s="35"/>
      <c r="U135" s="35"/>
      <c r="V135" s="35"/>
      <c r="W135" s="35"/>
    </row>
    <row r="136" spans="14:23" x14ac:dyDescent="0.25">
      <c r="N136" s="27"/>
      <c r="O136" s="10"/>
      <c r="Q136" s="10"/>
      <c r="R136" s="34"/>
      <c r="S136" s="35"/>
      <c r="T136" s="35"/>
      <c r="U136" s="35"/>
      <c r="V136" s="35"/>
      <c r="W136" s="35"/>
    </row>
    <row r="137" spans="14:23" x14ac:dyDescent="0.25">
      <c r="N137" s="27"/>
      <c r="O137" s="10"/>
      <c r="Q137" s="10"/>
      <c r="R137" s="34"/>
      <c r="S137" s="35"/>
      <c r="T137" s="35"/>
      <c r="U137" s="35"/>
      <c r="V137" s="35"/>
      <c r="W137" s="35"/>
    </row>
    <row r="138" spans="14:23" x14ac:dyDescent="0.25">
      <c r="N138" s="27"/>
      <c r="O138" s="10"/>
      <c r="Q138" s="10"/>
      <c r="R138" s="34"/>
      <c r="S138" s="35"/>
      <c r="T138" s="35"/>
      <c r="U138" s="35"/>
      <c r="V138" s="35"/>
      <c r="W138" s="35"/>
    </row>
    <row r="139" spans="14:23" x14ac:dyDescent="0.25">
      <c r="N139" s="27"/>
      <c r="O139" s="10"/>
      <c r="Q139" s="10"/>
      <c r="R139" s="34"/>
      <c r="S139" s="35"/>
      <c r="T139" s="35"/>
      <c r="U139" s="35"/>
      <c r="V139" s="35"/>
      <c r="W139" s="35"/>
    </row>
    <row r="140" spans="14:23" x14ac:dyDescent="0.25">
      <c r="N140" s="27"/>
      <c r="O140" s="10"/>
      <c r="Q140" s="10"/>
      <c r="R140" s="34"/>
      <c r="S140" s="35"/>
      <c r="T140" s="35"/>
      <c r="U140" s="35"/>
      <c r="V140" s="35"/>
      <c r="W140" s="35"/>
    </row>
    <row r="141" spans="14:23" x14ac:dyDescent="0.25">
      <c r="N141" s="27"/>
      <c r="O141" s="10"/>
      <c r="Q141" s="10"/>
      <c r="R141" s="34"/>
      <c r="S141" s="35"/>
      <c r="T141" s="35"/>
      <c r="U141" s="35"/>
      <c r="V141" s="35"/>
      <c r="W141" s="35"/>
    </row>
    <row r="142" spans="14:23" x14ac:dyDescent="0.25">
      <c r="N142" s="27"/>
      <c r="O142" s="10"/>
      <c r="Q142" s="10"/>
      <c r="R142" s="34"/>
      <c r="S142" s="35"/>
      <c r="T142" s="35"/>
      <c r="U142" s="35"/>
      <c r="V142" s="35"/>
      <c r="W142" s="35"/>
    </row>
    <row r="143" spans="14:23" x14ac:dyDescent="0.25">
      <c r="N143" s="27"/>
      <c r="O143" s="10"/>
      <c r="Q143" s="10"/>
      <c r="R143" s="34"/>
      <c r="S143" s="35"/>
      <c r="T143" s="35"/>
      <c r="U143" s="35"/>
      <c r="V143" s="35"/>
      <c r="W143" s="35"/>
    </row>
    <row r="144" spans="14:23" x14ac:dyDescent="0.25">
      <c r="N144" s="27"/>
      <c r="O144" s="10"/>
      <c r="Q144" s="10"/>
      <c r="R144" s="34"/>
      <c r="S144" s="35"/>
      <c r="T144" s="35"/>
      <c r="U144" s="35"/>
      <c r="V144" s="35"/>
      <c r="W144" s="35"/>
    </row>
    <row r="145" spans="14:23" x14ac:dyDescent="0.25">
      <c r="N145" s="27"/>
      <c r="O145" s="10"/>
      <c r="Q145" s="10"/>
      <c r="R145" s="34"/>
      <c r="S145" s="35"/>
      <c r="T145" s="35"/>
      <c r="U145" s="35"/>
      <c r="V145" s="35"/>
      <c r="W145" s="35"/>
    </row>
    <row r="146" spans="14:23" x14ac:dyDescent="0.25">
      <c r="N146" s="27"/>
      <c r="O146" s="10"/>
      <c r="Q146" s="10"/>
      <c r="R146" s="34"/>
      <c r="S146" s="35"/>
      <c r="T146" s="35"/>
      <c r="U146" s="35"/>
      <c r="V146" s="35"/>
      <c r="W146" s="35"/>
    </row>
    <row r="147" spans="14:23" x14ac:dyDescent="0.25">
      <c r="N147" s="27"/>
      <c r="O147" s="10"/>
      <c r="Q147" s="10"/>
      <c r="R147" s="34"/>
      <c r="S147" s="35"/>
      <c r="T147" s="35"/>
      <c r="U147" s="35"/>
      <c r="V147" s="35"/>
      <c r="W147" s="35"/>
    </row>
    <row r="148" spans="14:23" x14ac:dyDescent="0.25">
      <c r="N148" s="27"/>
      <c r="O148" s="10"/>
      <c r="Q148" s="10"/>
      <c r="R148" s="34"/>
      <c r="S148" s="35"/>
      <c r="T148" s="35"/>
      <c r="U148" s="35"/>
      <c r="V148" s="35"/>
      <c r="W148" s="35"/>
    </row>
    <row r="149" spans="14:23" x14ac:dyDescent="0.25">
      <c r="N149" s="27"/>
      <c r="O149" s="10"/>
      <c r="Q149" s="10"/>
      <c r="R149" s="34"/>
      <c r="S149" s="35"/>
      <c r="T149" s="35"/>
      <c r="U149" s="35"/>
      <c r="V149" s="35"/>
      <c r="W149" s="35"/>
    </row>
    <row r="150" spans="14:23" x14ac:dyDescent="0.25">
      <c r="N150" s="27"/>
      <c r="O150" s="10"/>
      <c r="Q150" s="10"/>
      <c r="R150" s="34"/>
      <c r="S150" s="35"/>
      <c r="T150" s="35"/>
      <c r="U150" s="35"/>
      <c r="V150" s="35"/>
      <c r="W150" s="35"/>
    </row>
    <row r="151" spans="14:23" x14ac:dyDescent="0.25">
      <c r="N151" s="27"/>
      <c r="O151" s="10"/>
      <c r="Q151" s="10"/>
      <c r="R151" s="34"/>
      <c r="S151" s="35"/>
      <c r="T151" s="35"/>
      <c r="U151" s="35"/>
      <c r="V151" s="35"/>
      <c r="W151" s="35"/>
    </row>
    <row r="152" spans="14:23" x14ac:dyDescent="0.25">
      <c r="N152" s="27"/>
      <c r="O152" s="10"/>
      <c r="Q152" s="10"/>
      <c r="R152" s="34"/>
      <c r="S152" s="35"/>
      <c r="T152" s="35"/>
      <c r="U152" s="35"/>
      <c r="V152" s="35"/>
      <c r="W152" s="35"/>
    </row>
    <row r="153" spans="14:23" x14ac:dyDescent="0.25">
      <c r="N153" s="27"/>
      <c r="O153" s="10"/>
      <c r="Q153" s="10"/>
      <c r="R153" s="34"/>
      <c r="S153" s="35"/>
      <c r="T153" s="35"/>
      <c r="U153" s="35"/>
      <c r="V153" s="35"/>
      <c r="W153" s="35"/>
    </row>
    <row r="154" spans="14:23" x14ac:dyDescent="0.25">
      <c r="N154" s="27"/>
      <c r="O154" s="10"/>
      <c r="Q154" s="10"/>
      <c r="R154" s="34"/>
      <c r="S154" s="35"/>
      <c r="T154" s="35"/>
      <c r="U154" s="35"/>
      <c r="V154" s="35"/>
      <c r="W154" s="35"/>
    </row>
    <row r="155" spans="14:23" x14ac:dyDescent="0.25">
      <c r="N155" s="27"/>
      <c r="O155" s="10"/>
      <c r="Q155" s="10"/>
      <c r="R155" s="34"/>
      <c r="S155" s="35"/>
      <c r="T155" s="35"/>
      <c r="U155" s="35"/>
      <c r="V155" s="35"/>
      <c r="W155" s="35"/>
    </row>
    <row r="156" spans="14:23" x14ac:dyDescent="0.25">
      <c r="N156" s="27"/>
      <c r="O156" s="10"/>
      <c r="Q156" s="10"/>
      <c r="R156" s="34"/>
      <c r="S156" s="35"/>
      <c r="T156" s="35"/>
      <c r="U156" s="35"/>
      <c r="V156" s="35"/>
      <c r="W156" s="35"/>
    </row>
    <row r="157" spans="14:23" x14ac:dyDescent="0.25">
      <c r="N157" s="27"/>
      <c r="O157" s="10"/>
      <c r="Q157" s="10"/>
      <c r="R157" s="34"/>
      <c r="S157" s="35"/>
      <c r="T157" s="35"/>
      <c r="U157" s="35"/>
      <c r="V157" s="35"/>
      <c r="W157" s="35"/>
    </row>
    <row r="158" spans="14:23" x14ac:dyDescent="0.25">
      <c r="N158" s="27"/>
      <c r="O158" s="10"/>
      <c r="Q158" s="10"/>
      <c r="R158" s="34"/>
      <c r="S158" s="35"/>
      <c r="T158" s="35"/>
      <c r="U158" s="35"/>
      <c r="V158" s="35"/>
      <c r="W158" s="35"/>
    </row>
    <row r="159" spans="14:23" x14ac:dyDescent="0.25">
      <c r="N159" s="27"/>
      <c r="O159" s="10"/>
      <c r="Q159" s="10"/>
      <c r="R159" s="34"/>
      <c r="S159" s="35"/>
      <c r="T159" s="35"/>
      <c r="U159" s="35"/>
      <c r="V159" s="35"/>
      <c r="W159" s="35"/>
    </row>
    <row r="160" spans="14:23" x14ac:dyDescent="0.25">
      <c r="N160" s="27"/>
      <c r="O160" s="10"/>
      <c r="Q160" s="10"/>
      <c r="R160" s="34"/>
      <c r="S160" s="35"/>
      <c r="T160" s="35"/>
      <c r="U160" s="35"/>
      <c r="V160" s="35"/>
      <c r="W160" s="35"/>
    </row>
    <row r="161" spans="14:23" x14ac:dyDescent="0.25">
      <c r="N161" s="27"/>
      <c r="O161" s="10"/>
      <c r="Q161" s="10"/>
      <c r="R161" s="34"/>
      <c r="S161" s="35"/>
      <c r="T161" s="35"/>
      <c r="U161" s="35"/>
      <c r="V161" s="35"/>
      <c r="W161" s="35"/>
    </row>
    <row r="162" spans="14:23" x14ac:dyDescent="0.25">
      <c r="N162" s="27"/>
      <c r="O162" s="10"/>
      <c r="Q162" s="10"/>
      <c r="R162" s="34"/>
      <c r="S162" s="35"/>
      <c r="T162" s="35"/>
      <c r="U162" s="35"/>
      <c r="V162" s="35"/>
      <c r="W162" s="35"/>
    </row>
    <row r="163" spans="14:23" x14ac:dyDescent="0.25">
      <c r="N163" s="27"/>
      <c r="O163" s="10"/>
      <c r="Q163" s="10"/>
      <c r="R163" s="34"/>
      <c r="S163" s="35"/>
      <c r="T163" s="35"/>
      <c r="U163" s="35"/>
      <c r="V163" s="35"/>
      <c r="W163" s="35"/>
    </row>
    <row r="164" spans="14:23" x14ac:dyDescent="0.25">
      <c r="N164" s="27"/>
      <c r="O164" s="10"/>
      <c r="Q164" s="10"/>
      <c r="R164" s="34"/>
      <c r="S164" s="35"/>
      <c r="T164" s="35"/>
      <c r="U164" s="35"/>
      <c r="V164" s="35"/>
      <c r="W164" s="35"/>
    </row>
    <row r="165" spans="14:23" x14ac:dyDescent="0.25">
      <c r="N165" s="27"/>
      <c r="O165" s="10"/>
      <c r="Q165" s="10"/>
      <c r="R165" s="34"/>
      <c r="S165" s="35"/>
      <c r="T165" s="35"/>
      <c r="U165" s="35"/>
      <c r="V165" s="35"/>
      <c r="W165" s="35"/>
    </row>
    <row r="166" spans="14:23" x14ac:dyDescent="0.25">
      <c r="N166" s="27"/>
      <c r="O166" s="10"/>
      <c r="Q166" s="10"/>
      <c r="R166" s="34"/>
      <c r="S166" s="35"/>
      <c r="T166" s="35"/>
      <c r="U166" s="35"/>
      <c r="V166" s="35"/>
      <c r="W166" s="35"/>
    </row>
    <row r="167" spans="14:23" x14ac:dyDescent="0.25">
      <c r="N167" s="27"/>
      <c r="O167" s="10"/>
      <c r="Q167" s="10"/>
      <c r="R167" s="34"/>
      <c r="S167" s="35"/>
      <c r="T167" s="35"/>
      <c r="U167" s="35"/>
      <c r="V167" s="35"/>
      <c r="W167" s="35"/>
    </row>
    <row r="168" spans="14:23" x14ac:dyDescent="0.25">
      <c r="N168" s="27"/>
      <c r="O168" s="10"/>
      <c r="Q168" s="10"/>
      <c r="R168" s="34"/>
      <c r="S168" s="35"/>
      <c r="T168" s="35"/>
      <c r="U168" s="35"/>
      <c r="V168" s="35"/>
      <c r="W168" s="35"/>
    </row>
    <row r="169" spans="14:23" x14ac:dyDescent="0.25">
      <c r="N169" s="27"/>
      <c r="O169" s="10"/>
      <c r="Q169" s="10"/>
      <c r="R169" s="34"/>
      <c r="S169" s="35"/>
      <c r="T169" s="35"/>
      <c r="U169" s="35"/>
      <c r="V169" s="35"/>
      <c r="W169" s="35"/>
    </row>
    <row r="170" spans="14:23" x14ac:dyDescent="0.25">
      <c r="N170" s="27"/>
      <c r="O170" s="10"/>
      <c r="Q170" s="10"/>
      <c r="R170" s="34"/>
      <c r="S170" s="35"/>
      <c r="T170" s="35"/>
      <c r="U170" s="35"/>
      <c r="V170" s="35"/>
      <c r="W170" s="35"/>
    </row>
    <row r="171" spans="14:23" x14ac:dyDescent="0.25">
      <c r="N171" s="27"/>
      <c r="O171" s="10"/>
      <c r="Q171" s="10"/>
      <c r="R171" s="34"/>
      <c r="S171" s="35"/>
      <c r="T171" s="35"/>
      <c r="U171" s="35"/>
      <c r="V171" s="35"/>
      <c r="W171" s="35"/>
    </row>
    <row r="172" spans="14:23" x14ac:dyDescent="0.25">
      <c r="N172" s="27"/>
      <c r="O172" s="10"/>
      <c r="Q172" s="10"/>
      <c r="R172" s="34"/>
      <c r="S172" s="35"/>
      <c r="T172" s="35"/>
      <c r="U172" s="35"/>
      <c r="V172" s="35"/>
      <c r="W172" s="35"/>
    </row>
    <row r="173" spans="14:23" x14ac:dyDescent="0.25">
      <c r="N173" s="27"/>
      <c r="O173" s="10"/>
      <c r="Q173" s="10"/>
      <c r="R173" s="34"/>
      <c r="S173" s="35"/>
      <c r="T173" s="35"/>
      <c r="U173" s="35"/>
      <c r="V173" s="35"/>
      <c r="W173" s="35"/>
    </row>
    <row r="174" spans="14:23" x14ac:dyDescent="0.25">
      <c r="N174" s="27"/>
      <c r="O174" s="10"/>
      <c r="Q174" s="10"/>
      <c r="R174" s="34"/>
      <c r="S174" s="35"/>
      <c r="T174" s="35"/>
      <c r="U174" s="35"/>
      <c r="V174" s="35"/>
      <c r="W174" s="35"/>
    </row>
    <row r="175" spans="14:23" x14ac:dyDescent="0.25">
      <c r="N175" s="27"/>
      <c r="O175" s="10"/>
      <c r="Q175" s="10"/>
      <c r="R175" s="34"/>
      <c r="S175" s="35"/>
      <c r="T175" s="35"/>
      <c r="U175" s="35"/>
      <c r="V175" s="35"/>
      <c r="W175" s="35"/>
    </row>
    <row r="176" spans="14:23" x14ac:dyDescent="0.25">
      <c r="N176" s="27"/>
      <c r="O176" s="10"/>
      <c r="Q176" s="10"/>
      <c r="R176" s="34"/>
      <c r="S176" s="35"/>
      <c r="T176" s="35"/>
      <c r="U176" s="35"/>
      <c r="V176" s="35"/>
      <c r="W176" s="35"/>
    </row>
    <row r="177" spans="14:23" x14ac:dyDescent="0.25">
      <c r="N177" s="27"/>
      <c r="O177" s="10"/>
      <c r="Q177" s="10"/>
      <c r="R177" s="34"/>
      <c r="S177" s="35"/>
      <c r="T177" s="35"/>
      <c r="U177" s="35"/>
      <c r="V177" s="35"/>
      <c r="W177" s="35"/>
    </row>
    <row r="178" spans="14:23" x14ac:dyDescent="0.25">
      <c r="N178" s="27"/>
      <c r="O178" s="10"/>
      <c r="Q178" s="10"/>
      <c r="R178" s="34"/>
      <c r="S178" s="35"/>
      <c r="T178" s="35"/>
      <c r="U178" s="35"/>
      <c r="V178" s="35"/>
      <c r="W178" s="35"/>
    </row>
    <row r="179" spans="14:23" x14ac:dyDescent="0.25">
      <c r="N179" s="27"/>
      <c r="O179" s="10"/>
      <c r="Q179" s="10"/>
      <c r="R179" s="34"/>
      <c r="S179" s="35"/>
      <c r="T179" s="35"/>
      <c r="U179" s="35"/>
      <c r="V179" s="35"/>
      <c r="W179" s="35"/>
    </row>
    <row r="180" spans="14:23" x14ac:dyDescent="0.25">
      <c r="N180" s="27"/>
      <c r="O180" s="10"/>
      <c r="Q180" s="10"/>
      <c r="R180" s="34"/>
      <c r="S180" s="35"/>
      <c r="T180" s="35"/>
      <c r="U180" s="35"/>
      <c r="V180" s="35"/>
      <c r="W180" s="35"/>
    </row>
    <row r="181" spans="14:23" x14ac:dyDescent="0.25">
      <c r="N181" s="27"/>
      <c r="O181" s="10"/>
      <c r="Q181" s="10"/>
      <c r="R181" s="34"/>
      <c r="S181" s="35"/>
      <c r="T181" s="35"/>
      <c r="U181" s="35"/>
      <c r="V181" s="35"/>
      <c r="W181" s="35"/>
    </row>
    <row r="182" spans="14:23" x14ac:dyDescent="0.25">
      <c r="N182" s="27"/>
      <c r="O182" s="10"/>
      <c r="Q182" s="10"/>
      <c r="R182" s="34"/>
      <c r="S182" s="35"/>
      <c r="T182" s="35"/>
      <c r="U182" s="35"/>
      <c r="V182" s="35"/>
      <c r="W182" s="35"/>
    </row>
    <row r="183" spans="14:23" x14ac:dyDescent="0.25">
      <c r="N183" s="27"/>
      <c r="O183" s="10"/>
      <c r="Q183" s="10"/>
      <c r="R183" s="34"/>
      <c r="S183" s="35"/>
      <c r="T183" s="35"/>
      <c r="U183" s="35"/>
      <c r="V183" s="35"/>
      <c r="W183" s="35"/>
    </row>
    <row r="184" spans="14:23" x14ac:dyDescent="0.25">
      <c r="N184" s="27"/>
      <c r="O184" s="10"/>
      <c r="Q184" s="10"/>
      <c r="R184" s="34"/>
      <c r="S184" s="35"/>
      <c r="T184" s="35"/>
      <c r="U184" s="35"/>
      <c r="V184" s="35"/>
      <c r="W184" s="35"/>
    </row>
    <row r="185" spans="14:23" x14ac:dyDescent="0.25">
      <c r="N185" s="27"/>
      <c r="O185" s="10"/>
      <c r="Q185" s="10"/>
      <c r="R185" s="34"/>
      <c r="S185" s="35"/>
      <c r="T185" s="35"/>
      <c r="U185" s="35"/>
      <c r="V185" s="35"/>
      <c r="W185" s="35"/>
    </row>
    <row r="186" spans="14:23" x14ac:dyDescent="0.25">
      <c r="N186" s="27"/>
      <c r="O186" s="10"/>
      <c r="Q186" s="10"/>
      <c r="R186" s="34"/>
      <c r="S186" s="35"/>
      <c r="T186" s="35"/>
      <c r="U186" s="35"/>
      <c r="V186" s="35"/>
      <c r="W186" s="35"/>
    </row>
    <row r="187" spans="14:23" x14ac:dyDescent="0.25">
      <c r="N187" s="27"/>
      <c r="O187" s="10"/>
      <c r="Q187" s="10"/>
      <c r="R187" s="34"/>
      <c r="S187" s="35"/>
      <c r="T187" s="35"/>
      <c r="U187" s="35"/>
      <c r="V187" s="35"/>
      <c r="W187" s="35"/>
    </row>
    <row r="188" spans="14:23" x14ac:dyDescent="0.25">
      <c r="N188" s="27"/>
      <c r="O188" s="10"/>
      <c r="Q188" s="10"/>
      <c r="R188" s="34"/>
      <c r="S188" s="35"/>
      <c r="T188" s="35"/>
      <c r="U188" s="35"/>
      <c r="V188" s="35"/>
      <c r="W188" s="35"/>
    </row>
    <row r="189" spans="14:23" x14ac:dyDescent="0.25">
      <c r="N189" s="27"/>
      <c r="O189" s="10"/>
      <c r="Q189" s="10"/>
      <c r="R189" s="34"/>
      <c r="S189" s="35"/>
      <c r="T189" s="35"/>
      <c r="U189" s="35"/>
      <c r="V189" s="35"/>
      <c r="W189" s="35"/>
    </row>
    <row r="190" spans="14:23" x14ac:dyDescent="0.25">
      <c r="N190" s="27"/>
      <c r="O190" s="10"/>
      <c r="Q190" s="10"/>
      <c r="R190" s="34"/>
      <c r="S190" s="35"/>
      <c r="T190" s="35"/>
      <c r="U190" s="35"/>
      <c r="V190" s="35"/>
      <c r="W190" s="35"/>
    </row>
    <row r="191" spans="14:23" x14ac:dyDescent="0.25">
      <c r="N191" s="27"/>
      <c r="O191" s="10"/>
      <c r="Q191" s="10"/>
      <c r="R191" s="34"/>
      <c r="S191" s="35"/>
      <c r="T191" s="35"/>
      <c r="U191" s="35"/>
      <c r="V191" s="35"/>
      <c r="W191" s="35"/>
    </row>
    <row r="192" spans="14:23" x14ac:dyDescent="0.25">
      <c r="N192" s="27"/>
      <c r="O192" s="10"/>
      <c r="Q192" s="10"/>
      <c r="R192" s="34"/>
      <c r="S192" s="35"/>
      <c r="T192" s="35"/>
      <c r="U192" s="35"/>
      <c r="V192" s="35"/>
      <c r="W192" s="35"/>
    </row>
    <row r="193" spans="14:23" x14ac:dyDescent="0.25">
      <c r="N193" s="27"/>
      <c r="O193" s="10"/>
      <c r="Q193" s="10"/>
      <c r="R193" s="34"/>
      <c r="S193" s="35"/>
      <c r="T193" s="35"/>
      <c r="U193" s="35"/>
      <c r="V193" s="35"/>
      <c r="W193" s="35"/>
    </row>
    <row r="194" spans="14:23" x14ac:dyDescent="0.25">
      <c r="N194" s="27"/>
      <c r="O194" s="10"/>
      <c r="Q194" s="10"/>
      <c r="R194" s="34"/>
      <c r="S194" s="35"/>
      <c r="T194" s="35"/>
      <c r="U194" s="35"/>
      <c r="V194" s="35"/>
      <c r="W194" s="35"/>
    </row>
    <row r="195" spans="14:23" x14ac:dyDescent="0.25">
      <c r="N195" s="27"/>
      <c r="O195" s="10"/>
      <c r="Q195" s="10"/>
      <c r="R195" s="34"/>
      <c r="S195" s="35"/>
      <c r="T195" s="35"/>
      <c r="U195" s="35"/>
      <c r="V195" s="35"/>
      <c r="W195" s="35"/>
    </row>
    <row r="196" spans="14:23" x14ac:dyDescent="0.25">
      <c r="N196" s="27"/>
      <c r="O196" s="10"/>
      <c r="Q196" s="10"/>
      <c r="R196" s="34"/>
      <c r="S196" s="35"/>
      <c r="T196" s="35"/>
      <c r="U196" s="35"/>
      <c r="V196" s="35"/>
      <c r="W196" s="35"/>
    </row>
    <row r="197" spans="14:23" x14ac:dyDescent="0.25">
      <c r="N197" s="27"/>
      <c r="O197" s="10"/>
      <c r="Q197" s="10"/>
      <c r="R197" s="34"/>
      <c r="S197" s="35"/>
      <c r="T197" s="35"/>
      <c r="U197" s="35"/>
      <c r="V197" s="35"/>
      <c r="W197" s="35"/>
    </row>
    <row r="198" spans="14:23" x14ac:dyDescent="0.25">
      <c r="N198" s="27"/>
      <c r="O198" s="10"/>
      <c r="Q198" s="10"/>
      <c r="R198" s="34"/>
      <c r="S198" s="35"/>
      <c r="T198" s="35"/>
      <c r="U198" s="35"/>
      <c r="V198" s="35"/>
      <c r="W198" s="35"/>
    </row>
    <row r="199" spans="14:23" x14ac:dyDescent="0.25">
      <c r="N199" s="27"/>
      <c r="O199" s="10"/>
      <c r="Q199" s="10"/>
      <c r="R199" s="34"/>
      <c r="S199" s="35"/>
      <c r="T199" s="35"/>
      <c r="U199" s="35"/>
      <c r="V199" s="35"/>
      <c r="W199" s="35"/>
    </row>
    <row r="200" spans="14:23" x14ac:dyDescent="0.25">
      <c r="N200" s="27"/>
      <c r="O200" s="10"/>
      <c r="Q200" s="10"/>
      <c r="R200" s="34"/>
      <c r="S200" s="35"/>
      <c r="T200" s="35"/>
      <c r="U200" s="35"/>
      <c r="V200" s="35"/>
      <c r="W200" s="35"/>
    </row>
    <row r="201" spans="14:23" x14ac:dyDescent="0.25">
      <c r="N201" s="27"/>
      <c r="O201" s="10"/>
      <c r="Q201" s="10"/>
      <c r="R201" s="34"/>
      <c r="S201" s="35"/>
      <c r="T201" s="35"/>
      <c r="U201" s="35"/>
      <c r="V201" s="35"/>
      <c r="W201" s="35"/>
    </row>
    <row r="202" spans="14:23" x14ac:dyDescent="0.25">
      <c r="N202" s="27"/>
      <c r="O202" s="10"/>
      <c r="Q202" s="10"/>
      <c r="R202" s="34"/>
      <c r="S202" s="35"/>
      <c r="T202" s="35"/>
      <c r="U202" s="35"/>
      <c r="V202" s="35"/>
      <c r="W202" s="35"/>
    </row>
    <row r="203" spans="14:23" x14ac:dyDescent="0.25">
      <c r="N203" s="27"/>
      <c r="O203" s="10"/>
      <c r="Q203" s="10"/>
      <c r="R203" s="34"/>
      <c r="S203" s="35"/>
      <c r="T203" s="35"/>
      <c r="U203" s="35"/>
      <c r="V203" s="35"/>
      <c r="W203" s="35"/>
    </row>
    <row r="204" spans="14:23" x14ac:dyDescent="0.25">
      <c r="N204" s="27"/>
      <c r="O204" s="10"/>
      <c r="Q204" s="10"/>
      <c r="R204" s="34"/>
      <c r="S204" s="35"/>
      <c r="T204" s="35"/>
      <c r="U204" s="35"/>
      <c r="V204" s="35"/>
      <c r="W204" s="35"/>
    </row>
    <row r="205" spans="14:23" x14ac:dyDescent="0.25">
      <c r="N205" s="27"/>
      <c r="O205" s="10"/>
      <c r="Q205" s="10"/>
      <c r="R205" s="34"/>
      <c r="S205" s="35"/>
      <c r="T205" s="35"/>
      <c r="U205" s="35"/>
      <c r="V205" s="35"/>
      <c r="W205" s="35"/>
    </row>
    <row r="206" spans="14:23" x14ac:dyDescent="0.25">
      <c r="N206" s="27"/>
      <c r="O206" s="10"/>
      <c r="Q206" s="10"/>
      <c r="R206" s="34"/>
      <c r="S206" s="35"/>
      <c r="T206" s="35"/>
      <c r="U206" s="35"/>
      <c r="V206" s="35"/>
      <c r="W206" s="35"/>
    </row>
    <row r="207" spans="14:23" x14ac:dyDescent="0.25">
      <c r="N207" s="27"/>
      <c r="O207" s="10"/>
      <c r="Q207" s="10"/>
      <c r="R207" s="34"/>
      <c r="S207" s="35"/>
      <c r="T207" s="35"/>
      <c r="U207" s="35"/>
      <c r="V207" s="35"/>
      <c r="W207" s="35"/>
    </row>
    <row r="208" spans="14:23" x14ac:dyDescent="0.25">
      <c r="N208" s="27"/>
      <c r="O208" s="10"/>
      <c r="Q208" s="10"/>
      <c r="R208" s="34"/>
      <c r="S208" s="35"/>
      <c r="T208" s="35"/>
      <c r="U208" s="35"/>
      <c r="V208" s="35"/>
      <c r="W208" s="35"/>
    </row>
    <row r="209" spans="14:23" x14ac:dyDescent="0.25">
      <c r="N209" s="27"/>
      <c r="O209" s="10"/>
      <c r="Q209" s="10"/>
      <c r="R209" s="34"/>
      <c r="S209" s="35"/>
      <c r="T209" s="35"/>
      <c r="U209" s="35"/>
      <c r="V209" s="35"/>
      <c r="W209" s="35"/>
    </row>
    <row r="210" spans="14:23" x14ac:dyDescent="0.25">
      <c r="N210" s="27"/>
      <c r="O210" s="10"/>
      <c r="Q210" s="10"/>
      <c r="R210" s="34"/>
      <c r="S210" s="35"/>
      <c r="T210" s="35"/>
      <c r="U210" s="35"/>
      <c r="V210" s="35"/>
      <c r="W210" s="35"/>
    </row>
    <row r="211" spans="14:23" x14ac:dyDescent="0.25">
      <c r="N211" s="27"/>
      <c r="O211" s="10"/>
      <c r="Q211" s="10"/>
      <c r="R211" s="34"/>
      <c r="S211" s="35"/>
      <c r="T211" s="35"/>
      <c r="U211" s="35"/>
      <c r="V211" s="35"/>
      <c r="W211" s="35"/>
    </row>
    <row r="212" spans="14:23" x14ac:dyDescent="0.25">
      <c r="N212" s="27"/>
      <c r="O212" s="10"/>
      <c r="Q212" s="10"/>
      <c r="R212" s="34"/>
      <c r="S212" s="35"/>
      <c r="T212" s="35"/>
      <c r="U212" s="35"/>
      <c r="V212" s="35"/>
      <c r="W212" s="35"/>
    </row>
    <row r="213" spans="14:23" x14ac:dyDescent="0.25">
      <c r="N213" s="27"/>
      <c r="O213" s="10"/>
      <c r="Q213" s="10"/>
      <c r="R213" s="34"/>
      <c r="S213" s="35"/>
      <c r="T213" s="35"/>
      <c r="U213" s="35"/>
      <c r="V213" s="35"/>
      <c r="W213" s="35"/>
    </row>
    <row r="214" spans="14:23" x14ac:dyDescent="0.25">
      <c r="N214" s="27"/>
      <c r="O214" s="10"/>
      <c r="Q214" s="10"/>
      <c r="R214" s="34"/>
      <c r="S214" s="35"/>
      <c r="T214" s="35"/>
      <c r="U214" s="35"/>
      <c r="V214" s="35"/>
      <c r="W214" s="35"/>
    </row>
    <row r="215" spans="14:23" x14ac:dyDescent="0.25">
      <c r="N215" s="27"/>
      <c r="O215" s="10"/>
      <c r="Q215" s="10"/>
      <c r="R215" s="34"/>
      <c r="S215" s="35"/>
      <c r="T215" s="35"/>
      <c r="U215" s="35"/>
      <c r="V215" s="35"/>
      <c r="W215" s="35"/>
    </row>
    <row r="216" spans="14:23" x14ac:dyDescent="0.25">
      <c r="N216" s="27"/>
      <c r="O216" s="10"/>
      <c r="Q216" s="10"/>
      <c r="R216" s="34"/>
      <c r="S216" s="35"/>
      <c r="T216" s="35"/>
      <c r="U216" s="35"/>
      <c r="V216" s="35"/>
      <c r="W216" s="35"/>
    </row>
    <row r="217" spans="14:23" x14ac:dyDescent="0.25">
      <c r="N217" s="27"/>
      <c r="O217" s="10"/>
      <c r="Q217" s="10"/>
      <c r="R217" s="34"/>
      <c r="S217" s="35"/>
      <c r="T217" s="35"/>
      <c r="U217" s="35"/>
      <c r="V217" s="35"/>
      <c r="W217" s="35"/>
    </row>
    <row r="218" spans="14:23" x14ac:dyDescent="0.25">
      <c r="N218" s="27"/>
      <c r="O218" s="10"/>
      <c r="Q218" s="10"/>
      <c r="R218" s="34"/>
      <c r="S218" s="35"/>
      <c r="T218" s="35"/>
      <c r="U218" s="35"/>
      <c r="V218" s="35"/>
      <c r="W218" s="35"/>
    </row>
    <row r="219" spans="14:23" x14ac:dyDescent="0.25">
      <c r="N219" s="27"/>
      <c r="O219" s="10"/>
      <c r="Q219" s="10"/>
      <c r="R219" s="34"/>
      <c r="S219" s="35"/>
      <c r="T219" s="35"/>
      <c r="U219" s="35"/>
      <c r="V219" s="35"/>
      <c r="W219" s="35"/>
    </row>
    <row r="220" spans="14:23" x14ac:dyDescent="0.25">
      <c r="N220" s="27"/>
      <c r="O220" s="10"/>
      <c r="Q220" s="10"/>
      <c r="R220" s="34"/>
      <c r="S220" s="35"/>
      <c r="T220" s="35"/>
      <c r="U220" s="35"/>
      <c r="V220" s="35"/>
      <c r="W220" s="35"/>
    </row>
    <row r="221" spans="14:23" x14ac:dyDescent="0.25">
      <c r="N221" s="27"/>
      <c r="O221" s="10"/>
      <c r="Q221" s="10"/>
      <c r="R221" s="34"/>
      <c r="S221" s="35"/>
      <c r="T221" s="35"/>
      <c r="U221" s="35"/>
      <c r="V221" s="35"/>
      <c r="W221" s="35"/>
    </row>
    <row r="222" spans="14:23" x14ac:dyDescent="0.25">
      <c r="N222" s="27"/>
      <c r="O222" s="10"/>
      <c r="Q222" s="10"/>
      <c r="R222" s="34"/>
      <c r="S222" s="35"/>
      <c r="T222" s="35"/>
      <c r="U222" s="35"/>
      <c r="V222" s="35"/>
      <c r="W222" s="35"/>
    </row>
    <row r="223" spans="14:23" x14ac:dyDescent="0.25">
      <c r="N223" s="27"/>
      <c r="O223" s="10"/>
      <c r="Q223" s="10"/>
      <c r="R223" s="34"/>
      <c r="S223" s="35"/>
      <c r="T223" s="35"/>
      <c r="U223" s="35"/>
      <c r="V223" s="35"/>
      <c r="W223" s="35"/>
    </row>
    <row r="224" spans="14:23" x14ac:dyDescent="0.25">
      <c r="N224" s="27"/>
      <c r="O224" s="10"/>
      <c r="Q224" s="10"/>
      <c r="R224" s="34"/>
      <c r="S224" s="35"/>
      <c r="T224" s="35"/>
      <c r="U224" s="35"/>
      <c r="V224" s="35"/>
      <c r="W224" s="35"/>
    </row>
    <row r="225" spans="14:23" x14ac:dyDescent="0.25">
      <c r="N225" s="27"/>
      <c r="O225" s="10"/>
      <c r="Q225" s="10"/>
      <c r="R225" s="34"/>
      <c r="S225" s="35"/>
      <c r="T225" s="35"/>
      <c r="U225" s="35"/>
      <c r="V225" s="35"/>
      <c r="W225" s="35"/>
    </row>
    <row r="226" spans="14:23" x14ac:dyDescent="0.25">
      <c r="N226" s="27"/>
      <c r="O226" s="10"/>
      <c r="Q226" s="10"/>
      <c r="R226" s="34"/>
      <c r="S226" s="35"/>
      <c r="T226" s="35"/>
      <c r="U226" s="35"/>
      <c r="V226" s="35"/>
      <c r="W226" s="35"/>
    </row>
    <row r="227" spans="14:23" x14ac:dyDescent="0.25">
      <c r="N227" s="27"/>
      <c r="O227" s="10"/>
      <c r="Q227" s="10"/>
      <c r="R227" s="34"/>
      <c r="S227" s="35"/>
      <c r="T227" s="35"/>
      <c r="U227" s="35"/>
      <c r="V227" s="35"/>
      <c r="W227" s="35"/>
    </row>
    <row r="228" spans="14:23" x14ac:dyDescent="0.25">
      <c r="N228" s="27"/>
      <c r="O228" s="10"/>
      <c r="Q228" s="10"/>
      <c r="R228" s="34"/>
      <c r="S228" s="35"/>
      <c r="T228" s="35"/>
      <c r="U228" s="35"/>
      <c r="V228" s="35"/>
      <c r="W228" s="35"/>
    </row>
    <row r="229" spans="14:23" x14ac:dyDescent="0.25">
      <c r="N229" s="27"/>
      <c r="O229" s="10"/>
      <c r="Q229" s="10"/>
      <c r="R229" s="34"/>
      <c r="S229" s="35"/>
      <c r="T229" s="35"/>
      <c r="U229" s="35"/>
      <c r="V229" s="35"/>
      <c r="W229" s="35"/>
    </row>
    <row r="230" spans="14:23" x14ac:dyDescent="0.25">
      <c r="N230" s="27"/>
      <c r="O230" s="10"/>
      <c r="Q230" s="10"/>
      <c r="R230" s="34"/>
      <c r="S230" s="35"/>
      <c r="T230" s="35"/>
      <c r="U230" s="35"/>
      <c r="V230" s="35"/>
      <c r="W230" s="35"/>
    </row>
    <row r="231" spans="14:23" x14ac:dyDescent="0.25">
      <c r="N231" s="27"/>
      <c r="O231" s="10"/>
      <c r="Q231" s="10"/>
      <c r="R231" s="34"/>
      <c r="S231" s="35"/>
      <c r="T231" s="35"/>
      <c r="U231" s="35"/>
      <c r="V231" s="35"/>
      <c r="W231" s="35"/>
    </row>
    <row r="232" spans="14:23" x14ac:dyDescent="0.25">
      <c r="N232" s="27"/>
      <c r="O232" s="10"/>
      <c r="Q232" s="10"/>
      <c r="R232" s="34"/>
      <c r="S232" s="35"/>
      <c r="T232" s="35"/>
      <c r="U232" s="35"/>
      <c r="V232" s="35"/>
      <c r="W232" s="35"/>
    </row>
    <row r="233" spans="14:23" x14ac:dyDescent="0.25">
      <c r="N233" s="27"/>
      <c r="O233" s="10"/>
      <c r="Q233" s="10"/>
      <c r="R233" s="34"/>
      <c r="S233" s="35"/>
      <c r="T233" s="35"/>
      <c r="U233" s="35"/>
      <c r="V233" s="35"/>
      <c r="W233" s="35"/>
    </row>
    <row r="234" spans="14:23" x14ac:dyDescent="0.25">
      <c r="N234" s="27"/>
      <c r="O234" s="10"/>
      <c r="Q234" s="10"/>
      <c r="R234" s="34"/>
      <c r="S234" s="35"/>
      <c r="T234" s="35"/>
      <c r="U234" s="35"/>
      <c r="V234" s="35"/>
      <c r="W234" s="35"/>
    </row>
    <row r="235" spans="14:23" x14ac:dyDescent="0.25">
      <c r="N235" s="27"/>
      <c r="O235" s="10"/>
      <c r="Q235" s="10"/>
      <c r="R235" s="34"/>
      <c r="S235" s="35"/>
      <c r="T235" s="35"/>
      <c r="U235" s="35"/>
      <c r="V235" s="35"/>
      <c r="W235" s="35"/>
    </row>
    <row r="236" spans="14:23" x14ac:dyDescent="0.25">
      <c r="N236" s="27"/>
      <c r="O236" s="10"/>
      <c r="Q236" s="10"/>
      <c r="R236" s="34"/>
      <c r="S236" s="35"/>
      <c r="T236" s="35"/>
      <c r="U236" s="35"/>
      <c r="V236" s="35"/>
      <c r="W236" s="35"/>
    </row>
    <row r="237" spans="14:23" x14ac:dyDescent="0.25">
      <c r="N237" s="27"/>
      <c r="O237" s="10"/>
      <c r="Q237" s="10"/>
      <c r="R237" s="34"/>
      <c r="S237" s="35"/>
      <c r="T237" s="35"/>
      <c r="U237" s="35"/>
      <c r="V237" s="35"/>
      <c r="W237" s="35"/>
    </row>
    <row r="238" spans="14:23" x14ac:dyDescent="0.25">
      <c r="N238" s="27"/>
      <c r="O238" s="10"/>
      <c r="Q238" s="10"/>
      <c r="R238" s="34"/>
      <c r="S238" s="35"/>
      <c r="T238" s="35"/>
      <c r="U238" s="35"/>
      <c r="V238" s="35"/>
      <c r="W238" s="35"/>
    </row>
    <row r="239" spans="14:23" x14ac:dyDescent="0.25">
      <c r="N239" s="27"/>
      <c r="O239" s="10"/>
      <c r="Q239" s="10"/>
      <c r="R239" s="34"/>
      <c r="S239" s="35"/>
      <c r="T239" s="35"/>
      <c r="U239" s="35"/>
      <c r="V239" s="35"/>
      <c r="W239" s="35"/>
    </row>
    <row r="240" spans="14:23" x14ac:dyDescent="0.25">
      <c r="N240" s="27"/>
      <c r="O240" s="10"/>
      <c r="Q240" s="10"/>
      <c r="R240" s="34"/>
      <c r="S240" s="35"/>
      <c r="T240" s="35"/>
      <c r="U240" s="35"/>
      <c r="V240" s="35"/>
      <c r="W240" s="35"/>
    </row>
    <row r="241" spans="14:23" x14ac:dyDescent="0.25">
      <c r="N241" s="27"/>
      <c r="O241" s="10"/>
      <c r="Q241" s="10"/>
      <c r="R241" s="34"/>
      <c r="S241" s="35"/>
      <c r="T241" s="35"/>
      <c r="U241" s="35"/>
      <c r="V241" s="35"/>
      <c r="W241" s="35"/>
    </row>
    <row r="242" spans="14:23" x14ac:dyDescent="0.25">
      <c r="N242" s="27"/>
      <c r="O242" s="10"/>
      <c r="Q242" s="10"/>
      <c r="R242" s="34"/>
      <c r="S242" s="35"/>
      <c r="T242" s="35"/>
      <c r="U242" s="35"/>
      <c r="V242" s="35"/>
      <c r="W242" s="35"/>
    </row>
    <row r="243" spans="14:23" x14ac:dyDescent="0.25">
      <c r="N243" s="27"/>
      <c r="O243" s="10"/>
      <c r="Q243" s="10"/>
      <c r="R243" s="34"/>
      <c r="S243" s="35"/>
      <c r="T243" s="35"/>
      <c r="U243" s="35"/>
      <c r="V243" s="35"/>
      <c r="W243" s="35"/>
    </row>
    <row r="244" spans="14:23" x14ac:dyDescent="0.25">
      <c r="N244" s="27"/>
      <c r="O244" s="10"/>
      <c r="Q244" s="10"/>
      <c r="R244" s="34"/>
      <c r="S244" s="35"/>
      <c r="T244" s="35"/>
      <c r="U244" s="35"/>
      <c r="V244" s="35"/>
      <c r="W244" s="35"/>
    </row>
    <row r="245" spans="14:23" x14ac:dyDescent="0.25">
      <c r="N245" s="27"/>
      <c r="O245" s="10"/>
      <c r="Q245" s="10"/>
      <c r="R245" s="34"/>
      <c r="S245" s="35"/>
      <c r="T245" s="35"/>
      <c r="U245" s="35"/>
      <c r="V245" s="35"/>
      <c r="W245" s="35"/>
    </row>
    <row r="246" spans="14:23" x14ac:dyDescent="0.25">
      <c r="N246" s="27"/>
      <c r="O246" s="10"/>
      <c r="Q246" s="10"/>
      <c r="R246" s="34"/>
      <c r="S246" s="35"/>
      <c r="T246" s="35"/>
      <c r="U246" s="35"/>
      <c r="V246" s="35"/>
      <c r="W246" s="35"/>
    </row>
    <row r="247" spans="14:23" x14ac:dyDescent="0.25">
      <c r="N247" s="27"/>
      <c r="O247" s="10"/>
      <c r="Q247" s="10"/>
      <c r="R247" s="34"/>
      <c r="S247" s="35"/>
      <c r="T247" s="35"/>
      <c r="U247" s="35"/>
      <c r="V247" s="35"/>
      <c r="W247" s="35"/>
    </row>
    <row r="248" spans="14:23" x14ac:dyDescent="0.25">
      <c r="N248" s="27"/>
      <c r="O248" s="10"/>
      <c r="Q248" s="10"/>
      <c r="R248" s="34"/>
      <c r="S248" s="35"/>
      <c r="T248" s="35"/>
      <c r="U248" s="35"/>
      <c r="V248" s="35"/>
      <c r="W248" s="35"/>
    </row>
    <row r="249" spans="14:23" x14ac:dyDescent="0.25">
      <c r="N249" s="27"/>
      <c r="O249" s="10"/>
      <c r="Q249" s="10"/>
      <c r="R249" s="34"/>
      <c r="S249" s="35"/>
      <c r="T249" s="35"/>
      <c r="U249" s="35"/>
      <c r="V249" s="35"/>
      <c r="W249" s="35"/>
    </row>
    <row r="250" spans="14:23" x14ac:dyDescent="0.25">
      <c r="N250" s="27"/>
      <c r="O250" s="10"/>
      <c r="Q250" s="10"/>
      <c r="R250" s="34"/>
      <c r="S250" s="35"/>
      <c r="T250" s="35"/>
      <c r="U250" s="35"/>
      <c r="V250" s="35"/>
      <c r="W250" s="35"/>
    </row>
    <row r="251" spans="14:23" x14ac:dyDescent="0.25">
      <c r="N251" s="27"/>
      <c r="O251" s="10"/>
      <c r="Q251" s="10"/>
      <c r="R251" s="34"/>
      <c r="S251" s="35"/>
      <c r="T251" s="35"/>
      <c r="U251" s="35"/>
      <c r="V251" s="35"/>
      <c r="W251" s="35"/>
    </row>
    <row r="252" spans="14:23" x14ac:dyDescent="0.25">
      <c r="N252" s="27"/>
      <c r="O252" s="10"/>
      <c r="Q252" s="10"/>
      <c r="R252" s="34"/>
      <c r="S252" s="35"/>
      <c r="T252" s="35"/>
      <c r="U252" s="35"/>
      <c r="V252" s="35"/>
      <c r="W252" s="35"/>
    </row>
    <row r="253" spans="14:23" x14ac:dyDescent="0.25">
      <c r="N253" s="27"/>
      <c r="O253" s="10"/>
      <c r="Q253" s="10"/>
      <c r="R253" s="34"/>
      <c r="S253" s="35"/>
      <c r="T253" s="35"/>
      <c r="U253" s="35"/>
      <c r="V253" s="35"/>
      <c r="W253" s="35"/>
    </row>
    <row r="254" spans="14:23" x14ac:dyDescent="0.25">
      <c r="N254" s="27"/>
      <c r="O254" s="10"/>
      <c r="Q254" s="10"/>
      <c r="R254" s="34"/>
      <c r="S254" s="35"/>
      <c r="T254" s="35"/>
      <c r="U254" s="35"/>
      <c r="V254" s="35"/>
      <c r="W254" s="35"/>
    </row>
    <row r="255" spans="14:23" x14ac:dyDescent="0.25">
      <c r="N255" s="27"/>
      <c r="O255" s="10"/>
      <c r="Q255" s="10"/>
      <c r="R255" s="34"/>
      <c r="S255" s="35"/>
      <c r="T255" s="35"/>
      <c r="U255" s="35"/>
      <c r="V255" s="35"/>
      <c r="W255" s="35"/>
    </row>
    <row r="256" spans="14:23" x14ac:dyDescent="0.25">
      <c r="N256" s="27"/>
      <c r="O256" s="10"/>
      <c r="Q256" s="10"/>
      <c r="R256" s="34"/>
      <c r="S256" s="35"/>
      <c r="T256" s="35"/>
      <c r="U256" s="35"/>
      <c r="V256" s="35"/>
      <c r="W256" s="35"/>
    </row>
    <row r="257" spans="14:23" x14ac:dyDescent="0.25">
      <c r="N257" s="27"/>
      <c r="O257" s="10"/>
      <c r="Q257" s="10"/>
      <c r="R257" s="34"/>
      <c r="S257" s="35"/>
      <c r="T257" s="35"/>
      <c r="U257" s="35"/>
      <c r="V257" s="35"/>
      <c r="W257" s="35"/>
    </row>
    <row r="258" spans="14:23" x14ac:dyDescent="0.25">
      <c r="N258" s="27"/>
      <c r="O258" s="10"/>
      <c r="Q258" s="10"/>
      <c r="R258" s="34"/>
      <c r="S258" s="35"/>
      <c r="T258" s="35"/>
      <c r="U258" s="35"/>
      <c r="V258" s="35"/>
      <c r="W258" s="35"/>
    </row>
    <row r="259" spans="14:23" x14ac:dyDescent="0.25">
      <c r="N259" s="27"/>
      <c r="O259" s="10"/>
      <c r="Q259" s="10"/>
      <c r="R259" s="34"/>
      <c r="S259" s="35"/>
      <c r="T259" s="35"/>
      <c r="U259" s="35"/>
      <c r="V259" s="35"/>
      <c r="W259" s="35"/>
    </row>
    <row r="260" spans="14:23" x14ac:dyDescent="0.25">
      <c r="N260" s="27"/>
      <c r="O260" s="10"/>
      <c r="Q260" s="10"/>
      <c r="R260" s="34"/>
      <c r="S260" s="35"/>
      <c r="T260" s="35"/>
      <c r="U260" s="35"/>
      <c r="V260" s="35"/>
      <c r="W260" s="35"/>
    </row>
    <row r="261" spans="14:23" x14ac:dyDescent="0.25">
      <c r="N261" s="27"/>
      <c r="O261" s="10"/>
      <c r="Q261" s="10"/>
      <c r="R261" s="34"/>
      <c r="S261" s="35"/>
      <c r="T261" s="35"/>
      <c r="U261" s="35"/>
      <c r="V261" s="35"/>
      <c r="W261" s="35"/>
    </row>
    <row r="262" spans="14:23" x14ac:dyDescent="0.25">
      <c r="N262" s="27"/>
      <c r="O262" s="10"/>
      <c r="Q262" s="10"/>
      <c r="R262" s="34"/>
      <c r="S262" s="35"/>
      <c r="T262" s="35"/>
      <c r="U262" s="35"/>
      <c r="V262" s="35"/>
      <c r="W262" s="35"/>
    </row>
    <row r="263" spans="14:23" x14ac:dyDescent="0.25">
      <c r="N263" s="27"/>
      <c r="O263" s="10"/>
      <c r="Q263" s="10"/>
      <c r="R263" s="34"/>
      <c r="S263" s="35"/>
      <c r="T263" s="35"/>
      <c r="U263" s="35"/>
      <c r="V263" s="35"/>
      <c r="W263" s="35"/>
    </row>
    <row r="264" spans="14:23" x14ac:dyDescent="0.25">
      <c r="N264" s="27"/>
      <c r="O264" s="10"/>
      <c r="Q264" s="10"/>
      <c r="R264" s="34"/>
      <c r="S264" s="35"/>
      <c r="T264" s="35"/>
      <c r="U264" s="35"/>
      <c r="V264" s="35"/>
      <c r="W264" s="35"/>
    </row>
    <row r="265" spans="14:23" x14ac:dyDescent="0.25">
      <c r="N265" s="27"/>
      <c r="O265" s="10"/>
      <c r="Q265" s="10"/>
      <c r="R265" s="34"/>
      <c r="S265" s="35"/>
      <c r="T265" s="35"/>
      <c r="U265" s="35"/>
      <c r="V265" s="35"/>
      <c r="W265" s="35"/>
    </row>
    <row r="266" spans="14:23" x14ac:dyDescent="0.25">
      <c r="N266" s="27"/>
      <c r="O266" s="10"/>
      <c r="Q266" s="10"/>
      <c r="R266" s="34"/>
      <c r="S266" s="35"/>
      <c r="T266" s="35"/>
      <c r="U266" s="35"/>
      <c r="V266" s="35"/>
      <c r="W266" s="35"/>
    </row>
    <row r="267" spans="14:23" x14ac:dyDescent="0.25">
      <c r="N267" s="27"/>
      <c r="O267" s="10"/>
      <c r="Q267" s="10"/>
      <c r="R267" s="34"/>
      <c r="S267" s="35"/>
      <c r="T267" s="35"/>
      <c r="U267" s="35"/>
      <c r="V267" s="35"/>
      <c r="W267" s="35"/>
    </row>
    <row r="268" spans="14:23" x14ac:dyDescent="0.25">
      <c r="N268" s="27"/>
      <c r="O268" s="10"/>
      <c r="Q268" s="10"/>
      <c r="R268" s="34"/>
      <c r="S268" s="35"/>
      <c r="T268" s="35"/>
      <c r="U268" s="35"/>
      <c r="V268" s="35"/>
      <c r="W268" s="35"/>
    </row>
    <row r="269" spans="14:23" x14ac:dyDescent="0.25">
      <c r="N269" s="27"/>
      <c r="O269" s="10"/>
      <c r="Q269" s="10"/>
      <c r="R269" s="34"/>
      <c r="S269" s="35"/>
      <c r="T269" s="35"/>
      <c r="U269" s="35"/>
      <c r="V269" s="35"/>
      <c r="W269" s="35"/>
    </row>
    <row r="270" spans="14:23" x14ac:dyDescent="0.25">
      <c r="N270" s="27"/>
      <c r="O270" s="10"/>
      <c r="Q270" s="10"/>
      <c r="R270" s="34"/>
      <c r="S270" s="35"/>
      <c r="T270" s="35"/>
      <c r="U270" s="35"/>
      <c r="V270" s="35"/>
      <c r="W270" s="35"/>
    </row>
    <row r="271" spans="14:23" x14ac:dyDescent="0.25">
      <c r="N271" s="27"/>
      <c r="O271" s="10"/>
      <c r="Q271" s="10"/>
      <c r="R271" s="34"/>
      <c r="S271" s="35"/>
      <c r="T271" s="35"/>
      <c r="U271" s="35"/>
      <c r="V271" s="35"/>
      <c r="W271" s="35"/>
    </row>
    <row r="272" spans="14:23" x14ac:dyDescent="0.25">
      <c r="N272" s="27"/>
      <c r="O272" s="10"/>
      <c r="Q272" s="10"/>
      <c r="R272" s="34"/>
      <c r="S272" s="35"/>
      <c r="T272" s="35"/>
      <c r="U272" s="35"/>
      <c r="V272" s="35"/>
      <c r="W272" s="35"/>
    </row>
    <row r="273" spans="14:23" x14ac:dyDescent="0.25">
      <c r="N273" s="27"/>
      <c r="O273" s="10"/>
      <c r="Q273" s="10"/>
      <c r="R273" s="34"/>
      <c r="S273" s="35"/>
      <c r="T273" s="35"/>
      <c r="U273" s="35"/>
      <c r="V273" s="35"/>
      <c r="W273" s="35"/>
    </row>
    <row r="274" spans="14:23" x14ac:dyDescent="0.25">
      <c r="N274" s="27"/>
      <c r="O274" s="10"/>
      <c r="Q274" s="10"/>
      <c r="R274" s="34"/>
      <c r="S274" s="35"/>
      <c r="T274" s="35"/>
      <c r="U274" s="35"/>
      <c r="V274" s="35"/>
      <c r="W274" s="35"/>
    </row>
    <row r="275" spans="14:23" x14ac:dyDescent="0.25">
      <c r="N275" s="27"/>
      <c r="O275" s="10"/>
      <c r="Q275" s="10"/>
      <c r="R275" s="34"/>
      <c r="S275" s="35"/>
      <c r="T275" s="35"/>
      <c r="U275" s="35"/>
      <c r="V275" s="35"/>
      <c r="W275" s="35"/>
    </row>
    <row r="276" spans="14:23" x14ac:dyDescent="0.25">
      <c r="N276" s="27"/>
      <c r="O276" s="10"/>
      <c r="Q276" s="10"/>
      <c r="R276" s="34"/>
      <c r="S276" s="35"/>
      <c r="T276" s="35"/>
      <c r="U276" s="35"/>
      <c r="V276" s="35"/>
      <c r="W276" s="35"/>
    </row>
    <row r="277" spans="14:23" x14ac:dyDescent="0.25">
      <c r="N277" s="27"/>
      <c r="O277" s="10"/>
      <c r="Q277" s="10"/>
      <c r="R277" s="34"/>
      <c r="S277" s="35"/>
      <c r="T277" s="35"/>
      <c r="U277" s="35"/>
      <c r="V277" s="35"/>
      <c r="W277" s="35"/>
    </row>
    <row r="278" spans="14:23" x14ac:dyDescent="0.25">
      <c r="N278" s="27"/>
      <c r="O278" s="10"/>
      <c r="Q278" s="10"/>
      <c r="R278" s="34"/>
      <c r="S278" s="35"/>
      <c r="T278" s="35"/>
      <c r="U278" s="35"/>
      <c r="V278" s="35"/>
      <c r="W278" s="35"/>
    </row>
    <row r="279" spans="14:23" x14ac:dyDescent="0.25">
      <c r="N279" s="27"/>
      <c r="O279" s="10"/>
      <c r="Q279" s="10"/>
      <c r="R279" s="34"/>
      <c r="S279" s="35"/>
      <c r="T279" s="35"/>
      <c r="U279" s="35"/>
      <c r="V279" s="35"/>
      <c r="W279" s="35"/>
    </row>
    <row r="280" spans="14:23" x14ac:dyDescent="0.25">
      <c r="N280" s="27"/>
      <c r="O280" s="10"/>
      <c r="Q280" s="10"/>
      <c r="R280" s="34"/>
      <c r="S280" s="35"/>
      <c r="T280" s="35"/>
      <c r="U280" s="35"/>
      <c r="V280" s="35"/>
      <c r="W280" s="35"/>
    </row>
    <row r="281" spans="14:23" x14ac:dyDescent="0.25">
      <c r="N281" s="27"/>
      <c r="O281" s="10"/>
      <c r="Q281" s="10"/>
      <c r="R281" s="34"/>
      <c r="S281" s="35"/>
      <c r="T281" s="35"/>
      <c r="U281" s="35"/>
      <c r="V281" s="35"/>
      <c r="W281" s="35"/>
    </row>
    <row r="282" spans="14:23" x14ac:dyDescent="0.25">
      <c r="N282" s="27"/>
      <c r="O282" s="10"/>
      <c r="Q282" s="10"/>
      <c r="R282" s="34"/>
      <c r="S282" s="35"/>
      <c r="T282" s="35"/>
      <c r="U282" s="35"/>
      <c r="V282" s="35"/>
      <c r="W282" s="35"/>
    </row>
    <row r="283" spans="14:23" x14ac:dyDescent="0.25">
      <c r="N283" s="27"/>
      <c r="O283" s="10"/>
      <c r="Q283" s="10"/>
      <c r="R283" s="34"/>
      <c r="S283" s="35"/>
      <c r="T283" s="35"/>
      <c r="U283" s="35"/>
      <c r="V283" s="35"/>
      <c r="W283" s="35"/>
    </row>
    <row r="284" spans="14:23" x14ac:dyDescent="0.25">
      <c r="N284" s="27"/>
      <c r="O284" s="10"/>
      <c r="Q284" s="10"/>
      <c r="R284" s="34"/>
      <c r="S284" s="35"/>
      <c r="T284" s="35"/>
      <c r="U284" s="35"/>
      <c r="V284" s="35"/>
      <c r="W284" s="35"/>
    </row>
    <row r="285" spans="14:23" x14ac:dyDescent="0.25">
      <c r="N285" s="27"/>
      <c r="O285" s="10"/>
      <c r="Q285" s="10"/>
      <c r="R285" s="34"/>
      <c r="S285" s="35"/>
      <c r="T285" s="35"/>
      <c r="U285" s="35"/>
      <c r="V285" s="35"/>
      <c r="W285" s="35"/>
    </row>
    <row r="286" spans="14:23" x14ac:dyDescent="0.25">
      <c r="N286" s="27"/>
      <c r="O286" s="10"/>
      <c r="Q286" s="10"/>
      <c r="R286" s="34"/>
      <c r="S286" s="35"/>
      <c r="T286" s="35"/>
      <c r="U286" s="35"/>
      <c r="V286" s="35"/>
      <c r="W286" s="35"/>
    </row>
    <row r="287" spans="14:23" x14ac:dyDescent="0.25">
      <c r="N287" s="27"/>
      <c r="O287" s="10"/>
      <c r="Q287" s="10"/>
      <c r="R287" s="34"/>
      <c r="S287" s="35"/>
      <c r="T287" s="35"/>
      <c r="U287" s="35"/>
      <c r="V287" s="35"/>
      <c r="W287" s="35"/>
    </row>
    <row r="288" spans="14:23" x14ac:dyDescent="0.25">
      <c r="N288" s="27"/>
      <c r="O288" s="10"/>
      <c r="Q288" s="10"/>
      <c r="R288" s="34"/>
      <c r="S288" s="35"/>
      <c r="T288" s="35"/>
      <c r="U288" s="35"/>
      <c r="V288" s="35"/>
      <c r="W288" s="35"/>
    </row>
    <row r="289" spans="14:23" x14ac:dyDescent="0.25">
      <c r="N289" s="27"/>
      <c r="O289" s="10"/>
      <c r="Q289" s="10"/>
      <c r="R289" s="34"/>
      <c r="S289" s="35"/>
      <c r="T289" s="35"/>
      <c r="U289" s="35"/>
      <c r="V289" s="35"/>
      <c r="W289" s="35"/>
    </row>
    <row r="290" spans="14:23" x14ac:dyDescent="0.25">
      <c r="N290" s="27"/>
      <c r="O290" s="10"/>
      <c r="Q290" s="10"/>
      <c r="R290" s="34"/>
      <c r="S290" s="35"/>
      <c r="T290" s="35"/>
      <c r="U290" s="35"/>
      <c r="V290" s="35"/>
      <c r="W290" s="35"/>
    </row>
    <row r="291" spans="14:23" x14ac:dyDescent="0.25">
      <c r="N291" s="27"/>
      <c r="O291" s="10"/>
      <c r="Q291" s="10"/>
      <c r="R291" s="34"/>
      <c r="S291" s="35"/>
      <c r="T291" s="35"/>
      <c r="U291" s="35"/>
      <c r="V291" s="35"/>
      <c r="W291" s="35"/>
    </row>
    <row r="292" spans="14:23" x14ac:dyDescent="0.25">
      <c r="N292" s="27"/>
      <c r="O292" s="10"/>
      <c r="Q292" s="10"/>
      <c r="R292" s="34"/>
      <c r="S292" s="35"/>
      <c r="T292" s="35"/>
      <c r="U292" s="35"/>
      <c r="V292" s="35"/>
      <c r="W292" s="35"/>
    </row>
    <row r="293" spans="14:23" x14ac:dyDescent="0.25">
      <c r="N293" s="27"/>
      <c r="O293" s="10"/>
      <c r="Q293" s="10"/>
      <c r="R293" s="34"/>
      <c r="S293" s="35"/>
      <c r="T293" s="35"/>
      <c r="U293" s="35"/>
      <c r="V293" s="35"/>
      <c r="W293" s="35"/>
    </row>
    <row r="294" spans="14:23" x14ac:dyDescent="0.25">
      <c r="N294" s="27"/>
      <c r="O294" s="10"/>
      <c r="Q294" s="10"/>
      <c r="R294" s="34"/>
      <c r="S294" s="35"/>
      <c r="T294" s="35"/>
      <c r="U294" s="35"/>
      <c r="V294" s="35"/>
      <c r="W294" s="35"/>
    </row>
    <row r="295" spans="14:23" x14ac:dyDescent="0.25">
      <c r="N295" s="27"/>
      <c r="O295" s="10"/>
      <c r="Q295" s="10"/>
      <c r="R295" s="34"/>
      <c r="S295" s="35"/>
      <c r="T295" s="35"/>
      <c r="U295" s="35"/>
      <c r="V295" s="35"/>
      <c r="W295" s="35"/>
    </row>
    <row r="296" spans="14:23" x14ac:dyDescent="0.25">
      <c r="N296" s="27"/>
      <c r="O296" s="10"/>
      <c r="Q296" s="10"/>
      <c r="R296" s="34"/>
      <c r="S296" s="35"/>
      <c r="T296" s="35"/>
      <c r="U296" s="35"/>
      <c r="V296" s="35"/>
      <c r="W296" s="35"/>
    </row>
    <row r="297" spans="14:23" x14ac:dyDescent="0.25">
      <c r="N297" s="27"/>
      <c r="O297" s="10"/>
      <c r="Q297" s="10"/>
      <c r="R297" s="34"/>
      <c r="S297" s="35"/>
      <c r="T297" s="35"/>
      <c r="U297" s="35"/>
      <c r="V297" s="35"/>
      <c r="W297" s="35"/>
    </row>
    <row r="298" spans="14:23" x14ac:dyDescent="0.25">
      <c r="N298" s="27"/>
      <c r="O298" s="10"/>
      <c r="Q298" s="10"/>
      <c r="R298" s="34"/>
      <c r="S298" s="35"/>
      <c r="T298" s="35"/>
      <c r="U298" s="35"/>
      <c r="V298" s="35"/>
      <c r="W298" s="35"/>
    </row>
    <row r="299" spans="14:23" x14ac:dyDescent="0.25">
      <c r="N299" s="27"/>
      <c r="O299" s="10"/>
      <c r="Q299" s="10"/>
      <c r="R299" s="34"/>
      <c r="S299" s="35"/>
      <c r="T299" s="35"/>
      <c r="U299" s="35"/>
      <c r="V299" s="35"/>
      <c r="W299" s="35"/>
    </row>
    <row r="300" spans="14:23" x14ac:dyDescent="0.25">
      <c r="N300" s="27"/>
      <c r="O300" s="10"/>
      <c r="Q300" s="10"/>
      <c r="R300" s="34"/>
      <c r="S300" s="35"/>
      <c r="T300" s="35"/>
      <c r="U300" s="35"/>
      <c r="V300" s="35"/>
      <c r="W300" s="35"/>
    </row>
    <row r="301" spans="14:23" x14ac:dyDescent="0.25">
      <c r="N301" s="27"/>
      <c r="O301" s="10"/>
      <c r="Q301" s="10"/>
      <c r="R301" s="34"/>
      <c r="S301" s="35"/>
      <c r="T301" s="35"/>
      <c r="U301" s="35"/>
      <c r="V301" s="35"/>
      <c r="W301" s="35"/>
    </row>
    <row r="302" spans="14:23" x14ac:dyDescent="0.25">
      <c r="N302" s="27"/>
      <c r="O302" s="10"/>
      <c r="Q302" s="10"/>
      <c r="R302" s="34"/>
      <c r="S302" s="35"/>
      <c r="T302" s="35"/>
      <c r="U302" s="35"/>
      <c r="V302" s="35"/>
      <c r="W302" s="35"/>
    </row>
    <row r="303" spans="14:23" x14ac:dyDescent="0.25">
      <c r="N303" s="27"/>
      <c r="O303" s="10"/>
      <c r="Q303" s="10"/>
      <c r="R303" s="34"/>
      <c r="S303" s="35"/>
      <c r="T303" s="35"/>
      <c r="U303" s="35"/>
      <c r="V303" s="35"/>
      <c r="W303" s="35"/>
    </row>
    <row r="304" spans="14:23" x14ac:dyDescent="0.25">
      <c r="N304" s="27"/>
      <c r="O304" s="10"/>
      <c r="Q304" s="10"/>
      <c r="R304" s="34"/>
      <c r="S304" s="35"/>
      <c r="T304" s="35"/>
      <c r="U304" s="35"/>
      <c r="V304" s="35"/>
      <c r="W304" s="35"/>
    </row>
    <row r="305" spans="14:23" x14ac:dyDescent="0.25">
      <c r="N305" s="27"/>
      <c r="O305" s="10"/>
      <c r="Q305" s="10"/>
      <c r="R305" s="34"/>
      <c r="S305" s="35"/>
      <c r="T305" s="35"/>
      <c r="U305" s="35"/>
      <c r="V305" s="35"/>
      <c r="W305" s="35"/>
    </row>
    <row r="306" spans="14:23" x14ac:dyDescent="0.25">
      <c r="N306" s="27"/>
      <c r="O306" s="10"/>
      <c r="Q306" s="10"/>
      <c r="R306" s="34"/>
      <c r="S306" s="35"/>
      <c r="T306" s="35"/>
      <c r="U306" s="35"/>
      <c r="V306" s="35"/>
      <c r="W306" s="35"/>
    </row>
    <row r="307" spans="14:23" x14ac:dyDescent="0.25">
      <c r="N307" s="27"/>
      <c r="O307" s="10"/>
      <c r="Q307" s="10"/>
      <c r="R307" s="34"/>
      <c r="S307" s="35"/>
      <c r="T307" s="35"/>
      <c r="U307" s="35"/>
      <c r="V307" s="35"/>
      <c r="W307" s="35"/>
    </row>
    <row r="308" spans="14:23" x14ac:dyDescent="0.25">
      <c r="N308" s="27"/>
      <c r="O308" s="10"/>
      <c r="Q308" s="10"/>
      <c r="R308" s="34"/>
      <c r="S308" s="35"/>
      <c r="T308" s="35"/>
      <c r="U308" s="35"/>
      <c r="V308" s="35"/>
      <c r="W308" s="35"/>
    </row>
    <row r="309" spans="14:23" x14ac:dyDescent="0.25">
      <c r="N309" s="27"/>
      <c r="O309" s="10"/>
      <c r="Q309" s="10"/>
      <c r="R309" s="34"/>
      <c r="S309" s="35"/>
      <c r="T309" s="35"/>
      <c r="U309" s="35"/>
      <c r="V309" s="35"/>
      <c r="W309" s="35"/>
    </row>
    <row r="310" spans="14:23" x14ac:dyDescent="0.25">
      <c r="N310" s="27"/>
      <c r="O310" s="10"/>
      <c r="Q310" s="10"/>
      <c r="R310" s="34"/>
      <c r="S310" s="35"/>
      <c r="T310" s="35"/>
      <c r="U310" s="35"/>
      <c r="V310" s="35"/>
      <c r="W310" s="35"/>
    </row>
    <row r="311" spans="14:23" x14ac:dyDescent="0.25">
      <c r="N311" s="27"/>
      <c r="O311" s="10"/>
      <c r="Q311" s="10"/>
      <c r="R311" s="34"/>
      <c r="S311" s="35"/>
      <c r="T311" s="35"/>
      <c r="U311" s="35"/>
      <c r="V311" s="35"/>
      <c r="W311" s="35"/>
    </row>
    <row r="312" spans="14:23" x14ac:dyDescent="0.25">
      <c r="N312" s="27"/>
      <c r="O312" s="10"/>
      <c r="Q312" s="10"/>
      <c r="R312" s="34"/>
      <c r="S312" s="35"/>
      <c r="T312" s="35"/>
      <c r="U312" s="35"/>
      <c r="V312" s="35"/>
      <c r="W312" s="35"/>
    </row>
    <row r="313" spans="14:23" x14ac:dyDescent="0.25">
      <c r="N313" s="27"/>
      <c r="O313" s="10"/>
      <c r="Q313" s="10"/>
      <c r="R313" s="34"/>
      <c r="S313" s="35"/>
      <c r="T313" s="35"/>
      <c r="U313" s="35"/>
      <c r="V313" s="35"/>
      <c r="W313" s="35"/>
    </row>
    <row r="314" spans="14:23" x14ac:dyDescent="0.25">
      <c r="N314" s="27"/>
      <c r="O314" s="10"/>
      <c r="Q314" s="10"/>
      <c r="R314" s="34"/>
      <c r="S314" s="35"/>
      <c r="T314" s="35"/>
      <c r="U314" s="35"/>
      <c r="V314" s="35"/>
      <c r="W314" s="35"/>
    </row>
    <row r="315" spans="14:23" x14ac:dyDescent="0.25">
      <c r="N315" s="27"/>
      <c r="O315" s="10"/>
      <c r="Q315" s="10"/>
      <c r="R315" s="34"/>
      <c r="S315" s="35"/>
      <c r="T315" s="35"/>
      <c r="U315" s="35"/>
      <c r="V315" s="35"/>
      <c r="W315" s="35"/>
    </row>
    <row r="316" spans="14:23" x14ac:dyDescent="0.25">
      <c r="N316" s="27"/>
      <c r="O316" s="10"/>
      <c r="Q316" s="10"/>
      <c r="R316" s="34"/>
      <c r="S316" s="35"/>
      <c r="T316" s="35"/>
      <c r="U316" s="35"/>
      <c r="V316" s="35"/>
      <c r="W316" s="35"/>
    </row>
    <row r="317" spans="14:23" x14ac:dyDescent="0.25">
      <c r="N317" s="27"/>
      <c r="O317" s="10"/>
      <c r="Q317" s="10"/>
      <c r="R317" s="34"/>
      <c r="S317" s="35"/>
      <c r="T317" s="35"/>
      <c r="U317" s="35"/>
      <c r="V317" s="35"/>
      <c r="W317" s="35"/>
    </row>
    <row r="318" spans="14:23" x14ac:dyDescent="0.25">
      <c r="N318" s="27"/>
      <c r="O318" s="10"/>
      <c r="Q318" s="10"/>
      <c r="R318" s="34"/>
      <c r="S318" s="35"/>
      <c r="T318" s="35"/>
      <c r="U318" s="35"/>
      <c r="V318" s="35"/>
      <c r="W318" s="35"/>
    </row>
    <row r="319" spans="14:23" x14ac:dyDescent="0.25">
      <c r="N319" s="27"/>
      <c r="O319" s="10"/>
      <c r="Q319" s="10"/>
      <c r="R319" s="34"/>
      <c r="S319" s="35"/>
      <c r="T319" s="35"/>
      <c r="U319" s="35"/>
      <c r="V319" s="35"/>
      <c r="W319" s="35"/>
    </row>
    <row r="320" spans="14:23" x14ac:dyDescent="0.25">
      <c r="N320" s="27"/>
      <c r="O320" s="10"/>
      <c r="Q320" s="10"/>
      <c r="R320" s="34"/>
      <c r="S320" s="35"/>
      <c r="T320" s="35"/>
      <c r="U320" s="35"/>
      <c r="V320" s="35"/>
      <c r="W320" s="35"/>
    </row>
    <row r="321" spans="14:23" x14ac:dyDescent="0.25">
      <c r="N321" s="27"/>
      <c r="O321" s="10"/>
      <c r="Q321" s="10"/>
      <c r="R321" s="34"/>
      <c r="S321" s="35"/>
      <c r="T321" s="35"/>
      <c r="U321" s="35"/>
      <c r="V321" s="35"/>
      <c r="W321" s="35"/>
    </row>
    <row r="322" spans="14:23" x14ac:dyDescent="0.25">
      <c r="N322" s="27"/>
      <c r="O322" s="10"/>
      <c r="Q322" s="10"/>
      <c r="R322" s="34"/>
      <c r="S322" s="35"/>
      <c r="T322" s="35"/>
      <c r="U322" s="35"/>
      <c r="V322" s="35"/>
      <c r="W322" s="35"/>
    </row>
    <row r="323" spans="14:23" x14ac:dyDescent="0.25">
      <c r="N323" s="27"/>
      <c r="O323" s="10"/>
      <c r="Q323" s="10"/>
      <c r="R323" s="34"/>
      <c r="S323" s="35"/>
      <c r="T323" s="35"/>
      <c r="U323" s="35"/>
      <c r="V323" s="35"/>
      <c r="W323" s="35"/>
    </row>
    <row r="324" spans="14:23" x14ac:dyDescent="0.25">
      <c r="N324" s="27"/>
      <c r="O324" s="10"/>
      <c r="Q324" s="10"/>
      <c r="R324" s="34"/>
      <c r="S324" s="35"/>
      <c r="T324" s="35"/>
      <c r="U324" s="35"/>
      <c r="V324" s="35"/>
      <c r="W324" s="35"/>
    </row>
    <row r="325" spans="14:23" x14ac:dyDescent="0.25">
      <c r="N325" s="27"/>
      <c r="O325" s="10"/>
      <c r="Q325" s="10"/>
      <c r="R325" s="34"/>
      <c r="S325" s="35"/>
      <c r="T325" s="35"/>
      <c r="U325" s="35"/>
      <c r="V325" s="35"/>
      <c r="W325" s="35"/>
    </row>
    <row r="326" spans="14:23" x14ac:dyDescent="0.25">
      <c r="N326" s="27"/>
      <c r="O326" s="10"/>
      <c r="Q326" s="10"/>
      <c r="R326" s="34"/>
      <c r="S326" s="35"/>
      <c r="T326" s="35"/>
      <c r="U326" s="35"/>
      <c r="V326" s="35"/>
      <c r="W326" s="35"/>
    </row>
    <row r="327" spans="14:23" x14ac:dyDescent="0.25">
      <c r="N327" s="27"/>
      <c r="O327" s="10"/>
      <c r="Q327" s="10"/>
      <c r="R327" s="34"/>
      <c r="S327" s="35"/>
      <c r="T327" s="35"/>
      <c r="U327" s="35"/>
      <c r="V327" s="35"/>
      <c r="W327" s="35"/>
    </row>
    <row r="328" spans="14:23" x14ac:dyDescent="0.25">
      <c r="N328" s="27"/>
      <c r="O328" s="10"/>
      <c r="Q328" s="10"/>
      <c r="R328" s="34"/>
      <c r="S328" s="35"/>
      <c r="T328" s="35"/>
      <c r="U328" s="35"/>
      <c r="V328" s="35"/>
      <c r="W328" s="35"/>
    </row>
    <row r="329" spans="14:23" x14ac:dyDescent="0.25">
      <c r="N329" s="27"/>
      <c r="O329" s="10"/>
      <c r="Q329" s="10"/>
      <c r="R329" s="34"/>
      <c r="S329" s="35"/>
      <c r="T329" s="35"/>
      <c r="U329" s="35"/>
      <c r="V329" s="35"/>
      <c r="W329" s="35"/>
    </row>
    <row r="330" spans="14:23" x14ac:dyDescent="0.25">
      <c r="N330" s="27"/>
      <c r="O330" s="10"/>
      <c r="Q330" s="10"/>
      <c r="R330" s="34"/>
      <c r="S330" s="35"/>
      <c r="T330" s="35"/>
      <c r="U330" s="35"/>
      <c r="V330" s="35"/>
      <c r="W330" s="35"/>
    </row>
    <row r="331" spans="14:23" x14ac:dyDescent="0.25">
      <c r="N331" s="27"/>
      <c r="O331" s="10"/>
      <c r="Q331" s="10"/>
      <c r="R331" s="34"/>
      <c r="S331" s="35"/>
      <c r="T331" s="35"/>
      <c r="U331" s="35"/>
      <c r="V331" s="35"/>
      <c r="W331" s="35"/>
    </row>
    <row r="332" spans="14:23" x14ac:dyDescent="0.25">
      <c r="N332" s="27"/>
      <c r="O332" s="10"/>
      <c r="Q332" s="10"/>
      <c r="R332" s="34"/>
      <c r="S332" s="35"/>
      <c r="T332" s="35"/>
      <c r="U332" s="35"/>
      <c r="V332" s="35"/>
      <c r="W332" s="35"/>
    </row>
    <row r="333" spans="14:23" x14ac:dyDescent="0.25">
      <c r="N333" s="27"/>
      <c r="O333" s="10"/>
      <c r="Q333" s="10"/>
      <c r="R333" s="34"/>
      <c r="S333" s="35"/>
      <c r="T333" s="35"/>
      <c r="U333" s="35"/>
      <c r="V333" s="35"/>
      <c r="W333" s="35"/>
    </row>
    <row r="334" spans="14:23" x14ac:dyDescent="0.25">
      <c r="N334" s="27"/>
      <c r="O334" s="10"/>
      <c r="Q334" s="10"/>
      <c r="R334" s="34"/>
      <c r="S334" s="35"/>
      <c r="T334" s="35"/>
      <c r="U334" s="35"/>
      <c r="V334" s="35"/>
      <c r="W334" s="35"/>
    </row>
    <row r="335" spans="14:23" x14ac:dyDescent="0.25">
      <c r="N335" s="27"/>
      <c r="O335" s="10"/>
      <c r="Q335" s="10"/>
      <c r="R335" s="34"/>
      <c r="S335" s="35"/>
      <c r="T335" s="35"/>
      <c r="U335" s="35"/>
      <c r="V335" s="35"/>
      <c r="W335" s="35"/>
    </row>
    <row r="336" spans="14:23" x14ac:dyDescent="0.25">
      <c r="N336" s="27"/>
      <c r="O336" s="10"/>
      <c r="Q336" s="10"/>
      <c r="R336" s="34"/>
      <c r="S336" s="35"/>
      <c r="T336" s="35"/>
      <c r="U336" s="35"/>
      <c r="V336" s="35"/>
      <c r="W336" s="35"/>
    </row>
    <row r="337" spans="14:23" x14ac:dyDescent="0.25">
      <c r="N337" s="27"/>
      <c r="O337" s="10"/>
      <c r="Q337" s="10"/>
      <c r="R337" s="34"/>
      <c r="S337" s="35"/>
      <c r="T337" s="35"/>
      <c r="U337" s="35"/>
      <c r="V337" s="35"/>
      <c r="W337" s="35"/>
    </row>
    <row r="338" spans="14:23" x14ac:dyDescent="0.25">
      <c r="N338" s="27"/>
      <c r="O338" s="10"/>
      <c r="Q338" s="10"/>
      <c r="R338" s="34"/>
      <c r="S338" s="35"/>
      <c r="T338" s="35"/>
      <c r="U338" s="35"/>
      <c r="V338" s="35"/>
      <c r="W338" s="35"/>
    </row>
    <row r="339" spans="14:23" x14ac:dyDescent="0.25">
      <c r="N339" s="27"/>
      <c r="O339" s="10"/>
      <c r="Q339" s="10"/>
      <c r="R339" s="34"/>
      <c r="S339" s="35"/>
      <c r="T339" s="35"/>
      <c r="U339" s="35"/>
      <c r="V339" s="35"/>
      <c r="W339" s="35"/>
    </row>
    <row r="340" spans="14:23" x14ac:dyDescent="0.25">
      <c r="N340" s="27"/>
      <c r="O340" s="10"/>
      <c r="Q340" s="10"/>
      <c r="R340" s="34"/>
      <c r="S340" s="35"/>
      <c r="T340" s="35"/>
      <c r="U340" s="35"/>
      <c r="V340" s="35"/>
      <c r="W340" s="35"/>
    </row>
    <row r="341" spans="14:23" x14ac:dyDescent="0.25">
      <c r="N341" s="27"/>
      <c r="O341" s="10"/>
      <c r="Q341" s="10"/>
      <c r="R341" s="34"/>
      <c r="S341" s="35"/>
      <c r="T341" s="35"/>
      <c r="U341" s="35"/>
      <c r="V341" s="35"/>
      <c r="W341" s="35"/>
    </row>
    <row r="342" spans="14:23" x14ac:dyDescent="0.25">
      <c r="N342" s="27"/>
      <c r="O342" s="10"/>
      <c r="Q342" s="10"/>
      <c r="R342" s="34"/>
      <c r="S342" s="35"/>
      <c r="T342" s="35"/>
      <c r="U342" s="35"/>
      <c r="V342" s="35"/>
      <c r="W342" s="35"/>
    </row>
    <row r="343" spans="14:23" x14ac:dyDescent="0.25">
      <c r="N343" s="27"/>
      <c r="O343" s="10"/>
      <c r="Q343" s="10"/>
      <c r="R343" s="34"/>
      <c r="S343" s="35"/>
      <c r="T343" s="35"/>
      <c r="U343" s="35"/>
      <c r="V343" s="35"/>
      <c r="W343" s="35"/>
    </row>
    <row r="344" spans="14:23" x14ac:dyDescent="0.25">
      <c r="N344" s="27"/>
      <c r="O344" s="10"/>
      <c r="Q344" s="10"/>
      <c r="R344" s="34"/>
      <c r="S344" s="35"/>
      <c r="T344" s="35"/>
      <c r="U344" s="35"/>
      <c r="V344" s="35"/>
      <c r="W344" s="35"/>
    </row>
    <row r="345" spans="14:23" x14ac:dyDescent="0.25">
      <c r="N345" s="27"/>
      <c r="O345" s="10"/>
      <c r="Q345" s="10"/>
      <c r="R345" s="34"/>
      <c r="S345" s="35"/>
      <c r="T345" s="35"/>
      <c r="U345" s="35"/>
      <c r="V345" s="35"/>
      <c r="W345" s="35"/>
    </row>
    <row r="346" spans="14:23" x14ac:dyDescent="0.25">
      <c r="N346" s="27"/>
      <c r="O346" s="10"/>
      <c r="Q346" s="10"/>
      <c r="R346" s="34"/>
      <c r="S346" s="35"/>
      <c r="T346" s="35"/>
      <c r="U346" s="35"/>
      <c r="V346" s="35"/>
      <c r="W346" s="35"/>
    </row>
    <row r="347" spans="14:23" x14ac:dyDescent="0.25">
      <c r="N347" s="27"/>
      <c r="O347" s="10"/>
      <c r="Q347" s="10"/>
      <c r="R347" s="34"/>
      <c r="S347" s="35"/>
      <c r="T347" s="35"/>
      <c r="U347" s="35"/>
      <c r="V347" s="35"/>
      <c r="W347" s="35"/>
    </row>
    <row r="348" spans="14:23" x14ac:dyDescent="0.25">
      <c r="N348" s="27"/>
      <c r="O348" s="10"/>
      <c r="Q348" s="10"/>
      <c r="R348" s="34"/>
      <c r="S348" s="35"/>
      <c r="T348" s="35"/>
      <c r="U348" s="35"/>
      <c r="V348" s="35"/>
      <c r="W348" s="35"/>
    </row>
    <row r="349" spans="14:23" x14ac:dyDescent="0.25">
      <c r="N349" s="27"/>
      <c r="O349" s="10"/>
      <c r="Q349" s="10"/>
      <c r="R349" s="34"/>
      <c r="S349" s="35"/>
      <c r="T349" s="35"/>
      <c r="U349" s="35"/>
      <c r="V349" s="35"/>
      <c r="W349" s="35"/>
    </row>
    <row r="350" spans="14:23" x14ac:dyDescent="0.25">
      <c r="N350" s="27"/>
      <c r="O350" s="10"/>
      <c r="Q350" s="10"/>
      <c r="R350" s="34"/>
      <c r="S350" s="35"/>
      <c r="T350" s="35"/>
      <c r="U350" s="35"/>
      <c r="V350" s="35"/>
      <c r="W350" s="35"/>
    </row>
    <row r="351" spans="14:23" x14ac:dyDescent="0.25">
      <c r="N351" s="27"/>
      <c r="O351" s="10"/>
      <c r="Q351" s="10"/>
      <c r="R351" s="34"/>
      <c r="S351" s="35"/>
      <c r="T351" s="35"/>
      <c r="U351" s="35"/>
      <c r="V351" s="35"/>
      <c r="W351" s="35"/>
    </row>
    <row r="352" spans="14:23" x14ac:dyDescent="0.25">
      <c r="N352" s="27"/>
      <c r="O352" s="10"/>
      <c r="Q352" s="10"/>
      <c r="R352" s="34"/>
      <c r="S352" s="35"/>
      <c r="T352" s="35"/>
      <c r="U352" s="35"/>
      <c r="V352" s="35"/>
      <c r="W352" s="35"/>
    </row>
    <row r="353" spans="14:23" x14ac:dyDescent="0.25">
      <c r="N353" s="27"/>
      <c r="O353" s="10"/>
      <c r="Q353" s="10"/>
      <c r="R353" s="34"/>
      <c r="S353" s="35"/>
      <c r="T353" s="35"/>
      <c r="U353" s="35"/>
      <c r="V353" s="35"/>
      <c r="W353" s="35"/>
    </row>
    <row r="354" spans="14:23" x14ac:dyDescent="0.25">
      <c r="N354" s="27"/>
      <c r="O354" s="10"/>
      <c r="Q354" s="10"/>
      <c r="R354" s="34"/>
      <c r="S354" s="35"/>
      <c r="T354" s="35"/>
      <c r="U354" s="35"/>
      <c r="V354" s="35"/>
      <c r="W354" s="35"/>
    </row>
    <row r="355" spans="14:23" x14ac:dyDescent="0.25">
      <c r="N355" s="27"/>
      <c r="O355" s="10"/>
      <c r="Q355" s="10"/>
      <c r="R355" s="34"/>
      <c r="S355" s="35"/>
      <c r="T355" s="35"/>
      <c r="U355" s="35"/>
      <c r="V355" s="35"/>
      <c r="W355" s="35"/>
    </row>
    <row r="356" spans="14:23" x14ac:dyDescent="0.25">
      <c r="N356" s="27"/>
      <c r="O356" s="10"/>
      <c r="Q356" s="10"/>
      <c r="R356" s="34"/>
      <c r="S356" s="35"/>
      <c r="T356" s="35"/>
      <c r="U356" s="35"/>
      <c r="V356" s="35"/>
      <c r="W356" s="35"/>
    </row>
    <row r="357" spans="14:23" x14ac:dyDescent="0.25">
      <c r="N357" s="27"/>
      <c r="O357" s="10"/>
      <c r="Q357" s="10"/>
      <c r="R357" s="34"/>
      <c r="S357" s="35"/>
      <c r="T357" s="35"/>
      <c r="U357" s="35"/>
      <c r="V357" s="35"/>
      <c r="W357" s="35"/>
    </row>
    <row r="358" spans="14:23" x14ac:dyDescent="0.25">
      <c r="N358" s="27"/>
      <c r="O358" s="10"/>
      <c r="Q358" s="10"/>
      <c r="R358" s="34"/>
      <c r="S358" s="35"/>
      <c r="T358" s="35"/>
      <c r="U358" s="35"/>
      <c r="V358" s="35"/>
      <c r="W358" s="35"/>
    </row>
    <row r="359" spans="14:23" x14ac:dyDescent="0.25">
      <c r="N359" s="27"/>
      <c r="O359" s="10"/>
      <c r="Q359" s="10"/>
      <c r="R359" s="34"/>
      <c r="S359" s="35"/>
      <c r="T359" s="35"/>
      <c r="U359" s="35"/>
      <c r="V359" s="35"/>
      <c r="W359" s="35"/>
    </row>
    <row r="360" spans="14:23" x14ac:dyDescent="0.25">
      <c r="N360" s="27"/>
      <c r="O360" s="10"/>
      <c r="Q360" s="10"/>
      <c r="R360" s="34"/>
      <c r="S360" s="35"/>
      <c r="T360" s="35"/>
      <c r="U360" s="35"/>
      <c r="V360" s="35"/>
      <c r="W360" s="35"/>
    </row>
    <row r="361" spans="14:23" x14ac:dyDescent="0.25">
      <c r="N361" s="27"/>
      <c r="O361" s="10"/>
      <c r="Q361" s="10"/>
      <c r="R361" s="34"/>
      <c r="S361" s="35"/>
      <c r="T361" s="35"/>
      <c r="U361" s="35"/>
      <c r="V361" s="35"/>
      <c r="W361" s="35"/>
    </row>
    <row r="362" spans="14:23" x14ac:dyDescent="0.25">
      <c r="N362" s="27"/>
      <c r="O362" s="10"/>
      <c r="Q362" s="10"/>
      <c r="R362" s="34"/>
      <c r="S362" s="35"/>
      <c r="T362" s="35"/>
      <c r="U362" s="35"/>
      <c r="V362" s="35"/>
      <c r="W362" s="35"/>
    </row>
    <row r="363" spans="14:23" x14ac:dyDescent="0.25">
      <c r="N363" s="27"/>
      <c r="O363" s="10"/>
      <c r="Q363" s="10"/>
      <c r="R363" s="34"/>
      <c r="S363" s="35"/>
      <c r="T363" s="35"/>
      <c r="U363" s="35"/>
      <c r="V363" s="35"/>
      <c r="W363" s="35"/>
    </row>
    <row r="364" spans="14:23" x14ac:dyDescent="0.25">
      <c r="N364" s="27"/>
      <c r="O364" s="10"/>
      <c r="Q364" s="10"/>
      <c r="R364" s="34"/>
      <c r="S364" s="35"/>
      <c r="T364" s="35"/>
      <c r="U364" s="35"/>
      <c r="V364" s="35"/>
      <c r="W364" s="35"/>
    </row>
    <row r="365" spans="14:23" x14ac:dyDescent="0.25">
      <c r="N365" s="27"/>
      <c r="O365" s="10"/>
      <c r="Q365" s="10"/>
      <c r="R365" s="34"/>
      <c r="S365" s="35"/>
      <c r="T365" s="35"/>
      <c r="U365" s="35"/>
      <c r="V365" s="35"/>
      <c r="W365" s="35"/>
    </row>
    <row r="366" spans="14:23" x14ac:dyDescent="0.25">
      <c r="N366" s="27"/>
      <c r="O366" s="10"/>
      <c r="Q366" s="10"/>
      <c r="R366" s="34"/>
      <c r="S366" s="35"/>
      <c r="T366" s="35"/>
      <c r="U366" s="35"/>
      <c r="V366" s="35"/>
      <c r="W366" s="35"/>
    </row>
    <row r="367" spans="14:23" x14ac:dyDescent="0.25">
      <c r="N367" s="27"/>
      <c r="O367" s="10"/>
      <c r="Q367" s="10"/>
      <c r="R367" s="34"/>
      <c r="S367" s="35"/>
      <c r="T367" s="35"/>
      <c r="U367" s="35"/>
      <c r="V367" s="35"/>
      <c r="W367" s="35"/>
    </row>
    <row r="368" spans="14:23" x14ac:dyDescent="0.25">
      <c r="N368" s="27"/>
      <c r="O368" s="10"/>
      <c r="Q368" s="10"/>
      <c r="R368" s="34"/>
      <c r="S368" s="35"/>
      <c r="T368" s="35"/>
      <c r="U368" s="35"/>
      <c r="V368" s="35"/>
      <c r="W368" s="35"/>
    </row>
    <row r="369" spans="14:23" x14ac:dyDescent="0.25">
      <c r="N369" s="27"/>
      <c r="O369" s="10"/>
      <c r="Q369" s="10"/>
      <c r="R369" s="34"/>
      <c r="S369" s="35"/>
      <c r="T369" s="35"/>
      <c r="U369" s="35"/>
      <c r="V369" s="35"/>
      <c r="W369" s="35"/>
    </row>
    <row r="370" spans="14:23" x14ac:dyDescent="0.25">
      <c r="N370" s="27"/>
      <c r="O370" s="10"/>
      <c r="Q370" s="10"/>
      <c r="R370" s="34"/>
      <c r="S370" s="35"/>
      <c r="T370" s="35"/>
      <c r="U370" s="35"/>
      <c r="V370" s="35"/>
      <c r="W370" s="35"/>
    </row>
    <row r="371" spans="14:23" x14ac:dyDescent="0.25">
      <c r="N371" s="27"/>
      <c r="O371" s="10"/>
      <c r="Q371" s="10"/>
      <c r="R371" s="34"/>
      <c r="S371" s="35"/>
      <c r="T371" s="35"/>
      <c r="U371" s="35"/>
      <c r="V371" s="35"/>
      <c r="W371" s="35"/>
    </row>
    <row r="372" spans="14:23" x14ac:dyDescent="0.25">
      <c r="N372" s="27"/>
      <c r="O372" s="10"/>
      <c r="Q372" s="10"/>
      <c r="R372" s="34"/>
      <c r="S372" s="35"/>
      <c r="T372" s="35"/>
      <c r="U372" s="35"/>
      <c r="V372" s="35"/>
      <c r="W372" s="35"/>
    </row>
    <row r="373" spans="14:23" x14ac:dyDescent="0.25">
      <c r="N373" s="27"/>
      <c r="O373" s="10"/>
      <c r="Q373" s="10"/>
      <c r="R373" s="34"/>
      <c r="S373" s="35"/>
      <c r="T373" s="35"/>
      <c r="U373" s="35"/>
      <c r="V373" s="35"/>
      <c r="W373" s="35"/>
    </row>
    <row r="374" spans="14:23" x14ac:dyDescent="0.25">
      <c r="N374" s="27"/>
      <c r="O374" s="10"/>
      <c r="Q374" s="10"/>
      <c r="R374" s="34"/>
      <c r="S374" s="35"/>
      <c r="T374" s="35"/>
      <c r="U374" s="35"/>
      <c r="V374" s="35"/>
      <c r="W374" s="35"/>
    </row>
    <row r="375" spans="14:23" x14ac:dyDescent="0.25">
      <c r="N375" s="27"/>
      <c r="O375" s="10"/>
      <c r="Q375" s="10"/>
      <c r="R375" s="34"/>
      <c r="S375" s="35"/>
      <c r="T375" s="35"/>
      <c r="U375" s="35"/>
      <c r="V375" s="35"/>
      <c r="W375" s="35"/>
    </row>
    <row r="376" spans="14:23" x14ac:dyDescent="0.25">
      <c r="N376" s="27"/>
      <c r="O376" s="10"/>
      <c r="Q376" s="10"/>
      <c r="R376" s="34"/>
      <c r="S376" s="35"/>
      <c r="T376" s="35"/>
      <c r="U376" s="35"/>
      <c r="V376" s="35"/>
      <c r="W376" s="35"/>
    </row>
    <row r="377" spans="14:23" x14ac:dyDescent="0.25">
      <c r="N377" s="27"/>
      <c r="O377" s="10"/>
      <c r="Q377" s="10"/>
      <c r="R377" s="34"/>
      <c r="S377" s="35"/>
      <c r="T377" s="35"/>
      <c r="U377" s="35"/>
      <c r="V377" s="35"/>
      <c r="W377" s="35"/>
    </row>
    <row r="378" spans="14:23" x14ac:dyDescent="0.25">
      <c r="N378" s="27"/>
      <c r="O378" s="10"/>
      <c r="Q378" s="10"/>
      <c r="R378" s="34"/>
      <c r="S378" s="35"/>
      <c r="T378" s="35"/>
      <c r="U378" s="35"/>
      <c r="V378" s="35"/>
      <c r="W378" s="35"/>
    </row>
    <row r="379" spans="14:23" x14ac:dyDescent="0.25">
      <c r="N379" s="27"/>
      <c r="O379" s="10"/>
      <c r="Q379" s="10"/>
      <c r="R379" s="34"/>
      <c r="S379" s="35"/>
      <c r="T379" s="35"/>
      <c r="U379" s="35"/>
      <c r="V379" s="35"/>
      <c r="W379" s="35"/>
    </row>
    <row r="380" spans="14:23" x14ac:dyDescent="0.25">
      <c r="N380" s="27"/>
      <c r="O380" s="10"/>
      <c r="Q380" s="10"/>
      <c r="R380" s="34"/>
      <c r="S380" s="35"/>
      <c r="T380" s="35"/>
      <c r="U380" s="35"/>
      <c r="V380" s="35"/>
      <c r="W380" s="35"/>
    </row>
    <row r="381" spans="14:23" x14ac:dyDescent="0.25">
      <c r="N381" s="27"/>
      <c r="O381" s="10"/>
      <c r="Q381" s="10"/>
      <c r="R381" s="34"/>
      <c r="S381" s="35"/>
      <c r="T381" s="35"/>
      <c r="U381" s="35"/>
      <c r="V381" s="35"/>
      <c r="W381" s="35"/>
    </row>
    <row r="382" spans="14:23" x14ac:dyDescent="0.25">
      <c r="N382" s="27"/>
      <c r="O382" s="10"/>
      <c r="Q382" s="10"/>
      <c r="R382" s="34"/>
      <c r="S382" s="35"/>
      <c r="T382" s="35"/>
      <c r="U382" s="35"/>
      <c r="V382" s="35"/>
      <c r="W382" s="35"/>
    </row>
    <row r="383" spans="14:23" x14ac:dyDescent="0.25">
      <c r="N383" s="27"/>
      <c r="O383" s="10"/>
      <c r="Q383" s="10"/>
      <c r="R383" s="34"/>
      <c r="S383" s="35"/>
      <c r="T383" s="35"/>
      <c r="U383" s="35"/>
      <c r="V383" s="35"/>
      <c r="W383" s="35"/>
    </row>
    <row r="384" spans="14:23" x14ac:dyDescent="0.25">
      <c r="N384" s="27"/>
      <c r="O384" s="10"/>
      <c r="Q384" s="10"/>
      <c r="R384" s="34"/>
      <c r="S384" s="35"/>
      <c r="T384" s="35"/>
      <c r="U384" s="35"/>
      <c r="V384" s="35"/>
      <c r="W384" s="35"/>
    </row>
    <row r="385" spans="14:23" x14ac:dyDescent="0.25">
      <c r="N385" s="27"/>
      <c r="O385" s="10"/>
      <c r="Q385" s="10"/>
      <c r="R385" s="34"/>
      <c r="S385" s="35"/>
      <c r="T385" s="35"/>
      <c r="U385" s="35"/>
      <c r="V385" s="35"/>
      <c r="W385" s="35"/>
    </row>
    <row r="386" spans="14:23" x14ac:dyDescent="0.25">
      <c r="N386" s="27"/>
      <c r="O386" s="10"/>
      <c r="Q386" s="10"/>
      <c r="R386" s="34"/>
      <c r="S386" s="35"/>
      <c r="T386" s="35"/>
      <c r="U386" s="35"/>
      <c r="V386" s="35"/>
      <c r="W386" s="35"/>
    </row>
    <row r="387" spans="14:23" x14ac:dyDescent="0.25">
      <c r="N387" s="27"/>
      <c r="O387" s="10"/>
      <c r="Q387" s="10"/>
      <c r="R387" s="34"/>
      <c r="S387" s="35"/>
      <c r="T387" s="35"/>
      <c r="U387" s="35"/>
      <c r="V387" s="35"/>
      <c r="W387" s="35"/>
    </row>
    <row r="388" spans="14:23" x14ac:dyDescent="0.25">
      <c r="N388" s="27"/>
      <c r="O388" s="10"/>
      <c r="Q388" s="10"/>
      <c r="R388" s="34"/>
      <c r="S388" s="35"/>
      <c r="T388" s="35"/>
      <c r="U388" s="35"/>
      <c r="V388" s="35"/>
      <c r="W388" s="35"/>
    </row>
    <row r="389" spans="14:23" x14ac:dyDescent="0.25">
      <c r="N389" s="27"/>
      <c r="O389" s="10"/>
      <c r="Q389" s="10"/>
      <c r="R389" s="34"/>
      <c r="S389" s="35"/>
      <c r="T389" s="35"/>
      <c r="U389" s="35"/>
      <c r="V389" s="35"/>
      <c r="W389" s="35"/>
    </row>
    <row r="390" spans="14:23" x14ac:dyDescent="0.25">
      <c r="N390" s="27"/>
      <c r="O390" s="10"/>
      <c r="Q390" s="10"/>
      <c r="R390" s="34"/>
      <c r="S390" s="35"/>
      <c r="T390" s="35"/>
      <c r="U390" s="35"/>
      <c r="V390" s="35"/>
      <c r="W390" s="35"/>
    </row>
    <row r="391" spans="14:23" x14ac:dyDescent="0.25">
      <c r="N391" s="27"/>
      <c r="O391" s="10"/>
      <c r="Q391" s="10"/>
      <c r="R391" s="34"/>
      <c r="S391" s="35"/>
      <c r="T391" s="35"/>
      <c r="U391" s="35"/>
      <c r="V391" s="35"/>
      <c r="W391" s="35"/>
    </row>
    <row r="392" spans="14:23" x14ac:dyDescent="0.25">
      <c r="N392" s="27"/>
      <c r="O392" s="10"/>
      <c r="Q392" s="10"/>
      <c r="R392" s="34"/>
      <c r="S392" s="35"/>
      <c r="T392" s="35"/>
      <c r="U392" s="35"/>
      <c r="V392" s="35"/>
      <c r="W392" s="35"/>
    </row>
    <row r="393" spans="14:23" x14ac:dyDescent="0.25">
      <c r="N393" s="27"/>
      <c r="O393" s="10"/>
      <c r="Q393" s="10"/>
      <c r="R393" s="34"/>
      <c r="S393" s="35"/>
      <c r="T393" s="35"/>
      <c r="U393" s="35"/>
      <c r="V393" s="35"/>
      <c r="W393" s="35"/>
    </row>
    <row r="394" spans="14:23" x14ac:dyDescent="0.25">
      <c r="N394" s="27"/>
      <c r="O394" s="10"/>
      <c r="Q394" s="10"/>
      <c r="R394" s="34"/>
      <c r="S394" s="35"/>
      <c r="T394" s="35"/>
      <c r="U394" s="35"/>
      <c r="V394" s="35"/>
      <c r="W394" s="35"/>
    </row>
    <row r="395" spans="14:23" x14ac:dyDescent="0.25">
      <c r="N395" s="27"/>
      <c r="O395" s="10"/>
      <c r="Q395" s="10"/>
      <c r="R395" s="34"/>
      <c r="S395" s="35"/>
      <c r="T395" s="35"/>
      <c r="U395" s="35"/>
      <c r="V395" s="35"/>
      <c r="W395" s="35"/>
    </row>
    <row r="396" spans="14:23" x14ac:dyDescent="0.25">
      <c r="N396" s="27"/>
      <c r="O396" s="10"/>
      <c r="Q396" s="10"/>
      <c r="R396" s="34"/>
      <c r="S396" s="35"/>
      <c r="T396" s="35"/>
      <c r="U396" s="35"/>
      <c r="V396" s="35"/>
      <c r="W396" s="35"/>
    </row>
    <row r="397" spans="14:23" x14ac:dyDescent="0.25">
      <c r="N397" s="27"/>
      <c r="O397" s="10"/>
      <c r="Q397" s="10"/>
      <c r="R397" s="34"/>
      <c r="S397" s="35"/>
      <c r="T397" s="35"/>
      <c r="U397" s="35"/>
      <c r="V397" s="35"/>
      <c r="W397" s="35"/>
    </row>
    <row r="398" spans="14:23" x14ac:dyDescent="0.25">
      <c r="N398" s="27"/>
      <c r="O398" s="10"/>
      <c r="Q398" s="10"/>
      <c r="R398" s="34"/>
      <c r="S398" s="35"/>
      <c r="T398" s="35"/>
      <c r="U398" s="35"/>
      <c r="V398" s="35"/>
      <c r="W398" s="35"/>
    </row>
    <row r="399" spans="14:23" x14ac:dyDescent="0.25">
      <c r="N399" s="27"/>
      <c r="O399" s="10"/>
      <c r="Q399" s="10"/>
      <c r="R399" s="34"/>
      <c r="S399" s="35"/>
      <c r="T399" s="35"/>
      <c r="U399" s="35"/>
      <c r="V399" s="35"/>
      <c r="W399" s="35"/>
    </row>
    <row r="400" spans="14:23" x14ac:dyDescent="0.25">
      <c r="N400" s="27"/>
      <c r="O400" s="10"/>
      <c r="Q400" s="10"/>
      <c r="R400" s="34"/>
      <c r="S400" s="35"/>
      <c r="T400" s="35"/>
      <c r="U400" s="35"/>
      <c r="V400" s="35"/>
      <c r="W400" s="35"/>
    </row>
    <row r="401" spans="14:23" x14ac:dyDescent="0.25">
      <c r="N401" s="27"/>
      <c r="O401" s="10"/>
      <c r="Q401" s="10"/>
      <c r="R401" s="34"/>
      <c r="S401" s="35"/>
      <c r="T401" s="35"/>
      <c r="U401" s="35"/>
      <c r="V401" s="35"/>
      <c r="W401" s="35"/>
    </row>
    <row r="402" spans="14:23" x14ac:dyDescent="0.25">
      <c r="N402" s="27"/>
      <c r="O402" s="10"/>
      <c r="Q402" s="10"/>
      <c r="R402" s="34"/>
      <c r="S402" s="35"/>
      <c r="T402" s="35"/>
      <c r="U402" s="35"/>
      <c r="V402" s="35"/>
      <c r="W402" s="35"/>
    </row>
    <row r="403" spans="14:23" x14ac:dyDescent="0.25">
      <c r="N403" s="27"/>
      <c r="O403" s="10"/>
      <c r="Q403" s="10"/>
      <c r="R403" s="34"/>
      <c r="S403" s="35"/>
      <c r="T403" s="35"/>
      <c r="U403" s="35"/>
      <c r="V403" s="35"/>
      <c r="W403" s="35"/>
    </row>
    <row r="404" spans="14:23" x14ac:dyDescent="0.25">
      <c r="N404" s="27"/>
      <c r="O404" s="10"/>
      <c r="Q404" s="10"/>
      <c r="R404" s="34"/>
      <c r="S404" s="35"/>
      <c r="T404" s="35"/>
      <c r="U404" s="35"/>
      <c r="V404" s="35"/>
      <c r="W404" s="35"/>
    </row>
    <row r="405" spans="14:23" x14ac:dyDescent="0.25">
      <c r="N405" s="27"/>
      <c r="O405" s="10"/>
      <c r="Q405" s="10"/>
      <c r="R405" s="34"/>
      <c r="S405" s="35"/>
      <c r="T405" s="35"/>
      <c r="U405" s="35"/>
      <c r="V405" s="35"/>
      <c r="W405" s="35"/>
    </row>
    <row r="406" spans="14:23" x14ac:dyDescent="0.25">
      <c r="N406" s="27"/>
      <c r="O406" s="10"/>
      <c r="Q406" s="10"/>
      <c r="R406" s="34"/>
      <c r="S406" s="35"/>
      <c r="T406" s="35"/>
      <c r="U406" s="35"/>
      <c r="V406" s="35"/>
      <c r="W406" s="35"/>
    </row>
    <row r="407" spans="14:23" x14ac:dyDescent="0.25">
      <c r="N407" s="27"/>
      <c r="O407" s="10"/>
      <c r="Q407" s="10"/>
      <c r="R407" s="34"/>
      <c r="S407" s="35"/>
      <c r="T407" s="35"/>
      <c r="U407" s="35"/>
      <c r="V407" s="35"/>
      <c r="W407" s="35"/>
    </row>
    <row r="408" spans="14:23" x14ac:dyDescent="0.25">
      <c r="N408" s="27"/>
      <c r="O408" s="10"/>
      <c r="Q408" s="10"/>
      <c r="R408" s="34"/>
      <c r="S408" s="35"/>
      <c r="T408" s="35"/>
      <c r="U408" s="35"/>
      <c r="V408" s="35"/>
      <c r="W408" s="35"/>
    </row>
    <row r="409" spans="14:23" x14ac:dyDescent="0.25">
      <c r="N409" s="27"/>
      <c r="O409" s="10"/>
      <c r="Q409" s="10"/>
      <c r="R409" s="34"/>
      <c r="S409" s="35"/>
      <c r="T409" s="35"/>
      <c r="U409" s="35"/>
      <c r="V409" s="35"/>
      <c r="W409" s="35"/>
    </row>
    <row r="410" spans="14:23" x14ac:dyDescent="0.25">
      <c r="N410" s="27"/>
      <c r="O410" s="10"/>
      <c r="Q410" s="10"/>
      <c r="R410" s="34"/>
      <c r="S410" s="35"/>
      <c r="T410" s="35"/>
      <c r="U410" s="35"/>
      <c r="V410" s="35"/>
      <c r="W410" s="35"/>
    </row>
    <row r="411" spans="14:23" x14ac:dyDescent="0.25">
      <c r="N411" s="27"/>
      <c r="O411" s="10"/>
      <c r="Q411" s="10"/>
      <c r="R411" s="34"/>
      <c r="S411" s="35"/>
      <c r="T411" s="35"/>
      <c r="U411" s="35"/>
      <c r="V411" s="35"/>
      <c r="W411" s="35"/>
    </row>
    <row r="412" spans="14:23" x14ac:dyDescent="0.25">
      <c r="N412" s="27"/>
      <c r="O412" s="10"/>
      <c r="Q412" s="10"/>
      <c r="R412" s="34"/>
      <c r="S412" s="35"/>
      <c r="T412" s="35"/>
      <c r="U412" s="35"/>
      <c r="V412" s="35"/>
      <c r="W412" s="35"/>
    </row>
    <row r="413" spans="14:23" x14ac:dyDescent="0.25">
      <c r="N413" s="27"/>
      <c r="O413" s="10"/>
      <c r="Q413" s="10"/>
      <c r="R413" s="34"/>
      <c r="S413" s="35"/>
      <c r="T413" s="35"/>
      <c r="U413" s="35"/>
      <c r="V413" s="35"/>
      <c r="W413" s="35"/>
    </row>
    <row r="414" spans="14:23" x14ac:dyDescent="0.25">
      <c r="N414" s="27"/>
      <c r="O414" s="10"/>
      <c r="Q414" s="10"/>
      <c r="R414" s="34"/>
      <c r="S414" s="35"/>
      <c r="T414" s="35"/>
      <c r="U414" s="35"/>
      <c r="V414" s="35"/>
      <c r="W414" s="35"/>
    </row>
    <row r="415" spans="14:23" x14ac:dyDescent="0.25">
      <c r="N415" s="27"/>
      <c r="O415" s="10"/>
      <c r="Q415" s="10"/>
      <c r="R415" s="34"/>
      <c r="S415" s="35"/>
      <c r="T415" s="35"/>
      <c r="U415" s="35"/>
      <c r="V415" s="35"/>
      <c r="W415" s="35"/>
    </row>
    <row r="416" spans="14:23" x14ac:dyDescent="0.25">
      <c r="N416" s="27"/>
      <c r="O416" s="10"/>
      <c r="Q416" s="10"/>
      <c r="R416" s="34"/>
      <c r="S416" s="35"/>
      <c r="T416" s="35"/>
      <c r="U416" s="35"/>
      <c r="V416" s="35"/>
      <c r="W416" s="35"/>
    </row>
    <row r="417" spans="14:23" x14ac:dyDescent="0.25">
      <c r="N417" s="27"/>
      <c r="O417" s="10"/>
      <c r="Q417" s="10"/>
      <c r="R417" s="34"/>
      <c r="S417" s="35"/>
      <c r="T417" s="35"/>
      <c r="U417" s="35"/>
      <c r="V417" s="35"/>
      <c r="W417" s="35"/>
    </row>
    <row r="418" spans="14:23" x14ac:dyDescent="0.25">
      <c r="N418" s="27"/>
      <c r="O418" s="10"/>
      <c r="Q418" s="10"/>
      <c r="R418" s="34"/>
      <c r="S418" s="35"/>
      <c r="T418" s="35"/>
      <c r="U418" s="35"/>
      <c r="V418" s="35"/>
      <c r="W418" s="35"/>
    </row>
    <row r="419" spans="14:23" x14ac:dyDescent="0.25">
      <c r="N419" s="27"/>
      <c r="O419" s="10"/>
      <c r="Q419" s="10"/>
      <c r="R419" s="34"/>
      <c r="S419" s="35"/>
      <c r="T419" s="35"/>
      <c r="U419" s="35"/>
      <c r="V419" s="35"/>
      <c r="W419" s="35"/>
    </row>
    <row r="420" spans="14:23" x14ac:dyDescent="0.25">
      <c r="N420" s="27"/>
      <c r="O420" s="10"/>
      <c r="Q420" s="10"/>
      <c r="R420" s="34"/>
      <c r="S420" s="35"/>
      <c r="T420" s="35"/>
      <c r="U420" s="35"/>
      <c r="V420" s="35"/>
      <c r="W420" s="35"/>
    </row>
    <row r="421" spans="14:23" x14ac:dyDescent="0.25">
      <c r="N421" s="27"/>
      <c r="O421" s="10"/>
      <c r="Q421" s="10"/>
      <c r="R421" s="34"/>
      <c r="S421" s="35"/>
      <c r="T421" s="35"/>
      <c r="U421" s="35"/>
      <c r="V421" s="35"/>
      <c r="W421" s="35"/>
    </row>
    <row r="422" spans="14:23" x14ac:dyDescent="0.25">
      <c r="N422" s="27"/>
      <c r="O422" s="10"/>
      <c r="Q422" s="10"/>
      <c r="R422" s="34"/>
      <c r="S422" s="35"/>
      <c r="T422" s="35"/>
      <c r="U422" s="35"/>
      <c r="V422" s="35"/>
      <c r="W422" s="35"/>
    </row>
    <row r="423" spans="14:23" x14ac:dyDescent="0.25">
      <c r="N423" s="27"/>
      <c r="O423" s="10"/>
      <c r="Q423" s="10"/>
      <c r="R423" s="34"/>
      <c r="S423" s="35"/>
      <c r="T423" s="35"/>
      <c r="U423" s="35"/>
      <c r="V423" s="35"/>
      <c r="W423" s="35"/>
    </row>
    <row r="424" spans="14:23" x14ac:dyDescent="0.25">
      <c r="N424" s="27"/>
      <c r="O424" s="10"/>
      <c r="Q424" s="10"/>
      <c r="R424" s="34"/>
      <c r="S424" s="35"/>
      <c r="T424" s="35"/>
      <c r="U424" s="35"/>
      <c r="V424" s="35"/>
      <c r="W424" s="35"/>
    </row>
    <row r="425" spans="14:23" x14ac:dyDescent="0.25">
      <c r="N425" s="27"/>
      <c r="O425" s="10"/>
      <c r="Q425" s="10"/>
      <c r="R425" s="34"/>
      <c r="S425" s="35"/>
      <c r="T425" s="35"/>
      <c r="U425" s="35"/>
      <c r="V425" s="35"/>
      <c r="W425" s="35"/>
    </row>
    <row r="426" spans="14:23" x14ac:dyDescent="0.25">
      <c r="N426" s="27"/>
      <c r="O426" s="10"/>
      <c r="Q426" s="10"/>
      <c r="R426" s="34"/>
      <c r="S426" s="35"/>
      <c r="T426" s="35"/>
      <c r="U426" s="35"/>
      <c r="V426" s="35"/>
      <c r="W426" s="35"/>
    </row>
    <row r="427" spans="14:23" x14ac:dyDescent="0.25">
      <c r="N427" s="27"/>
      <c r="O427" s="10"/>
      <c r="Q427" s="10"/>
      <c r="R427" s="34"/>
      <c r="S427" s="35"/>
      <c r="T427" s="35"/>
      <c r="U427" s="35"/>
      <c r="V427" s="35"/>
      <c r="W427" s="35"/>
    </row>
    <row r="428" spans="14:23" x14ac:dyDescent="0.25">
      <c r="N428" s="27"/>
      <c r="O428" s="10"/>
      <c r="Q428" s="10"/>
      <c r="R428" s="34"/>
      <c r="S428" s="35"/>
      <c r="T428" s="35"/>
      <c r="U428" s="35"/>
      <c r="V428" s="35"/>
      <c r="W428" s="35"/>
    </row>
    <row r="429" spans="14:23" x14ac:dyDescent="0.25">
      <c r="N429" s="27"/>
      <c r="O429" s="10"/>
      <c r="Q429" s="10"/>
      <c r="R429" s="34"/>
      <c r="S429" s="35"/>
      <c r="T429" s="35"/>
      <c r="U429" s="35"/>
      <c r="V429" s="35"/>
      <c r="W429" s="35"/>
    </row>
    <row r="430" spans="14:23" x14ac:dyDescent="0.25">
      <c r="N430" s="27"/>
      <c r="O430" s="10"/>
      <c r="Q430" s="10"/>
      <c r="R430" s="34"/>
      <c r="S430" s="35"/>
      <c r="T430" s="35"/>
      <c r="U430" s="35"/>
      <c r="V430" s="35"/>
      <c r="W430" s="35"/>
    </row>
    <row r="431" spans="14:23" x14ac:dyDescent="0.25">
      <c r="N431" s="27"/>
      <c r="O431" s="10"/>
      <c r="Q431" s="10"/>
      <c r="R431" s="34"/>
      <c r="S431" s="35"/>
      <c r="T431" s="35"/>
      <c r="U431" s="35"/>
      <c r="V431" s="35"/>
      <c r="W431" s="35"/>
    </row>
    <row r="432" spans="14:23" x14ac:dyDescent="0.25">
      <c r="N432" s="27"/>
      <c r="O432" s="10"/>
      <c r="Q432" s="10"/>
      <c r="R432" s="34"/>
      <c r="S432" s="35"/>
      <c r="T432" s="35"/>
      <c r="U432" s="35"/>
      <c r="V432" s="35"/>
      <c r="W432" s="35"/>
    </row>
    <row r="433" spans="14:23" x14ac:dyDescent="0.25">
      <c r="N433" s="27"/>
      <c r="O433" s="10"/>
      <c r="Q433" s="10"/>
      <c r="R433" s="34"/>
      <c r="S433" s="35"/>
      <c r="T433" s="35"/>
      <c r="U433" s="35"/>
      <c r="V433" s="35"/>
      <c r="W433" s="35"/>
    </row>
    <row r="434" spans="14:23" x14ac:dyDescent="0.25">
      <c r="N434" s="27"/>
      <c r="O434" s="10"/>
      <c r="Q434" s="10"/>
      <c r="R434" s="34"/>
      <c r="S434" s="35"/>
      <c r="T434" s="35"/>
      <c r="U434" s="35"/>
      <c r="V434" s="35"/>
      <c r="W434" s="35"/>
    </row>
    <row r="435" spans="14:23" x14ac:dyDescent="0.25">
      <c r="N435" s="27"/>
      <c r="O435" s="10"/>
      <c r="Q435" s="10"/>
      <c r="R435" s="34"/>
      <c r="S435" s="35"/>
      <c r="T435" s="35"/>
      <c r="U435" s="35"/>
      <c r="V435" s="35"/>
      <c r="W435" s="35"/>
    </row>
    <row r="436" spans="14:23" x14ac:dyDescent="0.25">
      <c r="N436" s="27"/>
      <c r="O436" s="10"/>
      <c r="Q436" s="10"/>
      <c r="R436" s="34"/>
      <c r="S436" s="35"/>
      <c r="T436" s="35"/>
      <c r="U436" s="35"/>
      <c r="V436" s="35"/>
      <c r="W436" s="35"/>
    </row>
    <row r="437" spans="14:23" x14ac:dyDescent="0.25">
      <c r="N437" s="27"/>
      <c r="O437" s="10"/>
      <c r="Q437" s="10"/>
      <c r="R437" s="34"/>
      <c r="S437" s="35"/>
      <c r="T437" s="35"/>
      <c r="U437" s="35"/>
      <c r="V437" s="35"/>
      <c r="W437" s="35"/>
    </row>
    <row r="438" spans="14:23" x14ac:dyDescent="0.25">
      <c r="N438" s="27"/>
      <c r="O438" s="10"/>
      <c r="Q438" s="10"/>
      <c r="R438" s="34"/>
      <c r="S438" s="35"/>
      <c r="T438" s="35"/>
      <c r="U438" s="35"/>
      <c r="V438" s="35"/>
      <c r="W438" s="35"/>
    </row>
    <row r="439" spans="14:23" x14ac:dyDescent="0.25">
      <c r="N439" s="27"/>
      <c r="O439" s="10"/>
      <c r="Q439" s="10"/>
      <c r="R439" s="34"/>
      <c r="S439" s="35"/>
      <c r="T439" s="35"/>
      <c r="U439" s="35"/>
      <c r="V439" s="35"/>
      <c r="W439" s="35"/>
    </row>
    <row r="440" spans="14:23" x14ac:dyDescent="0.25">
      <c r="N440" s="27"/>
      <c r="O440" s="10"/>
      <c r="Q440" s="10"/>
      <c r="R440" s="34"/>
      <c r="S440" s="35"/>
      <c r="T440" s="35"/>
      <c r="U440" s="35"/>
      <c r="V440" s="35"/>
      <c r="W440" s="35"/>
    </row>
    <row r="441" spans="14:23" x14ac:dyDescent="0.25">
      <c r="N441" s="27"/>
      <c r="O441" s="10"/>
      <c r="Q441" s="10"/>
      <c r="R441" s="34"/>
      <c r="S441" s="35"/>
      <c r="T441" s="35"/>
      <c r="U441" s="35"/>
      <c r="V441" s="35"/>
      <c r="W441" s="35"/>
    </row>
    <row r="442" spans="14:23" x14ac:dyDescent="0.25">
      <c r="N442" s="27"/>
      <c r="O442" s="10"/>
      <c r="Q442" s="10"/>
      <c r="R442" s="34"/>
      <c r="S442" s="35"/>
      <c r="T442" s="35"/>
      <c r="U442" s="35"/>
      <c r="V442" s="35"/>
      <c r="W442" s="35"/>
    </row>
    <row r="443" spans="14:23" x14ac:dyDescent="0.25">
      <c r="N443" s="27"/>
      <c r="O443" s="10"/>
      <c r="Q443" s="10"/>
      <c r="R443" s="34"/>
      <c r="S443" s="35"/>
      <c r="T443" s="35"/>
      <c r="U443" s="35"/>
      <c r="V443" s="35"/>
      <c r="W443" s="35"/>
    </row>
    <row r="444" spans="14:23" x14ac:dyDescent="0.25">
      <c r="N444" s="27"/>
      <c r="O444" s="10"/>
      <c r="Q444" s="10"/>
      <c r="R444" s="34"/>
      <c r="S444" s="35"/>
      <c r="T444" s="35"/>
      <c r="U444" s="35"/>
      <c r="V444" s="35"/>
      <c r="W444" s="35"/>
    </row>
    <row r="445" spans="14:23" x14ac:dyDescent="0.25">
      <c r="N445" s="27"/>
      <c r="O445" s="10"/>
      <c r="Q445" s="10"/>
      <c r="R445" s="34"/>
      <c r="S445" s="35"/>
      <c r="T445" s="35"/>
      <c r="U445" s="35"/>
      <c r="V445" s="35"/>
      <c r="W445" s="35"/>
    </row>
    <row r="446" spans="14:23" x14ac:dyDescent="0.25">
      <c r="N446" s="27"/>
      <c r="O446" s="10"/>
      <c r="Q446" s="10"/>
      <c r="R446" s="34"/>
      <c r="S446" s="35"/>
      <c r="T446" s="35"/>
      <c r="U446" s="35"/>
      <c r="V446" s="35"/>
      <c r="W446" s="35"/>
    </row>
    <row r="447" spans="14:23" x14ac:dyDescent="0.25">
      <c r="N447" s="27"/>
      <c r="O447" s="10"/>
      <c r="Q447" s="10"/>
      <c r="R447" s="34"/>
      <c r="S447" s="35"/>
      <c r="T447" s="35"/>
      <c r="U447" s="35"/>
      <c r="V447" s="35"/>
      <c r="W447" s="35"/>
    </row>
    <row r="448" spans="14:23" x14ac:dyDescent="0.25">
      <c r="N448" s="27"/>
      <c r="O448" s="10"/>
      <c r="Q448" s="10"/>
      <c r="R448" s="34"/>
      <c r="S448" s="35"/>
      <c r="T448" s="35"/>
      <c r="U448" s="35"/>
      <c r="V448" s="35"/>
      <c r="W448" s="35"/>
    </row>
    <row r="449" spans="14:23" x14ac:dyDescent="0.25">
      <c r="N449" s="27"/>
      <c r="O449" s="10"/>
      <c r="Q449" s="10"/>
      <c r="R449" s="34"/>
      <c r="S449" s="35"/>
      <c r="T449" s="35"/>
      <c r="U449" s="35"/>
      <c r="V449" s="35"/>
      <c r="W449" s="35"/>
    </row>
    <row r="450" spans="14:23" x14ac:dyDescent="0.25">
      <c r="N450" s="27"/>
      <c r="O450" s="10"/>
      <c r="Q450" s="10"/>
      <c r="R450" s="34"/>
      <c r="S450" s="35"/>
      <c r="T450" s="35"/>
      <c r="U450" s="35"/>
      <c r="V450" s="35"/>
      <c r="W450" s="35"/>
    </row>
    <row r="451" spans="14:23" x14ac:dyDescent="0.25">
      <c r="N451" s="27"/>
      <c r="O451" s="10"/>
      <c r="Q451" s="10"/>
      <c r="R451" s="34"/>
      <c r="S451" s="35"/>
      <c r="T451" s="35"/>
      <c r="U451" s="35"/>
      <c r="V451" s="35"/>
      <c r="W451" s="35"/>
    </row>
    <row r="452" spans="14:23" x14ac:dyDescent="0.25">
      <c r="N452" s="27"/>
      <c r="O452" s="10"/>
      <c r="Q452" s="10"/>
      <c r="R452" s="34"/>
      <c r="S452" s="35"/>
      <c r="T452" s="35"/>
      <c r="U452" s="35"/>
      <c r="V452" s="35"/>
      <c r="W452" s="35"/>
    </row>
    <row r="453" spans="14:23" x14ac:dyDescent="0.25">
      <c r="N453" s="27"/>
      <c r="O453" s="10"/>
      <c r="Q453" s="10"/>
      <c r="R453" s="34"/>
      <c r="S453" s="35"/>
      <c r="T453" s="35"/>
      <c r="U453" s="35"/>
      <c r="V453" s="35"/>
      <c r="W453" s="35"/>
    </row>
    <row r="454" spans="14:23" x14ac:dyDescent="0.25">
      <c r="N454" s="27"/>
      <c r="O454" s="10"/>
      <c r="Q454" s="10"/>
      <c r="R454" s="34"/>
      <c r="S454" s="35"/>
      <c r="T454" s="35"/>
      <c r="U454" s="35"/>
      <c r="V454" s="35"/>
      <c r="W454" s="35"/>
    </row>
    <row r="455" spans="14:23" x14ac:dyDescent="0.25">
      <c r="N455" s="27"/>
      <c r="O455" s="10"/>
      <c r="Q455" s="10"/>
      <c r="R455" s="34"/>
      <c r="S455" s="35"/>
      <c r="T455" s="35"/>
      <c r="U455" s="35"/>
      <c r="V455" s="35"/>
      <c r="W455" s="35"/>
    </row>
    <row r="456" spans="14:23" x14ac:dyDescent="0.25">
      <c r="N456" s="27"/>
      <c r="O456" s="10"/>
      <c r="Q456" s="10"/>
      <c r="R456" s="34"/>
      <c r="S456" s="35"/>
      <c r="T456" s="35"/>
      <c r="U456" s="35"/>
      <c r="V456" s="35"/>
      <c r="W456" s="35"/>
    </row>
    <row r="457" spans="14:23" x14ac:dyDescent="0.25">
      <c r="N457" s="27"/>
      <c r="O457" s="10"/>
      <c r="Q457" s="10"/>
      <c r="R457" s="34"/>
      <c r="S457" s="35"/>
      <c r="T457" s="35"/>
      <c r="U457" s="35"/>
      <c r="V457" s="35"/>
      <c r="W457" s="35"/>
    </row>
    <row r="458" spans="14:23" x14ac:dyDescent="0.25">
      <c r="N458" s="27"/>
      <c r="O458" s="10"/>
      <c r="Q458" s="10"/>
      <c r="R458" s="34"/>
      <c r="S458" s="35"/>
      <c r="T458" s="35"/>
      <c r="U458" s="35"/>
      <c r="V458" s="35"/>
      <c r="W458" s="35"/>
    </row>
    <row r="459" spans="14:23" x14ac:dyDescent="0.25">
      <c r="N459" s="27"/>
      <c r="O459" s="10"/>
      <c r="Q459" s="10"/>
      <c r="R459" s="34"/>
      <c r="S459" s="35"/>
      <c r="T459" s="35"/>
      <c r="U459" s="35"/>
      <c r="V459" s="35"/>
      <c r="W459" s="35"/>
    </row>
    <row r="460" spans="14:23" x14ac:dyDescent="0.25">
      <c r="N460" s="27"/>
      <c r="O460" s="10"/>
      <c r="Q460" s="10"/>
      <c r="R460" s="34"/>
      <c r="S460" s="35"/>
      <c r="T460" s="35"/>
      <c r="U460" s="35"/>
      <c r="V460" s="35"/>
      <c r="W460" s="35"/>
    </row>
    <row r="461" spans="14:23" x14ac:dyDescent="0.25">
      <c r="N461" s="27"/>
      <c r="O461" s="10"/>
      <c r="Q461" s="10"/>
      <c r="R461" s="34"/>
      <c r="S461" s="35"/>
      <c r="T461" s="35"/>
      <c r="U461" s="35"/>
      <c r="V461" s="35"/>
      <c r="W461" s="35"/>
    </row>
    <row r="462" spans="14:23" x14ac:dyDescent="0.25">
      <c r="N462" s="27"/>
      <c r="O462" s="10"/>
      <c r="Q462" s="10"/>
      <c r="R462" s="34"/>
      <c r="S462" s="35"/>
      <c r="T462" s="35"/>
      <c r="U462" s="35"/>
      <c r="V462" s="35"/>
      <c r="W462" s="35"/>
    </row>
    <row r="463" spans="14:23" x14ac:dyDescent="0.25">
      <c r="N463" s="27"/>
      <c r="O463" s="10"/>
      <c r="Q463" s="10"/>
      <c r="R463" s="34"/>
      <c r="S463" s="35"/>
      <c r="T463" s="35"/>
      <c r="U463" s="35"/>
      <c r="V463" s="35"/>
      <c r="W463" s="35"/>
    </row>
    <row r="464" spans="14:23" x14ac:dyDescent="0.25">
      <c r="N464" s="27"/>
      <c r="O464" s="10"/>
      <c r="Q464" s="10"/>
      <c r="R464" s="34"/>
      <c r="S464" s="35"/>
      <c r="T464" s="35"/>
      <c r="U464" s="35"/>
      <c r="V464" s="35"/>
      <c r="W464" s="35"/>
    </row>
    <row r="465" spans="14:23" x14ac:dyDescent="0.25">
      <c r="N465" s="27"/>
      <c r="O465" s="10"/>
      <c r="Q465" s="10"/>
      <c r="R465" s="34"/>
      <c r="S465" s="35"/>
      <c r="T465" s="35"/>
      <c r="U465" s="35"/>
      <c r="V465" s="35"/>
      <c r="W465" s="35"/>
    </row>
    <row r="466" spans="14:23" x14ac:dyDescent="0.25">
      <c r="N466" s="27"/>
      <c r="O466" s="10"/>
      <c r="Q466" s="10"/>
      <c r="R466" s="34"/>
      <c r="S466" s="35"/>
      <c r="T466" s="35"/>
      <c r="U466" s="35"/>
      <c r="V466" s="35"/>
      <c r="W466" s="35"/>
    </row>
    <row r="467" spans="14:23" x14ac:dyDescent="0.25">
      <c r="N467" s="27"/>
      <c r="O467" s="10"/>
      <c r="Q467" s="10"/>
      <c r="R467" s="34"/>
      <c r="S467" s="35"/>
      <c r="T467" s="35"/>
      <c r="U467" s="35"/>
      <c r="V467" s="35"/>
      <c r="W467" s="35"/>
    </row>
    <row r="468" spans="14:23" x14ac:dyDescent="0.25">
      <c r="N468" s="27"/>
      <c r="O468" s="10"/>
      <c r="Q468" s="10"/>
      <c r="R468" s="34"/>
      <c r="S468" s="35"/>
      <c r="T468" s="35"/>
      <c r="U468" s="35"/>
      <c r="V468" s="35"/>
      <c r="W468" s="35"/>
    </row>
    <row r="469" spans="14:23" x14ac:dyDescent="0.25">
      <c r="N469" s="27"/>
      <c r="O469" s="10"/>
      <c r="Q469" s="10"/>
      <c r="R469" s="34"/>
      <c r="S469" s="35"/>
      <c r="T469" s="35"/>
      <c r="U469" s="35"/>
      <c r="V469" s="35"/>
      <c r="W469" s="35"/>
    </row>
    <row r="470" spans="14:23" x14ac:dyDescent="0.25">
      <c r="N470" s="27"/>
      <c r="O470" s="10"/>
      <c r="Q470" s="10"/>
      <c r="R470" s="34"/>
      <c r="S470" s="35"/>
      <c r="T470" s="35"/>
      <c r="U470" s="35"/>
      <c r="V470" s="35"/>
      <c r="W470" s="35"/>
    </row>
    <row r="471" spans="14:23" x14ac:dyDescent="0.25">
      <c r="N471" s="27"/>
      <c r="O471" s="10"/>
      <c r="Q471" s="10"/>
      <c r="R471" s="34"/>
      <c r="S471" s="35"/>
      <c r="T471" s="35"/>
      <c r="U471" s="35"/>
      <c r="V471" s="35"/>
      <c r="W471" s="35"/>
    </row>
    <row r="472" spans="14:23" x14ac:dyDescent="0.25">
      <c r="N472" s="27"/>
      <c r="O472" s="10"/>
      <c r="Q472" s="10"/>
      <c r="R472" s="34"/>
      <c r="S472" s="35"/>
      <c r="T472" s="35"/>
      <c r="U472" s="35"/>
      <c r="V472" s="35"/>
      <c r="W472" s="35"/>
    </row>
    <row r="473" spans="14:23" x14ac:dyDescent="0.25">
      <c r="N473" s="27"/>
      <c r="O473" s="10"/>
      <c r="Q473" s="10"/>
      <c r="R473" s="34"/>
      <c r="S473" s="35"/>
      <c r="T473" s="35"/>
      <c r="U473" s="35"/>
      <c r="V473" s="35"/>
      <c r="W473" s="35"/>
    </row>
    <row r="474" spans="14:23" x14ac:dyDescent="0.25">
      <c r="N474" s="27"/>
      <c r="O474" s="10"/>
      <c r="Q474" s="10"/>
      <c r="R474" s="34"/>
      <c r="S474" s="35"/>
      <c r="T474" s="35"/>
      <c r="U474" s="35"/>
      <c r="V474" s="35"/>
      <c r="W474" s="35"/>
    </row>
    <row r="475" spans="14:23" x14ac:dyDescent="0.25">
      <c r="N475" s="27"/>
      <c r="O475" s="10"/>
      <c r="Q475" s="10"/>
      <c r="R475" s="34"/>
      <c r="S475" s="35"/>
      <c r="T475" s="35"/>
      <c r="U475" s="35"/>
      <c r="V475" s="35"/>
      <c r="W475" s="35"/>
    </row>
    <row r="476" spans="14:23" x14ac:dyDescent="0.25">
      <c r="N476" s="27"/>
      <c r="O476" s="10"/>
      <c r="Q476" s="10"/>
      <c r="R476" s="34"/>
      <c r="S476" s="35"/>
      <c r="T476" s="35"/>
      <c r="U476" s="35"/>
      <c r="V476" s="35"/>
      <c r="W476" s="35"/>
    </row>
    <row r="477" spans="14:23" x14ac:dyDescent="0.25">
      <c r="N477" s="27"/>
      <c r="O477" s="10"/>
      <c r="Q477" s="10"/>
      <c r="R477" s="34"/>
      <c r="S477" s="35"/>
      <c r="T477" s="35"/>
      <c r="U477" s="35"/>
      <c r="V477" s="35"/>
      <c r="W477" s="35"/>
    </row>
    <row r="478" spans="14:23" x14ac:dyDescent="0.25">
      <c r="N478" s="27"/>
      <c r="O478" s="10"/>
      <c r="Q478" s="10"/>
      <c r="R478" s="34"/>
      <c r="S478" s="35"/>
      <c r="T478" s="35"/>
      <c r="U478" s="35"/>
      <c r="V478" s="35"/>
      <c r="W478" s="35"/>
    </row>
    <row r="479" spans="14:23" x14ac:dyDescent="0.25">
      <c r="N479" s="27"/>
      <c r="O479" s="10"/>
      <c r="Q479" s="10"/>
      <c r="R479" s="34"/>
      <c r="S479" s="35"/>
      <c r="T479" s="35"/>
      <c r="U479" s="35"/>
      <c r="V479" s="35"/>
      <c r="W479" s="35"/>
    </row>
    <row r="480" spans="14:23" x14ac:dyDescent="0.25">
      <c r="N480" s="27"/>
      <c r="O480" s="10"/>
      <c r="Q480" s="10"/>
      <c r="R480" s="34"/>
      <c r="S480" s="35"/>
      <c r="T480" s="35"/>
      <c r="U480" s="35"/>
      <c r="V480" s="35"/>
      <c r="W480" s="35"/>
    </row>
    <row r="481" spans="14:23" x14ac:dyDescent="0.25">
      <c r="N481" s="27"/>
      <c r="O481" s="10"/>
      <c r="Q481" s="10"/>
      <c r="R481" s="34"/>
      <c r="S481" s="35"/>
      <c r="T481" s="35"/>
      <c r="U481" s="35"/>
      <c r="V481" s="35"/>
      <c r="W481" s="35"/>
    </row>
    <row r="482" spans="14:23" x14ac:dyDescent="0.25">
      <c r="N482" s="27"/>
      <c r="O482" s="10"/>
      <c r="Q482" s="10"/>
      <c r="R482" s="34"/>
      <c r="S482" s="35"/>
      <c r="T482" s="35"/>
      <c r="U482" s="35"/>
      <c r="V482" s="35"/>
      <c r="W482" s="35"/>
    </row>
    <row r="483" spans="14:23" x14ac:dyDescent="0.25">
      <c r="N483" s="27"/>
      <c r="O483" s="10"/>
      <c r="Q483" s="10"/>
      <c r="R483" s="34"/>
      <c r="S483" s="35"/>
      <c r="T483" s="35"/>
      <c r="U483" s="35"/>
      <c r="V483" s="35"/>
      <c r="W483" s="35"/>
    </row>
    <row r="484" spans="14:23" x14ac:dyDescent="0.25">
      <c r="N484" s="27"/>
      <c r="O484" s="10"/>
      <c r="Q484" s="10"/>
      <c r="R484" s="34"/>
      <c r="S484" s="35"/>
      <c r="T484" s="35"/>
      <c r="U484" s="35"/>
      <c r="V484" s="35"/>
      <c r="W484" s="35"/>
    </row>
    <row r="485" spans="14:23" x14ac:dyDescent="0.25">
      <c r="N485" s="27"/>
      <c r="O485" s="10"/>
      <c r="Q485" s="10"/>
      <c r="R485" s="34"/>
      <c r="S485" s="35"/>
      <c r="T485" s="35"/>
      <c r="U485" s="35"/>
      <c r="V485" s="35"/>
      <c r="W485" s="35"/>
    </row>
    <row r="486" spans="14:23" x14ac:dyDescent="0.25">
      <c r="N486" s="27"/>
      <c r="O486" s="10"/>
      <c r="Q486" s="10"/>
      <c r="R486" s="34"/>
      <c r="S486" s="35"/>
      <c r="T486" s="35"/>
      <c r="U486" s="35"/>
      <c r="V486" s="35"/>
      <c r="W486" s="35"/>
    </row>
    <row r="487" spans="14:23" x14ac:dyDescent="0.25">
      <c r="N487" s="27"/>
      <c r="O487" s="10"/>
      <c r="Q487" s="10"/>
      <c r="R487" s="34"/>
      <c r="S487" s="35"/>
      <c r="T487" s="35"/>
      <c r="U487" s="35"/>
      <c r="V487" s="35"/>
      <c r="W487" s="35"/>
    </row>
    <row r="488" spans="14:23" x14ac:dyDescent="0.25">
      <c r="N488" s="27"/>
      <c r="O488" s="10"/>
      <c r="Q488" s="10"/>
      <c r="R488" s="34"/>
      <c r="S488" s="35"/>
      <c r="T488" s="35"/>
      <c r="U488" s="35"/>
      <c r="V488" s="35"/>
      <c r="W488" s="35"/>
    </row>
    <row r="489" spans="14:23" x14ac:dyDescent="0.25">
      <c r="N489" s="27"/>
      <c r="O489" s="10"/>
      <c r="Q489" s="10"/>
      <c r="R489" s="34"/>
      <c r="S489" s="35"/>
      <c r="T489" s="35"/>
      <c r="U489" s="35"/>
      <c r="V489" s="35"/>
      <c r="W489" s="35"/>
    </row>
    <row r="490" spans="14:23" x14ac:dyDescent="0.25">
      <c r="N490" s="27"/>
      <c r="O490" s="10"/>
      <c r="Q490" s="10"/>
      <c r="R490" s="34"/>
      <c r="S490" s="35"/>
      <c r="T490" s="35"/>
      <c r="U490" s="35"/>
      <c r="V490" s="35"/>
      <c r="W490" s="35"/>
    </row>
    <row r="491" spans="14:23" x14ac:dyDescent="0.25">
      <c r="N491" s="27"/>
      <c r="O491" s="10"/>
      <c r="Q491" s="10"/>
      <c r="R491" s="34"/>
      <c r="S491" s="35"/>
      <c r="T491" s="35"/>
      <c r="U491" s="35"/>
      <c r="V491" s="35"/>
      <c r="W491" s="35"/>
    </row>
    <row r="492" spans="14:23" x14ac:dyDescent="0.25">
      <c r="N492" s="27"/>
      <c r="O492" s="10"/>
      <c r="Q492" s="10"/>
      <c r="R492" s="34"/>
      <c r="S492" s="35"/>
      <c r="T492" s="35"/>
      <c r="U492" s="35"/>
      <c r="V492" s="35"/>
      <c r="W492" s="35"/>
    </row>
    <row r="493" spans="14:23" x14ac:dyDescent="0.25">
      <c r="N493" s="27"/>
      <c r="O493" s="10"/>
      <c r="Q493" s="10"/>
      <c r="R493" s="34"/>
      <c r="S493" s="35"/>
      <c r="T493" s="35"/>
      <c r="U493" s="35"/>
      <c r="V493" s="35"/>
      <c r="W493" s="35"/>
    </row>
    <row r="494" spans="14:23" x14ac:dyDescent="0.25">
      <c r="N494" s="27"/>
      <c r="O494" s="10"/>
      <c r="Q494" s="10"/>
      <c r="R494" s="34"/>
      <c r="S494" s="35"/>
      <c r="T494" s="35"/>
      <c r="U494" s="35"/>
      <c r="V494" s="35"/>
      <c r="W494" s="35"/>
    </row>
    <row r="495" spans="14:23" x14ac:dyDescent="0.25">
      <c r="N495" s="27"/>
      <c r="O495" s="10"/>
      <c r="Q495" s="10"/>
      <c r="R495" s="34"/>
      <c r="S495" s="35"/>
      <c r="T495" s="35"/>
      <c r="U495" s="35"/>
      <c r="V495" s="35"/>
      <c r="W495" s="35"/>
    </row>
    <row r="496" spans="14:23" x14ac:dyDescent="0.25">
      <c r="N496" s="27"/>
      <c r="O496" s="10"/>
      <c r="Q496" s="10"/>
      <c r="R496" s="34"/>
      <c r="S496" s="35"/>
      <c r="T496" s="35"/>
      <c r="U496" s="35"/>
      <c r="V496" s="35"/>
      <c r="W496" s="35"/>
    </row>
    <row r="497" spans="14:23" x14ac:dyDescent="0.25">
      <c r="N497" s="27"/>
      <c r="O497" s="10"/>
      <c r="Q497" s="10"/>
      <c r="R497" s="34"/>
      <c r="S497" s="35"/>
      <c r="T497" s="35"/>
      <c r="U497" s="35"/>
      <c r="V497" s="35"/>
      <c r="W497" s="35"/>
    </row>
    <row r="498" spans="14:23" x14ac:dyDescent="0.25">
      <c r="N498" s="27"/>
      <c r="O498" s="10"/>
      <c r="Q498" s="10"/>
      <c r="R498" s="34"/>
      <c r="S498" s="35"/>
      <c r="T498" s="35"/>
      <c r="U498" s="35"/>
      <c r="V498" s="35"/>
      <c r="W498" s="35"/>
    </row>
    <row r="499" spans="14:23" x14ac:dyDescent="0.25">
      <c r="N499" s="27"/>
      <c r="O499" s="10"/>
      <c r="Q499" s="10"/>
      <c r="R499" s="34"/>
      <c r="S499" s="35"/>
      <c r="T499" s="35"/>
      <c r="U499" s="35"/>
      <c r="V499" s="35"/>
      <c r="W499" s="35"/>
    </row>
    <row r="500" spans="14:23" x14ac:dyDescent="0.25">
      <c r="N500" s="27"/>
      <c r="O500" s="10"/>
      <c r="Q500" s="10"/>
      <c r="R500" s="34"/>
      <c r="S500" s="35"/>
      <c r="T500" s="35"/>
      <c r="U500" s="35"/>
      <c r="V500" s="35"/>
      <c r="W500" s="35"/>
    </row>
    <row r="501" spans="14:23" x14ac:dyDescent="0.25">
      <c r="N501" s="27"/>
      <c r="O501" s="10"/>
      <c r="Q501" s="10"/>
      <c r="R501" s="34"/>
      <c r="S501" s="35"/>
      <c r="T501" s="35"/>
      <c r="U501" s="35"/>
      <c r="V501" s="35"/>
      <c r="W501" s="35"/>
    </row>
    <row r="502" spans="14:23" x14ac:dyDescent="0.25">
      <c r="N502" s="27"/>
      <c r="O502" s="10"/>
      <c r="Q502" s="10"/>
      <c r="R502" s="34"/>
      <c r="S502" s="35"/>
      <c r="T502" s="35"/>
      <c r="U502" s="35"/>
      <c r="V502" s="35"/>
      <c r="W502" s="35"/>
    </row>
    <row r="503" spans="14:23" x14ac:dyDescent="0.25">
      <c r="N503" s="27"/>
      <c r="O503" s="10"/>
      <c r="Q503" s="10"/>
      <c r="R503" s="34"/>
      <c r="S503" s="35"/>
      <c r="T503" s="35"/>
      <c r="U503" s="35"/>
      <c r="V503" s="35"/>
      <c r="W503" s="35"/>
    </row>
    <row r="504" spans="14:23" x14ac:dyDescent="0.25">
      <c r="N504" s="27"/>
      <c r="O504" s="10"/>
      <c r="Q504" s="10"/>
      <c r="R504" s="34"/>
      <c r="S504" s="35"/>
      <c r="T504" s="35"/>
      <c r="U504" s="35"/>
      <c r="V504" s="35"/>
      <c r="W504" s="35"/>
    </row>
    <row r="505" spans="14:23" x14ac:dyDescent="0.25">
      <c r="N505" s="27"/>
      <c r="O505" s="10"/>
      <c r="Q505" s="10"/>
      <c r="R505" s="34"/>
      <c r="S505" s="35"/>
      <c r="T505" s="35"/>
      <c r="U505" s="35"/>
      <c r="V505" s="35"/>
      <c r="W505" s="35"/>
    </row>
    <row r="506" spans="14:23" x14ac:dyDescent="0.25">
      <c r="N506" s="27"/>
      <c r="O506" s="10"/>
      <c r="Q506" s="10"/>
      <c r="R506" s="34"/>
      <c r="S506" s="35"/>
      <c r="T506" s="35"/>
      <c r="U506" s="35"/>
      <c r="V506" s="35"/>
      <c r="W506" s="35"/>
    </row>
    <row r="507" spans="14:23" x14ac:dyDescent="0.25">
      <c r="N507" s="27"/>
      <c r="O507" s="10"/>
      <c r="Q507" s="10"/>
      <c r="R507" s="34"/>
      <c r="S507" s="35"/>
      <c r="T507" s="35"/>
      <c r="U507" s="35"/>
      <c r="V507" s="35"/>
      <c r="W507" s="35"/>
    </row>
    <row r="508" spans="14:23" x14ac:dyDescent="0.25">
      <c r="N508" s="27"/>
      <c r="O508" s="10"/>
      <c r="Q508" s="10"/>
      <c r="R508" s="34"/>
      <c r="S508" s="35"/>
      <c r="T508" s="35"/>
      <c r="U508" s="35"/>
      <c r="V508" s="35"/>
      <c r="W508" s="35"/>
    </row>
    <row r="509" spans="14:23" x14ac:dyDescent="0.25">
      <c r="N509" s="27"/>
      <c r="O509" s="10"/>
      <c r="Q509" s="10"/>
      <c r="R509" s="34"/>
      <c r="S509" s="35"/>
      <c r="T509" s="35"/>
      <c r="U509" s="35"/>
      <c r="V509" s="35"/>
      <c r="W509" s="35"/>
    </row>
    <row r="510" spans="14:23" x14ac:dyDescent="0.25">
      <c r="N510" s="27"/>
      <c r="O510" s="10"/>
      <c r="Q510" s="10"/>
      <c r="R510" s="34"/>
      <c r="S510" s="35"/>
      <c r="T510" s="35"/>
      <c r="U510" s="35"/>
      <c r="V510" s="35"/>
      <c r="W510" s="35"/>
    </row>
    <row r="511" spans="14:23" x14ac:dyDescent="0.25">
      <c r="N511" s="27"/>
      <c r="O511" s="10"/>
      <c r="Q511" s="10"/>
      <c r="R511" s="34"/>
      <c r="S511" s="35"/>
      <c r="T511" s="35"/>
      <c r="U511" s="35"/>
      <c r="V511" s="35"/>
      <c r="W511" s="35"/>
    </row>
    <row r="512" spans="14:23" x14ac:dyDescent="0.25">
      <c r="N512" s="27"/>
      <c r="O512" s="10"/>
      <c r="Q512" s="10"/>
      <c r="R512" s="34"/>
      <c r="S512" s="35"/>
      <c r="T512" s="35"/>
      <c r="U512" s="35"/>
      <c r="V512" s="35"/>
      <c r="W512" s="35"/>
    </row>
    <row r="513" spans="14:23" x14ac:dyDescent="0.25">
      <c r="N513" s="27"/>
      <c r="O513" s="10"/>
      <c r="Q513" s="10"/>
      <c r="R513" s="34"/>
      <c r="S513" s="35"/>
      <c r="T513" s="35"/>
      <c r="U513" s="35"/>
      <c r="V513" s="35"/>
      <c r="W513" s="35"/>
    </row>
    <row r="514" spans="14:23" x14ac:dyDescent="0.25">
      <c r="N514" s="27"/>
      <c r="O514" s="10"/>
      <c r="Q514" s="10"/>
      <c r="R514" s="34"/>
      <c r="S514" s="35"/>
      <c r="T514" s="35"/>
      <c r="U514" s="35"/>
      <c r="V514" s="35"/>
      <c r="W514" s="35"/>
    </row>
    <row r="515" spans="14:23" x14ac:dyDescent="0.25">
      <c r="N515" s="27"/>
      <c r="O515" s="10"/>
      <c r="Q515" s="10"/>
      <c r="R515" s="34"/>
      <c r="S515" s="35"/>
      <c r="T515" s="35"/>
      <c r="U515" s="35"/>
      <c r="V515" s="35"/>
      <c r="W515" s="35"/>
    </row>
    <row r="516" spans="14:23" x14ac:dyDescent="0.25">
      <c r="N516" s="27"/>
      <c r="O516" s="10"/>
      <c r="Q516" s="10"/>
      <c r="R516" s="34"/>
      <c r="S516" s="35"/>
      <c r="T516" s="35"/>
      <c r="U516" s="35"/>
      <c r="V516" s="35"/>
      <c r="W516" s="35"/>
    </row>
    <row r="517" spans="14:23" x14ac:dyDescent="0.25">
      <c r="N517" s="27"/>
      <c r="O517" s="10"/>
      <c r="Q517" s="10"/>
      <c r="R517" s="34"/>
      <c r="S517" s="35"/>
      <c r="T517" s="35"/>
      <c r="U517" s="35"/>
      <c r="V517" s="35"/>
      <c r="W517" s="35"/>
    </row>
    <row r="518" spans="14:23" x14ac:dyDescent="0.25">
      <c r="N518" s="27"/>
      <c r="O518" s="10"/>
      <c r="Q518" s="10"/>
      <c r="R518" s="34"/>
      <c r="S518" s="35"/>
      <c r="T518" s="35"/>
      <c r="U518" s="35"/>
      <c r="V518" s="35"/>
      <c r="W518" s="35"/>
    </row>
    <row r="519" spans="14:23" x14ac:dyDescent="0.25">
      <c r="N519" s="27"/>
      <c r="O519" s="10"/>
      <c r="Q519" s="10"/>
      <c r="R519" s="34"/>
      <c r="S519" s="35"/>
      <c r="T519" s="35"/>
      <c r="U519" s="35"/>
      <c r="V519" s="35"/>
      <c r="W519" s="35"/>
    </row>
    <row r="520" spans="14:23" x14ac:dyDescent="0.25">
      <c r="N520" s="27"/>
      <c r="O520" s="10"/>
      <c r="Q520" s="10"/>
      <c r="R520" s="34"/>
      <c r="S520" s="35"/>
      <c r="T520" s="35"/>
      <c r="U520" s="35"/>
      <c r="V520" s="35"/>
      <c r="W520" s="35"/>
    </row>
    <row r="521" spans="14:23" x14ac:dyDescent="0.25">
      <c r="N521" s="27"/>
      <c r="O521" s="10"/>
      <c r="Q521" s="10"/>
      <c r="R521" s="34"/>
      <c r="S521" s="35"/>
      <c r="T521" s="35"/>
      <c r="U521" s="35"/>
      <c r="V521" s="35"/>
      <c r="W521" s="35"/>
    </row>
    <row r="522" spans="14:23" x14ac:dyDescent="0.25">
      <c r="N522" s="27"/>
      <c r="O522" s="10"/>
      <c r="Q522" s="10"/>
      <c r="R522" s="34"/>
      <c r="S522" s="35"/>
      <c r="T522" s="35"/>
      <c r="U522" s="35"/>
      <c r="V522" s="35"/>
      <c r="W522" s="35"/>
    </row>
    <row r="523" spans="14:23" x14ac:dyDescent="0.25">
      <c r="N523" s="27"/>
      <c r="O523" s="10"/>
      <c r="Q523" s="10"/>
      <c r="R523" s="34"/>
      <c r="S523" s="35"/>
      <c r="T523" s="35"/>
      <c r="U523" s="35"/>
      <c r="V523" s="35"/>
      <c r="W523" s="35"/>
    </row>
    <row r="524" spans="14:23" x14ac:dyDescent="0.25">
      <c r="N524" s="27"/>
      <c r="O524" s="10"/>
      <c r="Q524" s="10"/>
      <c r="R524" s="34"/>
      <c r="S524" s="35"/>
      <c r="T524" s="35"/>
      <c r="U524" s="35"/>
      <c r="V524" s="35"/>
      <c r="W524" s="35"/>
    </row>
    <row r="525" spans="14:23" x14ac:dyDescent="0.25">
      <c r="N525" s="27"/>
      <c r="O525" s="10"/>
      <c r="Q525" s="10"/>
      <c r="R525" s="34"/>
      <c r="S525" s="35"/>
      <c r="T525" s="35"/>
      <c r="U525" s="35"/>
      <c r="V525" s="35"/>
      <c r="W525" s="35"/>
    </row>
    <row r="526" spans="14:23" x14ac:dyDescent="0.25">
      <c r="N526" s="27"/>
      <c r="O526" s="10"/>
      <c r="Q526" s="10"/>
      <c r="R526" s="34"/>
      <c r="S526" s="35"/>
      <c r="T526" s="35"/>
      <c r="U526" s="35"/>
      <c r="V526" s="35"/>
      <c r="W526" s="35"/>
    </row>
    <row r="527" spans="14:23" x14ac:dyDescent="0.25">
      <c r="N527" s="27"/>
      <c r="O527" s="10"/>
      <c r="Q527" s="10"/>
      <c r="R527" s="34"/>
      <c r="S527" s="35"/>
      <c r="T527" s="35"/>
      <c r="U527" s="35"/>
      <c r="V527" s="35"/>
      <c r="W527" s="35"/>
    </row>
    <row r="528" spans="14:23" x14ac:dyDescent="0.25">
      <c r="N528" s="27"/>
      <c r="O528" s="10"/>
      <c r="Q528" s="10"/>
      <c r="R528" s="34"/>
      <c r="S528" s="35"/>
      <c r="T528" s="35"/>
      <c r="U528" s="35"/>
      <c r="V528" s="35"/>
      <c r="W528" s="35"/>
    </row>
    <row r="529" spans="14:23" x14ac:dyDescent="0.25">
      <c r="N529" s="27"/>
      <c r="O529" s="10"/>
      <c r="Q529" s="10"/>
      <c r="R529" s="34"/>
      <c r="S529" s="35"/>
      <c r="T529" s="35"/>
      <c r="U529" s="35"/>
      <c r="V529" s="35"/>
      <c r="W529" s="35"/>
    </row>
  </sheetData>
  <autoFilter ref="A3:AF21" xr:uid="{00000000-0009-0000-0000-000000000000}"/>
  <mergeCells count="48">
    <mergeCell ref="AE2:AE3"/>
    <mergeCell ref="AE4:AE11"/>
    <mergeCell ref="AE13:AE20"/>
    <mergeCell ref="AF2:AF3"/>
    <mergeCell ref="AF4:AF11"/>
    <mergeCell ref="AF13:AF20"/>
    <mergeCell ref="AC2:AC3"/>
    <mergeCell ref="AC4:AC11"/>
    <mergeCell ref="AC13:AC20"/>
    <mergeCell ref="AD2:AD3"/>
    <mergeCell ref="AD4:AD11"/>
    <mergeCell ref="AD13:AD20"/>
    <mergeCell ref="Y13:Y20"/>
    <mergeCell ref="Z2:Z3"/>
    <mergeCell ref="Z4:Z11"/>
    <mergeCell ref="Z13:Z20"/>
    <mergeCell ref="AB2:AB3"/>
    <mergeCell ref="AB4:AB20"/>
    <mergeCell ref="AA2:AA3"/>
    <mergeCell ref="AA4:AA11"/>
    <mergeCell ref="AA13:AA20"/>
    <mergeCell ref="F21:Q21"/>
    <mergeCell ref="A4:A12"/>
    <mergeCell ref="A13:A21"/>
    <mergeCell ref="B2:B3"/>
    <mergeCell ref="B4:B12"/>
    <mergeCell ref="B13:B21"/>
    <mergeCell ref="C2:C3"/>
    <mergeCell ref="C4:C12"/>
    <mergeCell ref="C13:C21"/>
    <mergeCell ref="D2:D3"/>
    <mergeCell ref="D4:D12"/>
    <mergeCell ref="D13:D21"/>
    <mergeCell ref="E2:E3"/>
    <mergeCell ref="F2:F3"/>
    <mergeCell ref="G2:G3"/>
    <mergeCell ref="H2:H3"/>
    <mergeCell ref="A1:Y1"/>
    <mergeCell ref="M2:N2"/>
    <mergeCell ref="O2:Q2"/>
    <mergeCell ref="S2:X2"/>
    <mergeCell ref="F12:Q12"/>
    <mergeCell ref="I2:I3"/>
    <mergeCell ref="J2:J3"/>
    <mergeCell ref="K2:K3"/>
    <mergeCell ref="L2:L3"/>
    <mergeCell ref="R2:R3"/>
    <mergeCell ref="Y4:Y11"/>
  </mergeCells>
  <phoneticPr fontId="9" type="noConversion"/>
  <conditionalFormatting sqref="B2:B3">
    <cfRule type="duplicateValues" dxfId="5" priority="560"/>
  </conditionalFormatting>
  <conditionalFormatting sqref="B4:B11">
    <cfRule type="duplicateValues" dxfId="4" priority="567"/>
  </conditionalFormatting>
  <conditionalFormatting sqref="B13:B20">
    <cfRule type="duplicateValues" dxfId="3" priority="570"/>
  </conditionalFormatting>
  <conditionalFormatting sqref="C4:C11">
    <cfRule type="duplicateValues" dxfId="2" priority="566"/>
  </conditionalFormatting>
  <conditionalFormatting sqref="C13:C20">
    <cfRule type="duplicateValues" dxfId="1" priority="569"/>
  </conditionalFormatting>
  <conditionalFormatting sqref="C22:C1048576 C1:C3">
    <cfRule type="duplicateValues" dxfId="0" priority="538"/>
  </conditionalFormatting>
  <pageMargins left="0.27500000000000002" right="0.118055555555556" top="0.27500000000000002" bottom="0.43263888888888902" header="0.27500000000000002" footer="0.31458333333333299"/>
  <pageSetup paperSize="9" orientation="landscape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4.4" x14ac:dyDescent="0.25"/>
  <sheetData/>
  <phoneticPr fontId="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2022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吴英格</cp:lastModifiedBy>
  <cp:lastPrinted>2021-07-20T09:47:00Z</cp:lastPrinted>
  <dcterms:created xsi:type="dcterms:W3CDTF">2020-10-23T02:57:00Z</dcterms:created>
  <dcterms:modified xsi:type="dcterms:W3CDTF">2022-07-22T03:28:43Z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2052-11.1.0.11753</vt:lpwstr>
  </property>
  <property fmtid="{D5CDD505-2E9C-101B-9397-08002B2CF9AE}" pid="3" name="ICV">
    <vt:lpwstr>CD8A790271384F17903BB1CD450AF856</vt:lpwstr>
  </property>
</Properties>
</file>