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TX价值版增补立项\"/>
    </mc:Choice>
  </mc:AlternateContent>
  <bookViews>
    <workbookView xWindow="0" yWindow="30" windowWidth="18525" windowHeight="6645" tabRatio="697" activeTab="1"/>
  </bookViews>
  <sheets>
    <sheet name="副驾驶员首页 " sheetId="18" r:id="rId1"/>
    <sheet name="副驾驶员座椅总成" sheetId="20" r:id="rId2"/>
    <sheet name="副驾驶员坐垫总成首页" sheetId="19" r:id="rId3"/>
    <sheet name="副驾驶员坐垫总成" sheetId="21" r:id="rId4"/>
  </sheets>
  <externalReferences>
    <externalReference r:id="rId5"/>
  </externalReferences>
  <definedNames>
    <definedName name="_xlnm._FilterDatabase" localSheetId="3" hidden="1">副驾驶员坐垫总成!$A$9:$BF$25</definedName>
    <definedName name="_xlnm._FilterDatabase" localSheetId="1" hidden="1">副驾驶员座椅总成!$A$8:$BB$82</definedName>
    <definedName name="_xlnm.Print_Area" localSheetId="0">'副驾驶员首页 '!$A$1:$Z$44</definedName>
    <definedName name="_xlnm.Print_Area" localSheetId="2">副驾驶员坐垫总成首页!$A$1:$AA$35</definedName>
    <definedName name="_xlnm.Print_Area" localSheetId="1">副驾驶员座椅总成!$A$1:$BB$82</definedName>
    <definedName name="_xlnm.Print_Titles" localSheetId="1">副驾驶员座椅总成!$8:$9</definedName>
  </definedNames>
  <calcPr calcId="162913"/>
</workbook>
</file>

<file path=xl/calcChain.xml><?xml version="1.0" encoding="utf-8"?>
<calcChain xmlns="http://schemas.openxmlformats.org/spreadsheetml/2006/main">
  <c r="AK11" i="20" l="1"/>
  <c r="AL11" i="20"/>
  <c r="AR11" i="20" l="1"/>
  <c r="AX11" i="20" s="1"/>
  <c r="BC11" i="20" l="1"/>
  <c r="BC13" i="20"/>
  <c r="BC14" i="20"/>
  <c r="BC15" i="20"/>
  <c r="BC16" i="20"/>
  <c r="BC17" i="20"/>
  <c r="BC18" i="20"/>
  <c r="BC19" i="20"/>
  <c r="BC20" i="20"/>
  <c r="BC21" i="20"/>
  <c r="BC22" i="20"/>
  <c r="BC23" i="20"/>
  <c r="BC24" i="20"/>
  <c r="BC25" i="20"/>
  <c r="BC26" i="20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43" i="20"/>
  <c r="BC44" i="20"/>
  <c r="BC45" i="20"/>
  <c r="BC46" i="20"/>
  <c r="BC47" i="20"/>
  <c r="BC48" i="20"/>
  <c r="BC49" i="20"/>
  <c r="BC50" i="20"/>
  <c r="BC51" i="20"/>
  <c r="BC52" i="20"/>
  <c r="BC53" i="20"/>
  <c r="BC54" i="20"/>
  <c r="BC55" i="20"/>
  <c r="BC56" i="20"/>
  <c r="BC66" i="20"/>
  <c r="BC67" i="20"/>
  <c r="BC68" i="20"/>
  <c r="BC69" i="20"/>
  <c r="BC70" i="20"/>
  <c r="BC71" i="20"/>
  <c r="BC72" i="20"/>
  <c r="BC73" i="20"/>
  <c r="BC74" i="20"/>
  <c r="BC75" i="20"/>
  <c r="BC76" i="20"/>
  <c r="BC77" i="20"/>
  <c r="BC78" i="20"/>
  <c r="BC79" i="20"/>
  <c r="BC80" i="20"/>
  <c r="BC81" i="20"/>
  <c r="BC82" i="20"/>
  <c r="BC12" i="20"/>
  <c r="AW10" i="21"/>
  <c r="AH22" i="21" l="1"/>
  <c r="AI22" i="21" s="1"/>
  <c r="AB21" i="21"/>
  <c r="AB10" i="21" s="1"/>
  <c r="AP82" i="20"/>
  <c r="AO82" i="20"/>
  <c r="AP81" i="20"/>
  <c r="AO81" i="20"/>
  <c r="AP78" i="20"/>
  <c r="AO78" i="20"/>
  <c r="AP77" i="20"/>
  <c r="AO77" i="20"/>
  <c r="AP76" i="20"/>
  <c r="AO76" i="20"/>
  <c r="AI76" i="20"/>
  <c r="AJ76" i="20" s="1"/>
  <c r="AP75" i="20"/>
  <c r="AO75" i="20"/>
  <c r="AI75" i="20"/>
  <c r="AJ75" i="20" s="1"/>
  <c r="AP74" i="20"/>
  <c r="AO74" i="20"/>
  <c r="AI74" i="20"/>
  <c r="AJ74" i="20" s="1"/>
  <c r="AP73" i="20"/>
  <c r="AO73" i="20"/>
  <c r="AI73" i="20"/>
  <c r="AJ73" i="20" s="1"/>
  <c r="AP72" i="20"/>
  <c r="AO72" i="20"/>
  <c r="AP71" i="20"/>
  <c r="AO71" i="20"/>
  <c r="AI65" i="20"/>
  <c r="AF64" i="20"/>
  <c r="AI64" i="20" s="1"/>
  <c r="AF63" i="20"/>
  <c r="AI63" i="20" s="1"/>
  <c r="AF62" i="20"/>
  <c r="AI62" i="20" s="1"/>
  <c r="AF61" i="20"/>
  <c r="AI61" i="20" s="1"/>
  <c r="AF60" i="20"/>
  <c r="AI60" i="20" s="1"/>
  <c r="AF59" i="20"/>
  <c r="AI59" i="20" s="1"/>
  <c r="AF58" i="20"/>
  <c r="AI58" i="20" s="1"/>
  <c r="AF57" i="20"/>
  <c r="AI57" i="20" s="1"/>
  <c r="AC48" i="20"/>
  <c r="AC45" i="20"/>
  <c r="AP44" i="20"/>
  <c r="AO44" i="20"/>
  <c r="AC44" i="20"/>
  <c r="AP36" i="20"/>
  <c r="AO36" i="20"/>
  <c r="AC36" i="20"/>
  <c r="AF34" i="20"/>
  <c r="AI34" i="20" s="1"/>
  <c r="AJ34" i="20" s="1"/>
  <c r="AJ33" i="20"/>
  <c r="AJ31" i="20"/>
  <c r="AF30" i="20"/>
  <c r="AI30" i="20" s="1"/>
  <c r="AJ30" i="20" s="1"/>
  <c r="AJ29" i="20"/>
  <c r="AF28" i="20"/>
  <c r="AI28" i="20" s="1"/>
  <c r="AJ28" i="20" s="1"/>
  <c r="AF27" i="20"/>
  <c r="AI27" i="20" s="1"/>
  <c r="AJ27" i="20" s="1"/>
  <c r="AF26" i="20"/>
  <c r="AI26" i="20" s="1"/>
  <c r="AJ26" i="20" s="1"/>
  <c r="AF25" i="20"/>
  <c r="AI25" i="20" s="1"/>
  <c r="AJ25" i="20" s="1"/>
  <c r="AP24" i="20"/>
  <c r="AO24" i="20"/>
  <c r="AC24" i="20"/>
  <c r="AJ23" i="20"/>
  <c r="AJ22" i="20"/>
  <c r="AI21" i="20"/>
  <c r="AJ21" i="20" s="1"/>
  <c r="AP20" i="20"/>
  <c r="AO20" i="20"/>
  <c r="AP19" i="20"/>
  <c r="AO19" i="20"/>
  <c r="AP18" i="20"/>
  <c r="AO18" i="20"/>
  <c r="AP17" i="20"/>
  <c r="AO17" i="20"/>
  <c r="AO16" i="20"/>
  <c r="AC16" i="20"/>
  <c r="AI14" i="20"/>
  <c r="AJ14" i="20" s="1"/>
  <c r="AP13" i="20"/>
  <c r="AO13" i="20"/>
  <c r="AP12" i="20"/>
  <c r="AO12" i="20"/>
  <c r="AO11" i="20"/>
  <c r="AC11" i="20"/>
  <c r="AJ59" i="20" l="1"/>
  <c r="AT59" i="20" s="1"/>
  <c r="AS59" i="20"/>
  <c r="AV59" i="20" s="1"/>
  <c r="AX59" i="20" s="1"/>
  <c r="BC59" i="20" s="1"/>
  <c r="AJ63" i="20"/>
  <c r="AT63" i="20" s="1"/>
  <c r="AS63" i="20"/>
  <c r="AV63" i="20" s="1"/>
  <c r="AX63" i="20" s="1"/>
  <c r="BC63" i="20" s="1"/>
  <c r="AJ58" i="20"/>
  <c r="AT58" i="20" s="1"/>
  <c r="AS58" i="20"/>
  <c r="AV58" i="20" s="1"/>
  <c r="AX58" i="20" s="1"/>
  <c r="BC58" i="20" s="1"/>
  <c r="AJ61" i="20"/>
  <c r="AT61" i="20" s="1"/>
  <c r="AS61" i="20"/>
  <c r="AV61" i="20" s="1"/>
  <c r="AX61" i="20" s="1"/>
  <c r="BC61" i="20" s="1"/>
  <c r="AJ64" i="20"/>
  <c r="AT64" i="20" s="1"/>
  <c r="AS64" i="20"/>
  <c r="AV64" i="20" s="1"/>
  <c r="AX64" i="20" s="1"/>
  <c r="BC64" i="20" s="1"/>
  <c r="AJ62" i="20"/>
  <c r="AT62" i="20" s="1"/>
  <c r="AS62" i="20"/>
  <c r="AV62" i="20" s="1"/>
  <c r="AX62" i="20" s="1"/>
  <c r="BC62" i="20" s="1"/>
  <c r="AJ65" i="20"/>
  <c r="AT65" i="20" s="1"/>
  <c r="AS65" i="20"/>
  <c r="AV65" i="20" s="1"/>
  <c r="AX65" i="20" s="1"/>
  <c r="BC65" i="20" s="1"/>
  <c r="AJ57" i="20"/>
  <c r="AT57" i="20" s="1"/>
  <c r="AS57" i="20"/>
  <c r="AV57" i="20" s="1"/>
  <c r="AX57" i="20" s="1"/>
  <c r="AJ60" i="20"/>
  <c r="AT60" i="20" s="1"/>
  <c r="AS60" i="20"/>
  <c r="AV60" i="20" s="1"/>
  <c r="AX60" i="20" s="1"/>
  <c r="BC60" i="20" s="1"/>
  <c r="AX10" i="20" l="1"/>
  <c r="BC57" i="20"/>
  <c r="BC10" i="20" s="1"/>
</calcChain>
</file>

<file path=xl/comments1.xml><?xml version="1.0" encoding="utf-8"?>
<comments xmlns="http://schemas.openxmlformats.org/spreadsheetml/2006/main">
  <authors>
    <author>User</author>
  </authors>
  <commentList>
    <comment ref="AX13" authorId="0" shapeId="0">
      <text>
        <r>
          <rPr>
            <b/>
            <sz val="9"/>
            <color indexed="81"/>
            <rFont val="宋体"/>
            <family val="3"/>
            <charset val="134"/>
          </rPr>
          <t>User:吕孝腾提供</t>
        </r>
      </text>
    </comment>
  </commentList>
</comments>
</file>

<file path=xl/sharedStrings.xml><?xml version="1.0" encoding="utf-8"?>
<sst xmlns="http://schemas.openxmlformats.org/spreadsheetml/2006/main" count="1698" uniqueCount="477">
  <si>
    <t>版本：0/A
识别号：GR/ZY/BOM-2020-11-001</t>
  </si>
  <si>
    <t>编号：GR-21-01-23</t>
  </si>
  <si>
    <t xml:space="preserve">    </t>
  </si>
  <si>
    <t>车型</t>
  </si>
  <si>
    <t>TX轻量化</t>
  </si>
  <si>
    <t xml:space="preserve">                        TX轻量化副驾驶员座椅（非集成）EBOM清单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</si>
  <si>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</si>
  <si>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</si>
  <si>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</si>
  <si>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</si>
  <si>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</si>
  <si>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</si>
  <si>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</si>
  <si>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李红涛</t>
  </si>
  <si>
    <t>1/1</t>
  </si>
  <si>
    <t>图示</t>
  </si>
  <si>
    <t>NO.</t>
  </si>
  <si>
    <t>件名</t>
  </si>
  <si>
    <t>产品描述</t>
  </si>
  <si>
    <t>单台用量</t>
  </si>
  <si>
    <t>车型配置</t>
  </si>
  <si>
    <t>备注</t>
  </si>
  <si>
    <t>YZ166451000001</t>
  </si>
  <si>
    <t>副驾驶员座椅总成</t>
  </si>
  <si>
    <t>在WG1662511045/2基础上更改底支架</t>
  </si>
  <si>
    <t>主面料：T638
辅面料：03333</t>
  </si>
  <si>
    <t>以下空白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</si>
  <si>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</si>
  <si>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</si>
  <si>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</si>
  <si>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</si>
  <si>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</si>
  <si>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</si>
  <si>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</si>
  <si>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</si>
  <si>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</si>
  <si>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校核：</t>
  </si>
  <si>
    <t>标准化：</t>
  </si>
  <si>
    <t>TX轻量化副驾驶员座椅（非集成）设计BOM</t>
  </si>
  <si>
    <t>内部图号</t>
  </si>
  <si>
    <t>SHT0014789</t>
  </si>
  <si>
    <t>会签：</t>
  </si>
  <si>
    <t>名称</t>
  </si>
  <si>
    <t>批准：</t>
  </si>
  <si>
    <t>日期：</t>
  </si>
  <si>
    <t>规格型号</t>
  </si>
  <si>
    <t>——</t>
  </si>
  <si>
    <t>版本：A</t>
  </si>
  <si>
    <t>说明：</t>
  </si>
  <si>
    <t>种类</t>
  </si>
  <si>
    <t>序号</t>
  </si>
  <si>
    <t>装配等级</t>
  </si>
  <si>
    <t>来源</t>
  </si>
  <si>
    <t>QAD</t>
  </si>
  <si>
    <t>重要度</t>
  </si>
  <si>
    <t>单位</t>
  </si>
  <si>
    <t>数据版本</t>
  </si>
  <si>
    <t>是否申请新零件号</t>
  </si>
  <si>
    <t>沿用件            Y/Y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</si>
  <si>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</si>
  <si>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</si>
  <si>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</si>
  <si>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</si>
  <si>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</si>
  <si>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</si>
  <si>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</si>
  <si>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</si>
  <si>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</si>
  <si>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</si>
  <si>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</si>
  <si>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工时/min</t>
  </si>
  <si>
    <t>人数</t>
  </si>
  <si>
    <t>外购/自制</t>
  </si>
  <si>
    <t>供应商</t>
  </si>
  <si>
    <t>用量</t>
  </si>
  <si>
    <t>长</t>
  </si>
  <si>
    <t>宽</t>
  </si>
  <si>
    <t>高</t>
  </si>
  <si>
    <t>总成件</t>
  </si>
  <si>
    <t>A</t>
  </si>
  <si>
    <t>Y</t>
  </si>
  <si>
    <t>N</t>
  </si>
  <si>
    <t>ASSY</t>
  </si>
  <si>
    <t>1103*580*700</t>
  </si>
  <si>
    <t>组装</t>
  </si>
  <si>
    <t>河北自制</t>
  </si>
  <si>
    <t>组装车间</t>
  </si>
  <si>
    <t>T5</t>
  </si>
  <si>
    <t>SHT0012291</t>
  </si>
  <si>
    <t>头枕总成</t>
  </si>
  <si>
    <t>装配总成</t>
  </si>
  <si>
    <t>116*265*385</t>
  </si>
  <si>
    <t>SHT0012298</t>
  </si>
  <si>
    <t>头枕面套总成</t>
  </si>
  <si>
    <t>面料：03333</t>
  </si>
  <si>
    <t>缝纫总成</t>
  </si>
  <si>
    <t>缝纫</t>
  </si>
  <si>
    <t>SHT0012292</t>
  </si>
  <si>
    <t>头枕泡沫总成</t>
  </si>
  <si>
    <t>注塑件</t>
  </si>
  <si>
    <t>SHT0012293</t>
  </si>
  <si>
    <t>头枕泡沫本体</t>
  </si>
  <si>
    <t>发泡</t>
  </si>
  <si>
    <t>PUR</t>
  </si>
  <si>
    <t>116*265*210</t>
  </si>
  <si>
    <t>8%损耗</t>
  </si>
  <si>
    <t>B40</t>
  </si>
  <si>
    <t>SLT0002692</t>
  </si>
  <si>
    <t>6808111X2001A</t>
  </si>
  <si>
    <t>驾驶员头枕杆</t>
  </si>
  <si>
    <t>管类</t>
  </si>
  <si>
    <t xml:space="preserve">N </t>
  </si>
  <si>
    <t xml:space="preserve">Y </t>
  </si>
  <si>
    <t>Q235</t>
  </si>
  <si>
    <t>GB/T700</t>
  </si>
  <si>
    <t>45*140*314</t>
  </si>
  <si>
    <t>镀铬</t>
  </si>
  <si>
    <t>弯管</t>
  </si>
  <si>
    <t>SHT0012316</t>
  </si>
  <si>
    <t>副驾驶员靠背总成</t>
  </si>
  <si>
    <t>603*527*160</t>
  </si>
  <si>
    <t>SHT0012823</t>
  </si>
  <si>
    <t>靠背面套总成</t>
  </si>
  <si>
    <t>SCS0004029</t>
  </si>
  <si>
    <t>BQB40-6806117</t>
  </si>
  <si>
    <t>主动头枕导套</t>
  </si>
  <si>
    <t>PP8303</t>
  </si>
  <si>
    <t>32*34*87</t>
  </si>
  <si>
    <t>SCS0004036</t>
  </si>
  <si>
    <t>BQB40-6806118</t>
  </si>
  <si>
    <t>自由头枕导套</t>
  </si>
  <si>
    <t>32*33*87</t>
  </si>
  <si>
    <t>SHT0012440</t>
  </si>
  <si>
    <t>副驾驶员靠背泡沫总成</t>
  </si>
  <si>
    <t>228*521*586</t>
  </si>
  <si>
    <t>SHT0012446</t>
  </si>
  <si>
    <t>副驾驶员靠背泡沫本体</t>
  </si>
  <si>
    <t>SHT0012326</t>
  </si>
  <si>
    <t>靠背纵向预埋钢丝</t>
  </si>
  <si>
    <t>线材</t>
  </si>
  <si>
    <t>20#</t>
  </si>
  <si>
    <t>GB/T699</t>
  </si>
  <si>
    <t>SHT0012273</t>
  </si>
  <si>
    <t>坐垫横向预埋钢丝</t>
  </si>
  <si>
    <t>44*404*40</t>
  </si>
  <si>
    <t>SHT0012294</t>
  </si>
  <si>
    <t>靠背骨架焊接总成</t>
  </si>
  <si>
    <t>焊接总成</t>
  </si>
  <si>
    <t>分总成</t>
  </si>
  <si>
    <t>562*462*41</t>
  </si>
  <si>
    <t>电泳</t>
  </si>
  <si>
    <t>SHT0012299</t>
  </si>
  <si>
    <t>靠背主体管</t>
  </si>
  <si>
    <t>Q235         Ø25X2.0</t>
  </si>
  <si>
    <t>151*410*466</t>
  </si>
  <si>
    <t>SHT0012300</t>
  </si>
  <si>
    <t>靠背横向支撑管</t>
  </si>
  <si>
    <t>360*25*32</t>
  </si>
  <si>
    <t>SCS0004584</t>
  </si>
  <si>
    <t>BQB40-6802131</t>
  </si>
  <si>
    <t>主头枕管</t>
  </si>
  <si>
    <t>Q195         Ø20X2.0</t>
  </si>
  <si>
    <t>20*20*60</t>
  </si>
  <si>
    <t>SCS0004583</t>
  </si>
  <si>
    <t>BQB40-6802139</t>
  </si>
  <si>
    <t>副头枕管</t>
  </si>
  <si>
    <t>SHT0012301</t>
  </si>
  <si>
    <t>靠背侧翼支撑钢丝</t>
  </si>
  <si>
    <t>121*63*243</t>
  </si>
  <si>
    <t>SHT0012302</t>
  </si>
  <si>
    <t>靠背下支撑管</t>
  </si>
  <si>
    <t>42*381*65</t>
  </si>
  <si>
    <t>SHT0012303</t>
  </si>
  <si>
    <t>靠背下支撑钢丝</t>
  </si>
  <si>
    <t>Q235        Φ8</t>
  </si>
  <si>
    <t>45*347*</t>
  </si>
  <si>
    <t>D04</t>
  </si>
  <si>
    <t>SHT0001953</t>
  </si>
  <si>
    <t>D04-6802106</t>
  </si>
  <si>
    <t>腰托固定横衬条1</t>
  </si>
  <si>
    <t>钣金件</t>
  </si>
  <si>
    <t>Q235      t=2.0</t>
  </si>
  <si>
    <t>276*10*15</t>
  </si>
  <si>
    <t>冲压</t>
  </si>
  <si>
    <t>SHT0012356</t>
  </si>
  <si>
    <t>腰托纵向支撑钢丝</t>
  </si>
  <si>
    <t>Q235        Φ6</t>
  </si>
  <si>
    <t>GB/T 700</t>
  </si>
  <si>
    <t>5*5*350</t>
  </si>
  <si>
    <t>SHT0012448</t>
  </si>
  <si>
    <t>靠背骨架内衬管</t>
  </si>
  <si>
    <t>Q235         Ø20X1.5</t>
  </si>
  <si>
    <t>BFA0000087</t>
  </si>
  <si>
    <t>Q370C10</t>
  </si>
  <si>
    <t>M10点焊螺母</t>
  </si>
  <si>
    <t>标准件</t>
  </si>
  <si>
    <t>M10</t>
  </si>
  <si>
    <t>SHT0012319</t>
  </si>
  <si>
    <t>副驾驶员主边调角器</t>
  </si>
  <si>
    <t>230*60*150</t>
  </si>
  <si>
    <t>SHT0012357</t>
  </si>
  <si>
    <t>副司机主边调角器上板</t>
  </si>
  <si>
    <t>t=3
SPFH590</t>
  </si>
  <si>
    <t>Q/BQB301
Q/BQB310</t>
  </si>
  <si>
    <t>135*20*194</t>
  </si>
  <si>
    <t>M3000</t>
  </si>
  <si>
    <t>SQDZ6802411</t>
  </si>
  <si>
    <t>主总座</t>
  </si>
  <si>
    <t>t=5
SPFH590</t>
  </si>
  <si>
    <t>99*27*190</t>
  </si>
  <si>
    <t>SQDZ6901001</t>
  </si>
  <si>
    <t>副司机角度调节手柄板</t>
  </si>
  <si>
    <t>t=2.5
SPFH590</t>
  </si>
  <si>
    <t>43*31*94</t>
  </si>
  <si>
    <t>H3-6805103</t>
  </si>
  <si>
    <t>上顶点</t>
  </si>
  <si>
    <t>冷镦件</t>
  </si>
  <si>
    <t>#20</t>
  </si>
  <si>
    <t>19*20*19</t>
  </si>
  <si>
    <t>SQDZ6901300</t>
  </si>
  <si>
    <t>右操作盘式调角器</t>
  </si>
  <si>
    <t>82*33*82</t>
  </si>
  <si>
    <t>Q370C6</t>
  </si>
  <si>
    <t>焊接六角螺母</t>
  </si>
  <si>
    <t>M6</t>
  </si>
  <si>
    <t>SHT0012320</t>
  </si>
  <si>
    <t>副驾驶员副边调角器</t>
  </si>
  <si>
    <t>SHT0012930</t>
  </si>
  <si>
    <t>左副调角器上板总成</t>
  </si>
  <si>
    <t>焊接分总成</t>
  </si>
  <si>
    <t>焊接车间</t>
  </si>
  <si>
    <t>SHT0012358</t>
  </si>
  <si>
    <t>副司机副边调角器上板</t>
  </si>
  <si>
    <t>河北外购</t>
  </si>
  <si>
    <t>黄骅市万昌五金制品有限公司</t>
  </si>
  <si>
    <t>BAS0000035</t>
  </si>
  <si>
    <t>SQDZ 6805 322</t>
  </si>
  <si>
    <t>右靠背板衬套</t>
  </si>
  <si>
    <t>#45</t>
  </si>
  <si>
    <t>24*7*24</t>
  </si>
  <si>
    <t>沧州旭兴五金制造有限公司</t>
  </si>
  <si>
    <t>SHT0012931</t>
  </si>
  <si>
    <t>左副总座分总成</t>
  </si>
  <si>
    <t>SHT0001245</t>
  </si>
  <si>
    <t>SQDZ6902411</t>
  </si>
  <si>
    <t>副总座</t>
  </si>
  <si>
    <t>黄骅市天丰汽车配件有限公司</t>
  </si>
  <si>
    <t>BFA0000388</t>
  </si>
  <si>
    <t>SQDZ 6802 443</t>
  </si>
  <si>
    <t>蜗簧定位销</t>
  </si>
  <si>
    <t>8*15*8</t>
  </si>
  <si>
    <t>黄骅市创合五金制品有限公司</t>
  </si>
  <si>
    <t>SHT0001136</t>
  </si>
  <si>
    <t>SQDZ 6803 101</t>
  </si>
  <si>
    <t>罩壳卡片</t>
  </si>
  <si>
    <t>Q235        t=1.5</t>
  </si>
  <si>
    <t>30*1.5*18</t>
  </si>
  <si>
    <t>黄骅市佳祥五金制品有限公司</t>
  </si>
  <si>
    <t>北京浦东三浦标准件有限公司</t>
  </si>
  <si>
    <t>SHT0001151</t>
  </si>
  <si>
    <t>SHT0001144</t>
  </si>
  <si>
    <t>SQDZ 6801 003</t>
  </si>
  <si>
    <t>旋转轴</t>
  </si>
  <si>
    <t xml:space="preserve">Q235        </t>
  </si>
  <si>
    <t>26*33*26</t>
  </si>
  <si>
    <t>BSP0000047</t>
  </si>
  <si>
    <t>SQDZ 6801 004</t>
  </si>
  <si>
    <t>涡簧</t>
  </si>
  <si>
    <t>簧类</t>
  </si>
  <si>
    <t>65Mn</t>
  </si>
  <si>
    <t>84*11*82</t>
  </si>
  <si>
    <t>江苏万金汽车零部件制造有限公司</t>
  </si>
  <si>
    <t>SHT0014744</t>
  </si>
  <si>
    <t>底座焊接总成</t>
  </si>
  <si>
    <t>SHT0014823</t>
  </si>
  <si>
    <t>右底座连接板</t>
  </si>
  <si>
    <t>冲压件</t>
  </si>
  <si>
    <t>SPAH440
T=3</t>
  </si>
  <si>
    <t>SHT0014824</t>
  </si>
  <si>
    <t>左底座连接板</t>
  </si>
  <si>
    <t>SHT0014825</t>
  </si>
  <si>
    <t>后横管</t>
  </si>
  <si>
    <t>管材</t>
  </si>
  <si>
    <t>Q235 φ25*2*370.5</t>
  </si>
  <si>
    <t>SHT0014826</t>
  </si>
  <si>
    <t>右侧前弯管</t>
  </si>
  <si>
    <t>Q235 φ25*2</t>
  </si>
  <si>
    <t>SHT0014827</t>
  </si>
  <si>
    <t>左侧前弯管</t>
  </si>
  <si>
    <t>SHT0014828</t>
  </si>
  <si>
    <t>右后弯管</t>
  </si>
  <si>
    <t>SHT0014829</t>
  </si>
  <si>
    <t>左后弯管</t>
  </si>
  <si>
    <t>SHT0014830</t>
  </si>
  <si>
    <t>连接方管</t>
  </si>
  <si>
    <t>Q235 10*20*1.5</t>
  </si>
  <si>
    <t>SHT0014834</t>
  </si>
  <si>
    <t>座框前梁</t>
  </si>
  <si>
    <t>GB/T708 GB/700</t>
  </si>
  <si>
    <t>20*320*20</t>
  </si>
  <si>
    <t>B27</t>
  </si>
  <si>
    <t>H4681010216A0-RC1</t>
  </si>
  <si>
    <t>安全带扣螺母焊接组件</t>
  </si>
  <si>
    <t>　</t>
  </si>
  <si>
    <t>Φ28</t>
  </si>
  <si>
    <t>SHT0001103</t>
  </si>
  <si>
    <t>H4681010216A0</t>
  </si>
  <si>
    <t>定位片</t>
  </si>
  <si>
    <t>金属件</t>
  </si>
  <si>
    <t>SPCC440</t>
  </si>
  <si>
    <t>t=3.0</t>
  </si>
  <si>
    <t>T5-200</t>
  </si>
  <si>
    <t>SHT0011728</t>
  </si>
  <si>
    <t>车身安装支架总成</t>
  </si>
  <si>
    <t>430*34.5*37</t>
  </si>
  <si>
    <t>BAS0010008</t>
  </si>
  <si>
    <t>支架衬套</t>
  </si>
  <si>
    <t>机加件</t>
  </si>
  <si>
    <t>SWRCH35K</t>
  </si>
  <si>
    <t>Q/BQB501
Q/BQB517</t>
  </si>
  <si>
    <t>31.5*9*9</t>
  </si>
  <si>
    <t>机加</t>
  </si>
  <si>
    <t>SHT0012430</t>
  </si>
  <si>
    <t xml:space="preserve">副驾驶员安全带总成
</t>
  </si>
  <si>
    <t>安全件</t>
  </si>
  <si>
    <t>SHT0012431</t>
  </si>
  <si>
    <t>副驾驶员锁扣总成</t>
  </si>
  <si>
    <t>SHT0012433</t>
  </si>
  <si>
    <t>副驾驶员调角器手柄</t>
  </si>
  <si>
    <t>本体黑色、白色标识</t>
  </si>
  <si>
    <t>SHT0012432</t>
  </si>
  <si>
    <t>ABS</t>
  </si>
  <si>
    <t>94*25*49</t>
  </si>
  <si>
    <t>注塑</t>
  </si>
  <si>
    <t>2%损耗</t>
  </si>
  <si>
    <t>SHT0000175</t>
  </si>
  <si>
    <t>SQDZ 6800 002</t>
  </si>
  <si>
    <t>调角器主边罩壳</t>
  </si>
  <si>
    <t>PP</t>
  </si>
  <si>
    <t>106*10*166</t>
  </si>
  <si>
    <t>SHT0000176</t>
  </si>
  <si>
    <t>SQDZ 6900 002</t>
  </si>
  <si>
    <t>调角器副边罩壳</t>
  </si>
  <si>
    <t>SHT0000162</t>
  </si>
  <si>
    <t>GRC101-00.012</t>
  </si>
  <si>
    <t>调角器罩壳固定扣</t>
  </si>
  <si>
    <t>45*25*13</t>
  </si>
  <si>
    <t>BFA0010065</t>
  </si>
  <si>
    <t>内六角花形盘头螺钉</t>
  </si>
  <si>
    <t>M10×25           固定调角器</t>
  </si>
  <si>
    <t>H3</t>
  </si>
  <si>
    <t>BFA0000016</t>
  </si>
  <si>
    <t>十字槽盘头螺钉</t>
  </si>
  <si>
    <t>M6×16             固定主边罩壳</t>
  </si>
  <si>
    <t>_</t>
  </si>
  <si>
    <t>H4</t>
  </si>
  <si>
    <t>BFA0000001</t>
  </si>
  <si>
    <t>C型钉</t>
  </si>
  <si>
    <t>固定靠背面套</t>
  </si>
  <si>
    <t>天津金庄新材料科技有限公司</t>
  </si>
  <si>
    <t>X3000</t>
  </si>
  <si>
    <t>SHT0001663</t>
  </si>
  <si>
    <t>SQX3000-6801500</t>
  </si>
  <si>
    <t>靠背塑料包装套</t>
  </si>
  <si>
    <t>包装用</t>
  </si>
  <si>
    <t>PE</t>
  </si>
  <si>
    <t>黄骅建昌</t>
  </si>
  <si>
    <t>SHT0012890</t>
  </si>
  <si>
    <t>靠背纸板</t>
  </si>
  <si>
    <t>支撑靠背</t>
  </si>
  <si>
    <t>硬纸板</t>
  </si>
  <si>
    <t>482*453*2</t>
  </si>
  <si>
    <t>SHT0013645</t>
  </si>
  <si>
    <t>1.0气囊副驾驶员说明书</t>
  </si>
  <si>
    <t>印刷品</t>
  </si>
  <si>
    <t xml:space="preserve">                          T5驾驶员座椅总成（1.0气囊减震平台）EBOM清单                          </t>
  </si>
  <si>
    <t>李世新</t>
  </si>
  <si>
    <t>件号</t>
  </si>
  <si>
    <t>WG1662511046/2</t>
  </si>
  <si>
    <t>副驾驶员座椅坐垫总成</t>
  </si>
  <si>
    <t>因副驾驶装车需求，将副司机坐垫总成与整体分开供货</t>
  </si>
  <si>
    <t>WG1662511058/2</t>
  </si>
  <si>
    <t>在WG1662511046/2基础上跟换面料</t>
  </si>
  <si>
    <t>主面料：2084-950
辅面料1：2070-002
辅面料2：W625</t>
  </si>
  <si>
    <t>WG1662511066/2</t>
  </si>
  <si>
    <t>主面料：W956
辅面料：W625</t>
  </si>
  <si>
    <t>WG1662511234/2</t>
  </si>
  <si>
    <t xml:space="preserve">主 超纤 2084-999 江苏旷达   辅 PVC 2084-002 江苏旷达   </t>
  </si>
  <si>
    <t>WG1662511190/2</t>
  </si>
  <si>
    <t xml:space="preserve">主：织物 T872 江苏旷达    辅：PVC 2084-002江苏旷达   </t>
  </si>
  <si>
    <t>20201207</t>
  </si>
  <si>
    <t>SHT0012460</t>
  </si>
  <si>
    <t>副驾驶员座垫总成</t>
  </si>
  <si>
    <t>新增内部图号</t>
  </si>
  <si>
    <t>SHT0012461</t>
  </si>
  <si>
    <t>SHT0012462</t>
  </si>
  <si>
    <t>20201216</t>
  </si>
  <si>
    <t>坐垫总成</t>
  </si>
  <si>
    <t>新增0级总成图号</t>
  </si>
  <si>
    <t>20201223</t>
  </si>
  <si>
    <t>新增面套描述</t>
  </si>
  <si>
    <t>20210107</t>
  </si>
  <si>
    <t>更改总成图号</t>
  </si>
  <si>
    <t>添加后缀“*RC515903”</t>
  </si>
  <si>
    <t>更改面料型号</t>
  </si>
  <si>
    <t>20210221</t>
  </si>
  <si>
    <t>删除后缀“*RC515903”</t>
  </si>
  <si>
    <t>客户要求</t>
  </si>
  <si>
    <t>SHT0013249</t>
  </si>
  <si>
    <t>装车验证主副不统一</t>
  </si>
  <si>
    <t>SHT0013250</t>
  </si>
  <si>
    <t>SHT0013251</t>
  </si>
  <si>
    <t>SHT0012350</t>
  </si>
  <si>
    <t>坐垫面套总成</t>
  </si>
  <si>
    <t>SHT0013151</t>
  </si>
  <si>
    <t>SHT0012290</t>
  </si>
  <si>
    <t>SHT0013150</t>
  </si>
  <si>
    <t>SHT0012351</t>
  </si>
  <si>
    <t>SHT0013152</t>
  </si>
  <si>
    <t>20210718</t>
  </si>
  <si>
    <t>新增</t>
  </si>
  <si>
    <t>ECR0006688</t>
  </si>
  <si>
    <t>SHT0013633</t>
  </si>
  <si>
    <t>配置变更</t>
  </si>
  <si>
    <t>SHT0013634</t>
  </si>
  <si>
    <t>T5副驾驶员坐垫总成（1.0气囊减震平台）设计BOM</t>
  </si>
  <si>
    <t>SHT0013624</t>
  </si>
  <si>
    <t>SHT0013625</t>
  </si>
  <si>
    <t>508*500*100</t>
  </si>
  <si>
    <t>湘乡简美汽车部件有限公司</t>
  </si>
  <si>
    <t>M4</t>
  </si>
  <si>
    <t>M4-6801100</t>
  </si>
  <si>
    <t>座盆总成</t>
  </si>
  <si>
    <t>借用M4</t>
  </si>
  <si>
    <t>470*368*23</t>
  </si>
  <si>
    <t>焊接</t>
  </si>
  <si>
    <t>黄骅市长生汽车灯镜有限公司</t>
  </si>
  <si>
    <t>SHT0012288</t>
  </si>
  <si>
    <t>坐垫泡沫总成</t>
  </si>
  <si>
    <t>与重汽整体靠背通用</t>
  </si>
  <si>
    <t>泡沫总成</t>
  </si>
  <si>
    <t>508*500*111</t>
  </si>
  <si>
    <t>发泡车间</t>
  </si>
  <si>
    <t>SHT0012289</t>
  </si>
  <si>
    <t>坐垫泡沫本体</t>
  </si>
  <si>
    <t>60#</t>
  </si>
  <si>
    <t>8.7*220*2</t>
  </si>
  <si>
    <t>SHT0012277</t>
  </si>
  <si>
    <t>坐垫纵向预埋钢丝</t>
  </si>
  <si>
    <t>SHT0000501</t>
  </si>
  <si>
    <t>坐垫塑料包装套</t>
  </si>
  <si>
    <t>黄骅市建昌塑料制品有限公司</t>
  </si>
  <si>
    <t>设计:</t>
  </si>
  <si>
    <t>零件描述</t>
  </si>
  <si>
    <t>图纸号</t>
  </si>
  <si>
    <t>图纸版本</t>
  </si>
  <si>
    <t>零件类别</t>
  </si>
  <si>
    <t>Q235     Φ8</t>
  </si>
  <si>
    <t>原材料价格</t>
  </si>
  <si>
    <t>材料成本</t>
  </si>
  <si>
    <t>系数</t>
  </si>
  <si>
    <t>目标价</t>
  </si>
  <si>
    <t>采购价格比重</t>
  </si>
  <si>
    <t>差异价格</t>
  </si>
  <si>
    <t>供应商联系人</t>
    <phoneticPr fontId="66" type="noConversion"/>
  </si>
  <si>
    <t>备注</t>
    <phoneticPr fontId="66" type="noConversion"/>
  </si>
  <si>
    <t>料废折合加工系数</t>
  </si>
  <si>
    <t>采购价格</t>
  </si>
  <si>
    <t>差价比率</t>
  </si>
  <si>
    <t>安全带扣螺母</t>
    <phoneticPr fontId="66" type="noConversion"/>
  </si>
  <si>
    <t>YJ-6805311</t>
    <phoneticPr fontId="66" type="noConversion"/>
  </si>
  <si>
    <t>沿用件            Y/N</t>
  </si>
  <si>
    <t>21.923</t>
    <phoneticPr fontId="66" type="noConversion"/>
  </si>
  <si>
    <t>16.8152</t>
    <phoneticPr fontId="66" type="noConversion"/>
  </si>
  <si>
    <t>20.3226</t>
    <phoneticPr fontId="66" type="noConversion"/>
  </si>
  <si>
    <t>SHT0000089（王婷）</t>
    <phoneticPr fontId="66" type="noConversion"/>
  </si>
  <si>
    <t>SHT0012292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</si>
</sst>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0.00_ "/>
    <numFmt numFmtId="177" formatCode="0.0000"/>
    <numFmt numFmtId="178" formatCode="0_);[Red]\(0\)"/>
    <numFmt numFmtId="179" formatCode="0.000_);[Red]\(0.000\)"/>
    <numFmt numFmtId="180" formatCode="&quot;√&quot;"/>
    <numFmt numFmtId="181" formatCode="0.000_ "/>
    <numFmt numFmtId="182" formatCode="0.0000_);[Red]\(0.0000\)"/>
    <numFmt numFmtId="183" formatCode="0.00_);[Red]\(0.00\)"/>
    <numFmt numFmtId="184" formatCode="0.0000_ "/>
  </numFmts>
  <fonts count="71">
    <font>
      <sz val="11"/>
      <color theme="1"/>
      <name val="宋体"/>
      <charset val="134"/>
      <scheme val="minor"/>
    </font>
    <font>
      <sz val="12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2"/>
      <name val="华文楷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Tahoma"/>
      <family val="2"/>
    </font>
    <font>
      <sz val="11"/>
      <color indexed="20"/>
      <name val="宋体"/>
      <family val="3"/>
      <charset val="134"/>
    </font>
    <font>
      <sz val="9"/>
      <name val="Arial"/>
      <family val="2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0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62"/>
      <name val="Tahoma"/>
      <family val="2"/>
    </font>
    <font>
      <sz val="11"/>
      <color indexed="17"/>
      <name val="Tahoma"/>
      <family val="2"/>
    </font>
    <font>
      <b/>
      <sz val="13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60"/>
      <name val="Tahoma"/>
      <family val="2"/>
    </font>
    <font>
      <b/>
      <sz val="10"/>
      <name val="Arial"/>
      <family val="2"/>
    </font>
    <font>
      <sz val="11"/>
      <color indexed="60"/>
      <name val="宋体"/>
      <family val="3"/>
      <charset val="134"/>
    </font>
    <font>
      <b/>
      <sz val="11"/>
      <color indexed="56"/>
      <name val="Tahoma"/>
      <family val="2"/>
    </font>
    <font>
      <sz val="12"/>
      <color indexed="0"/>
      <name val="宋体"/>
      <family val="3"/>
      <charset val="134"/>
    </font>
    <font>
      <sz val="11"/>
      <color indexed="2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sz val="10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2"/>
      <name val="新細明體"/>
      <family val="1"/>
    </font>
    <font>
      <u/>
      <sz val="11"/>
      <color theme="10"/>
      <name val="宋体"/>
      <family val="3"/>
      <charset val="134"/>
      <scheme val="minor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52"/>
      <name val="Tahoma"/>
      <family val="2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6"/>
      <color theme="1"/>
      <name val="宋体"/>
      <family val="3"/>
      <charset val="134"/>
    </font>
    <font>
      <sz val="12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277">
    <xf numFmtId="0" fontId="0" fillId="0" borderId="0">
      <alignment vertical="center"/>
    </xf>
    <xf numFmtId="0" fontId="25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" fillId="0" borderId="0"/>
    <xf numFmtId="0" fontId="2" fillId="0" borderId="0"/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" fillId="0" borderId="0"/>
    <xf numFmtId="0" fontId="23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2" fillId="0" borderId="0"/>
    <xf numFmtId="0" fontId="2" fillId="0" borderId="0"/>
    <xf numFmtId="0" fontId="23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19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0" fillId="23" borderId="2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" fillId="0" borderId="0"/>
    <xf numFmtId="0" fontId="27" fillId="8" borderId="0" applyNumberFormat="0" applyBorder="0" applyAlignment="0" applyProtection="0">
      <alignment vertical="center"/>
    </xf>
    <xf numFmtId="0" fontId="2" fillId="0" borderId="0"/>
    <xf numFmtId="0" fontId="23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/>
    <xf numFmtId="0" fontId="23" fillId="12" borderId="0" applyNumberFormat="0" applyBorder="0" applyAlignment="0" applyProtection="0">
      <alignment vertical="center"/>
    </xf>
    <xf numFmtId="0" fontId="2" fillId="0" borderId="0"/>
    <xf numFmtId="0" fontId="23" fillId="12" borderId="0" applyNumberFormat="0" applyBorder="0" applyAlignment="0" applyProtection="0">
      <alignment vertical="center"/>
    </xf>
    <xf numFmtId="0" fontId="2" fillId="0" borderId="0"/>
    <xf numFmtId="0" fontId="44" fillId="0" borderId="3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" fillId="0" borderId="0"/>
    <xf numFmtId="0" fontId="23" fillId="12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0" borderId="0"/>
    <xf numFmtId="0" fontId="24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3" fillId="0" borderId="0"/>
    <xf numFmtId="43" fontId="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3" fillId="0" borderId="1" applyNumberForma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2" fillId="0" borderId="0"/>
    <xf numFmtId="0" fontId="52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2" fillId="0" borderId="0"/>
    <xf numFmtId="0" fontId="36" fillId="1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" fillId="0" borderId="0"/>
    <xf numFmtId="0" fontId="2" fillId="0" borderId="0"/>
    <xf numFmtId="0" fontId="29" fillId="0" borderId="25" applyNumberFormat="0" applyFill="0" applyAlignment="0" applyProtection="0">
      <alignment vertical="center"/>
    </xf>
    <xf numFmtId="0" fontId="2" fillId="0" borderId="0"/>
    <xf numFmtId="0" fontId="2" fillId="0" borderId="0"/>
    <xf numFmtId="0" fontId="29" fillId="0" borderId="25" applyNumberFormat="0" applyFill="0" applyAlignment="0" applyProtection="0">
      <alignment vertical="center"/>
    </xf>
    <xf numFmtId="0" fontId="2" fillId="0" borderId="0"/>
    <xf numFmtId="0" fontId="2" fillId="0" borderId="0"/>
    <xf numFmtId="0" fontId="29" fillId="0" borderId="25" applyNumberFormat="0" applyFill="0" applyAlignment="0" applyProtection="0">
      <alignment vertical="center"/>
    </xf>
    <xf numFmtId="0" fontId="2" fillId="0" borderId="0"/>
    <xf numFmtId="0" fontId="2" fillId="0" borderId="0"/>
    <xf numFmtId="0" fontId="29" fillId="0" borderId="25" applyNumberFormat="0" applyFill="0" applyAlignment="0" applyProtection="0">
      <alignment vertical="center"/>
    </xf>
    <xf numFmtId="0" fontId="2" fillId="0" borderId="0"/>
    <xf numFmtId="0" fontId="2" fillId="0" borderId="0"/>
    <xf numFmtId="0" fontId="29" fillId="0" borderId="2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Border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4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0" fontId="2" fillId="0" borderId="0"/>
    <xf numFmtId="0" fontId="2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0" fontId="2" fillId="0" borderId="0"/>
    <xf numFmtId="0" fontId="2" fillId="0" borderId="0"/>
    <xf numFmtId="0" fontId="39" fillId="20" borderId="27" applyNumberFormat="0" applyFont="0" applyAlignment="0" applyProtection="0">
      <alignment vertical="center"/>
    </xf>
    <xf numFmtId="0" fontId="2" fillId="0" borderId="0"/>
    <xf numFmtId="0" fontId="2" fillId="0" borderId="0"/>
    <xf numFmtId="0" fontId="2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30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8" borderId="24" applyNumberFormat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 applyNumberFormat="0" applyBorder="0" applyProtection="0">
      <alignment vertical="center"/>
    </xf>
    <xf numFmtId="0" fontId="37" fillId="21" borderId="28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5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37" fillId="21" borderId="28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28" fillId="8" borderId="24" applyNumberFormat="0" applyAlignment="0" applyProtection="0">
      <alignment vertical="center"/>
    </xf>
    <xf numFmtId="0" fontId="2" fillId="0" borderId="0">
      <alignment vertical="center"/>
    </xf>
    <xf numFmtId="0" fontId="41" fillId="8" borderId="24" applyNumberFormat="0" applyAlignment="0" applyProtection="0">
      <alignment vertical="center"/>
    </xf>
    <xf numFmtId="0" fontId="2" fillId="0" borderId="0">
      <alignment vertical="center"/>
    </xf>
    <xf numFmtId="0" fontId="41" fillId="8" borderId="2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47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6" fillId="0" borderId="32" applyNumberFormat="0" applyFill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20" borderId="27" applyNumberFormat="0" applyFont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57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8" borderId="24" applyNumberForma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6" fillId="0" borderId="3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59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34" fillId="21" borderId="24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4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60" fillId="23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" fillId="0" borderId="0"/>
    <xf numFmtId="0" fontId="5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8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" fillId="0" borderId="0"/>
    <xf numFmtId="0" fontId="2" fillId="0" borderId="0"/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39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  <xf numFmtId="0" fontId="23" fillId="20" borderId="27" applyNumberFormat="0" applyFont="0" applyAlignment="0" applyProtection="0">
      <alignment vertical="center"/>
    </xf>
  </cellStyleXfs>
  <cellXfs count="406">
    <xf numFmtId="0" fontId="0" fillId="0" borderId="0" xfId="0">
      <alignment vertical="center"/>
    </xf>
    <xf numFmtId="0" fontId="1" fillId="0" borderId="0" xfId="187" applyFont="1" applyFill="1" applyBorder="1" applyAlignment="1" applyProtection="1">
      <alignment horizontal="center" vertical="center" wrapText="1"/>
      <protection locked="0"/>
    </xf>
    <xf numFmtId="0" fontId="1" fillId="2" borderId="0" xfId="187" applyFont="1" applyFill="1" applyBorder="1" applyAlignment="1" applyProtection="1">
      <alignment horizontal="center" vertical="center" wrapText="1"/>
      <protection locked="0"/>
    </xf>
    <xf numFmtId="0" fontId="2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0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0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02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87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02" applyFont="1" applyFill="1" applyBorder="1" applyAlignment="1" applyProtection="1">
      <alignment horizontal="center" vertical="center" wrapText="1"/>
      <protection locked="0"/>
    </xf>
    <xf numFmtId="0" fontId="6" fillId="2" borderId="7" xfId="102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02" applyFont="1" applyFill="1" applyBorder="1" applyAlignment="1" applyProtection="1">
      <alignment horizontal="center" vertical="center" wrapText="1"/>
      <protection locked="0"/>
    </xf>
    <xf numFmtId="180" fontId="6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02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180" fontId="6" fillId="2" borderId="1" xfId="10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87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02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87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10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38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51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0" borderId="1" xfId="386" applyFont="1" applyFill="1" applyBorder="1" applyAlignment="1" applyProtection="1">
      <alignment horizontal="center" vertical="center" wrapText="1"/>
      <protection locked="0"/>
    </xf>
    <xf numFmtId="49" fontId="1" fillId="0" borderId="8" xfId="102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187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102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102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102" applyNumberFormat="1" applyFont="1" applyFill="1" applyBorder="1" applyAlignment="1" applyProtection="1">
      <alignment horizontal="center" vertical="center" wrapText="1"/>
      <protection locked="0"/>
    </xf>
    <xf numFmtId="49" fontId="1" fillId="2" borderId="8" xfId="102" applyNumberFormat="1" applyFont="1" applyFill="1" applyBorder="1" applyAlignment="1" applyProtection="1">
      <alignment horizontal="center" vertical="center" wrapText="1"/>
      <protection locked="0"/>
    </xf>
    <xf numFmtId="49" fontId="1" fillId="2" borderId="8" xfId="187" applyNumberFormat="1" applyFont="1" applyFill="1" applyBorder="1" applyAlignment="1" applyProtection="1">
      <alignment horizontal="center" vertical="center" wrapText="1"/>
      <protection locked="0"/>
    </xf>
    <xf numFmtId="181" fontId="9" fillId="0" borderId="3" xfId="0" applyNumberFormat="1" applyFont="1" applyFill="1" applyBorder="1" applyAlignment="1">
      <alignment horizontal="center" vertical="center" wrapText="1"/>
    </xf>
    <xf numFmtId="0" fontId="2" fillId="0" borderId="1" xfId="386" applyFont="1" applyFill="1" applyBorder="1" applyAlignment="1" applyProtection="1">
      <alignment horizontal="center" vertical="center" wrapText="1"/>
      <protection locked="0"/>
    </xf>
    <xf numFmtId="49" fontId="6" fillId="0" borderId="1" xfId="38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6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386" applyFont="1" applyFill="1" applyBorder="1" applyAlignment="1" applyProtection="1">
      <alignment horizontal="center" vertical="center" wrapText="1"/>
      <protection locked="0"/>
    </xf>
    <xf numFmtId="0" fontId="6" fillId="2" borderId="1" xfId="102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38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386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87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18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27" applyFont="1" applyFill="1" applyBorder="1" applyAlignment="1">
      <alignment vertical="center" wrapText="1"/>
    </xf>
    <xf numFmtId="0" fontId="6" fillId="2" borderId="1" xfId="827" applyFont="1" applyFill="1" applyBorder="1" applyAlignment="1">
      <alignment vertical="center" wrapText="1"/>
    </xf>
    <xf numFmtId="0" fontId="6" fillId="0" borderId="1" xfId="827" applyFont="1" applyFill="1" applyBorder="1" applyAlignment="1">
      <alignment horizontal="center" vertical="center" wrapText="1"/>
    </xf>
    <xf numFmtId="0" fontId="6" fillId="2" borderId="1" xfId="827" applyFont="1" applyFill="1" applyBorder="1" applyAlignment="1">
      <alignment horizontal="center" vertical="center" wrapText="1"/>
    </xf>
    <xf numFmtId="0" fontId="1" fillId="0" borderId="8" xfId="187" applyFont="1" applyFill="1" applyBorder="1" applyAlignment="1" applyProtection="1">
      <alignment horizontal="center" vertical="center" wrapText="1" shrinkToFit="1"/>
      <protection locked="0"/>
    </xf>
    <xf numFmtId="0" fontId="1" fillId="2" borderId="8" xfId="187" applyFont="1" applyFill="1" applyBorder="1" applyAlignment="1" applyProtection="1">
      <alignment horizontal="center" vertical="center" wrapText="1" shrinkToFit="1"/>
      <protection locked="0"/>
    </xf>
    <xf numFmtId="0" fontId="10" fillId="0" borderId="0" xfId="827" applyFont="1" applyFill="1" applyAlignment="1">
      <alignment vertical="center"/>
    </xf>
    <xf numFmtId="0" fontId="10" fillId="0" borderId="0" xfId="827" applyFont="1" applyAlignment="1">
      <alignment vertical="center"/>
    </xf>
    <xf numFmtId="0" fontId="11" fillId="0" borderId="0" xfId="827" applyFont="1" applyFill="1" applyAlignment="1">
      <alignment vertical="center"/>
    </xf>
    <xf numFmtId="0" fontId="11" fillId="0" borderId="0" xfId="827" applyFont="1" applyAlignment="1">
      <alignment vertical="center"/>
    </xf>
    <xf numFmtId="0" fontId="12" fillId="0" borderId="0" xfId="827" applyFont="1" applyFill="1" applyBorder="1" applyAlignment="1">
      <alignment horizontal="left" vertical="center"/>
    </xf>
    <xf numFmtId="0" fontId="13" fillId="0" borderId="0" xfId="827" applyFont="1" applyFill="1" applyBorder="1" applyAlignment="1">
      <alignment horizontal="left" vertical="center"/>
    </xf>
    <xf numFmtId="0" fontId="13" fillId="5" borderId="15" xfId="827" applyFont="1" applyFill="1" applyBorder="1" applyAlignment="1">
      <alignment horizontal="center" vertical="center"/>
    </xf>
    <xf numFmtId="0" fontId="13" fillId="5" borderId="0" xfId="827" applyFont="1" applyFill="1" applyBorder="1" applyAlignment="1">
      <alignment horizontal="center" vertical="center"/>
    </xf>
    <xf numFmtId="0" fontId="11" fillId="0" borderId="1" xfId="370" applyFont="1" applyBorder="1" applyAlignment="1">
      <alignment horizontal="center" vertical="center"/>
    </xf>
    <xf numFmtId="0" fontId="11" fillId="2" borderId="1" xfId="370" applyFont="1" applyFill="1" applyBorder="1" applyAlignment="1">
      <alignment horizontal="center" vertical="center"/>
    </xf>
    <xf numFmtId="0" fontId="11" fillId="0" borderId="16" xfId="827" applyFont="1" applyFill="1" applyBorder="1" applyAlignment="1">
      <alignment horizontal="center" vertical="center"/>
    </xf>
    <xf numFmtId="0" fontId="11" fillId="0" borderId="1" xfId="827" applyFont="1" applyFill="1" applyBorder="1" applyAlignment="1">
      <alignment horizontal="center" vertical="center"/>
    </xf>
    <xf numFmtId="0" fontId="11" fillId="0" borderId="1" xfId="827" applyFont="1" applyFill="1" applyBorder="1" applyAlignment="1">
      <alignment vertical="center"/>
    </xf>
    <xf numFmtId="0" fontId="11" fillId="0" borderId="16" xfId="827" applyFont="1" applyFill="1" applyBorder="1" applyAlignment="1">
      <alignment vertical="center"/>
    </xf>
    <xf numFmtId="0" fontId="0" fillId="0" borderId="1" xfId="633" applyFont="1" applyBorder="1" applyAlignment="1">
      <alignment horizontal="left" vertical="center"/>
    </xf>
    <xf numFmtId="0" fontId="18" fillId="0" borderId="1" xfId="827" applyFont="1" applyFill="1" applyBorder="1" applyAlignment="1">
      <alignment horizontal="left" vertical="center" wrapText="1"/>
    </xf>
    <xf numFmtId="0" fontId="18" fillId="0" borderId="1" xfId="827" applyFont="1" applyFill="1" applyBorder="1" applyAlignment="1">
      <alignment horizontal="center" vertical="center" wrapText="1"/>
    </xf>
    <xf numFmtId="0" fontId="6" fillId="0" borderId="1" xfId="827" applyFont="1" applyFill="1" applyBorder="1" applyAlignment="1">
      <alignment horizontal="center" vertical="center"/>
    </xf>
    <xf numFmtId="0" fontId="0" fillId="0" borderId="1" xfId="633" applyFont="1" applyFill="1" applyBorder="1" applyAlignment="1">
      <alignment horizontal="left" vertical="center"/>
    </xf>
    <xf numFmtId="0" fontId="6" fillId="0" borderId="7" xfId="827" applyFont="1" applyFill="1" applyBorder="1" applyAlignment="1">
      <alignment vertical="center"/>
    </xf>
    <xf numFmtId="0" fontId="6" fillId="0" borderId="8" xfId="827" applyFont="1" applyFill="1" applyBorder="1" applyAlignment="1">
      <alignment vertical="center"/>
    </xf>
    <xf numFmtId="0" fontId="19" fillId="0" borderId="1" xfId="827" applyFont="1" applyBorder="1" applyAlignment="1">
      <alignment horizontal="left" vertical="center"/>
    </xf>
    <xf numFmtId="0" fontId="11" fillId="0" borderId="1" xfId="827" applyFont="1" applyBorder="1" applyAlignment="1">
      <alignment horizontal="center" vertical="center"/>
    </xf>
    <xf numFmtId="0" fontId="11" fillId="0" borderId="1" xfId="827" applyFont="1" applyBorder="1" applyAlignment="1">
      <alignment vertical="center"/>
    </xf>
    <xf numFmtId="0" fontId="20" fillId="0" borderId="0" xfId="827" applyFont="1" applyFill="1" applyBorder="1" applyAlignment="1">
      <alignment vertical="center"/>
    </xf>
    <xf numFmtId="0" fontId="10" fillId="0" borderId="0" xfId="827" applyFont="1" applyFill="1" applyBorder="1" applyAlignment="1">
      <alignment vertical="center"/>
    </xf>
    <xf numFmtId="0" fontId="15" fillId="5" borderId="15" xfId="827" applyFont="1" applyFill="1" applyBorder="1" applyAlignment="1">
      <alignment horizontal="center" vertical="center"/>
    </xf>
    <xf numFmtId="0" fontId="5" fillId="0" borderId="14" xfId="827" applyFont="1" applyFill="1" applyBorder="1" applyAlignment="1">
      <alignment horizontal="center" vertical="center"/>
    </xf>
    <xf numFmtId="0" fontId="21" fillId="0" borderId="1" xfId="827" applyFont="1" applyFill="1" applyBorder="1" applyAlignment="1">
      <alignment horizontal="center" vertical="center"/>
    </xf>
    <xf numFmtId="49" fontId="6" fillId="0" borderId="1" xfId="827" applyNumberFormat="1" applyFont="1" applyFill="1" applyBorder="1" applyAlignment="1">
      <alignment vertical="center" wrapText="1"/>
    </xf>
    <xf numFmtId="0" fontId="5" fillId="0" borderId="14" xfId="370" applyFont="1" applyFill="1" applyBorder="1" applyAlignment="1">
      <alignment horizontal="center" vertical="center"/>
    </xf>
    <xf numFmtId="0" fontId="5" fillId="0" borderId="21" xfId="827" applyFont="1" applyFill="1" applyBorder="1" applyAlignment="1">
      <alignment horizontal="center" vertical="center"/>
    </xf>
    <xf numFmtId="0" fontId="10" fillId="0" borderId="0" xfId="827" applyFont="1" applyFill="1" applyBorder="1" applyAlignment="1">
      <alignment vertical="center" wrapText="1"/>
    </xf>
    <xf numFmtId="0" fontId="10" fillId="0" borderId="0" xfId="827" applyFont="1" applyBorder="1" applyAlignment="1">
      <alignment vertical="center"/>
    </xf>
    <xf numFmtId="14" fontId="5" fillId="0" borderId="1" xfId="827" applyNumberFormat="1" applyFont="1" applyFill="1" applyBorder="1" applyAlignment="1">
      <alignment horizontal="center" vertical="center" shrinkToFit="1"/>
    </xf>
    <xf numFmtId="49" fontId="21" fillId="0" borderId="1" xfId="827" applyNumberFormat="1" applyFont="1" applyFill="1" applyBorder="1" applyAlignment="1">
      <alignment horizontal="center" vertical="center" shrinkToFit="1"/>
    </xf>
    <xf numFmtId="14" fontId="21" fillId="0" borderId="22" xfId="827" applyNumberFormat="1" applyFont="1" applyBorder="1" applyAlignment="1">
      <alignment horizontal="center" vertical="center" shrinkToFit="1"/>
    </xf>
    <xf numFmtId="0" fontId="11" fillId="0" borderId="1" xfId="370" applyFont="1" applyFill="1" applyBorder="1" applyAlignment="1">
      <alignment horizontal="center" vertical="center"/>
    </xf>
    <xf numFmtId="0" fontId="0" fillId="0" borderId="1" xfId="633" applyFont="1" applyBorder="1" applyAlignment="1">
      <alignment horizontal="center" vertical="center"/>
    </xf>
    <xf numFmtId="0" fontId="25" fillId="0" borderId="1" xfId="633" applyBorder="1" applyAlignment="1">
      <alignment horizontal="center" vertical="center"/>
    </xf>
    <xf numFmtId="0" fontId="25" fillId="0" borderId="1" xfId="633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2" fillId="0" borderId="1" xfId="407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633" applyBorder="1" applyAlignment="1">
      <alignment horizontal="center" vertical="center"/>
    </xf>
    <xf numFmtId="0" fontId="22" fillId="0" borderId="1" xfId="827" applyFont="1" applyFill="1" applyBorder="1" applyAlignment="1">
      <alignment horizontal="left" vertical="center" wrapText="1"/>
    </xf>
    <xf numFmtId="0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3" xfId="827" applyFont="1" applyFill="1" applyBorder="1" applyAlignment="1">
      <alignment vertical="center" wrapText="1"/>
    </xf>
    <xf numFmtId="0" fontId="64" fillId="0" borderId="3" xfId="827" applyFont="1" applyFill="1" applyBorder="1" applyAlignment="1">
      <alignment horizontal="center" vertical="center" wrapText="1"/>
    </xf>
    <xf numFmtId="0" fontId="64" fillId="0" borderId="1" xfId="102" applyFont="1" applyFill="1" applyBorder="1" applyAlignment="1" applyProtection="1">
      <alignment horizontal="center" vertical="center" wrapText="1"/>
      <protection locked="0"/>
    </xf>
    <xf numFmtId="0" fontId="64" fillId="0" borderId="0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102" applyFont="1" applyFill="1" applyBorder="1" applyAlignment="1" applyProtection="1">
      <alignment horizontal="center" vertical="center" wrapText="1"/>
      <protection locked="0"/>
    </xf>
    <xf numFmtId="0" fontId="64" fillId="0" borderId="7" xfId="386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386" applyFont="1" applyFill="1" applyBorder="1" applyAlignment="1" applyProtection="1">
      <alignment horizontal="center" vertical="center" wrapText="1"/>
      <protection locked="0"/>
    </xf>
    <xf numFmtId="0" fontId="64" fillId="2" borderId="8" xfId="386" applyNumberFormat="1" applyFont="1" applyFill="1" applyBorder="1" applyAlignment="1" applyProtection="1">
      <alignment horizontal="center" vertical="center" wrapText="1"/>
      <protection locked="0"/>
    </xf>
    <xf numFmtId="0" fontId="64" fillId="2" borderId="7" xfId="102" applyFont="1" applyFill="1" applyBorder="1" applyAlignment="1" applyProtection="1">
      <alignment horizontal="center" vertical="center" wrapText="1"/>
      <protection locked="0"/>
    </xf>
    <xf numFmtId="0" fontId="64" fillId="2" borderId="7" xfId="386" applyNumberFormat="1" applyFont="1" applyFill="1" applyBorder="1" applyAlignment="1" applyProtection="1">
      <alignment horizontal="center" vertical="center" wrapText="1"/>
      <protection locked="0"/>
    </xf>
    <xf numFmtId="0" fontId="64" fillId="2" borderId="1" xfId="102" applyFont="1" applyFill="1" applyBorder="1" applyAlignment="1" applyProtection="1">
      <alignment horizontal="center" vertical="center" wrapText="1"/>
      <protection locked="0"/>
    </xf>
    <xf numFmtId="0" fontId="64" fillId="2" borderId="1" xfId="0" applyNumberFormat="1" applyFont="1" applyFill="1" applyBorder="1" applyAlignment="1">
      <alignment horizontal="center" vertical="center" wrapText="1"/>
    </xf>
    <xf numFmtId="0" fontId="64" fillId="2" borderId="1" xfId="827" applyFont="1" applyFill="1" applyBorder="1" applyAlignment="1">
      <alignment vertical="center" wrapText="1"/>
    </xf>
    <xf numFmtId="0" fontId="64" fillId="2" borderId="8" xfId="102" applyNumberFormat="1" applyFont="1" applyFill="1" applyBorder="1" applyAlignment="1" applyProtection="1">
      <alignment horizontal="center" vertical="center" wrapText="1"/>
      <protection locked="0"/>
    </xf>
    <xf numFmtId="49" fontId="64" fillId="2" borderId="8" xfId="102" applyNumberFormat="1" applyFont="1" applyFill="1" applyBorder="1" applyAlignment="1" applyProtection="1">
      <alignment horizontal="center" vertical="center" wrapText="1"/>
      <protection locked="0"/>
    </xf>
    <xf numFmtId="179" fontId="64" fillId="2" borderId="1" xfId="386" applyNumberFormat="1" applyFont="1" applyFill="1" applyBorder="1" applyAlignment="1" applyProtection="1">
      <alignment horizontal="center" vertical="center" wrapText="1"/>
      <protection locked="0"/>
    </xf>
    <xf numFmtId="49" fontId="64" fillId="2" borderId="8" xfId="386" applyNumberFormat="1" applyFont="1" applyFill="1" applyBorder="1" applyAlignment="1" applyProtection="1">
      <alignment horizontal="center" vertical="center" wrapText="1"/>
      <protection locked="0"/>
    </xf>
    <xf numFmtId="177" fontId="64" fillId="2" borderId="8" xfId="102" applyNumberFormat="1" applyFont="1" applyFill="1" applyBorder="1" applyAlignment="1" applyProtection="1">
      <alignment horizontal="center" vertical="center" wrapText="1"/>
      <protection locked="0"/>
    </xf>
    <xf numFmtId="0" fontId="65" fillId="2" borderId="8" xfId="0" applyFont="1" applyFill="1" applyBorder="1" applyAlignment="1">
      <alignment horizontal="center" vertical="center" wrapText="1"/>
    </xf>
    <xf numFmtId="10" fontId="65" fillId="2" borderId="8" xfId="0" applyNumberFormat="1" applyFont="1" applyFill="1" applyBorder="1" applyAlignment="1">
      <alignment horizontal="center" vertical="center" wrapText="1"/>
    </xf>
    <xf numFmtId="0" fontId="64" fillId="2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2" borderId="0" xfId="386" applyFont="1" applyFill="1" applyBorder="1" applyAlignment="1" applyProtection="1">
      <alignment horizontal="center" vertical="center" wrapText="1"/>
      <protection locked="0"/>
    </xf>
    <xf numFmtId="0" fontId="64" fillId="0" borderId="8" xfId="386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386" applyFont="1" applyFill="1" applyBorder="1" applyAlignment="1" applyProtection="1">
      <alignment horizontal="center" vertical="center" wrapText="1"/>
      <protection locked="0"/>
    </xf>
    <xf numFmtId="179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49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182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10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0" fontId="64" fillId="0" borderId="9" xfId="102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>
      <alignment vertical="center"/>
    </xf>
    <xf numFmtId="0" fontId="64" fillId="0" borderId="1" xfId="689" applyFont="1" applyFill="1" applyBorder="1" applyAlignment="1">
      <alignment horizontal="center" vertical="center" wrapText="1"/>
    </xf>
    <xf numFmtId="0" fontId="64" fillId="0" borderId="1" xfId="689" applyNumberFormat="1" applyFont="1" applyFill="1" applyBorder="1" applyAlignment="1">
      <alignment horizontal="center" vertical="center" wrapText="1"/>
    </xf>
    <xf numFmtId="0" fontId="64" fillId="0" borderId="9" xfId="386" applyFont="1" applyFill="1" applyBorder="1" applyAlignment="1" applyProtection="1">
      <alignment horizontal="center" vertical="center" wrapText="1"/>
      <protection locked="0"/>
    </xf>
    <xf numFmtId="49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2" borderId="1" xfId="0" applyFont="1" applyFill="1" applyBorder="1" applyAlignment="1">
      <alignment horizontal="center" vertical="center" wrapText="1"/>
    </xf>
    <xf numFmtId="0" fontId="64" fillId="0" borderId="1" xfId="187" applyNumberFormat="1" applyFont="1" applyFill="1" applyBorder="1" applyAlignment="1" applyProtection="1">
      <alignment horizontal="center" vertical="center" wrapText="1"/>
      <protection locked="0"/>
    </xf>
    <xf numFmtId="0" fontId="64" fillId="0" borderId="9" xfId="187" applyFont="1" applyFill="1" applyBorder="1" applyAlignment="1" applyProtection="1">
      <alignment horizontal="center" vertical="center" wrapText="1"/>
      <protection locked="0"/>
    </xf>
    <xf numFmtId="181" fontId="64" fillId="0" borderId="3" xfId="689" applyNumberFormat="1" applyFont="1" applyFill="1" applyBorder="1" applyAlignment="1">
      <alignment horizontal="center" vertical="center" wrapText="1"/>
    </xf>
    <xf numFmtId="10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 applyAlignment="1">
      <alignment horizontal="center" vertical="center" wrapText="1"/>
    </xf>
    <xf numFmtId="180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517" applyFont="1" applyFill="1" applyBorder="1" applyAlignment="1">
      <alignment horizontal="center" vertical="center"/>
    </xf>
    <xf numFmtId="0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225" applyNumberFormat="1" applyFont="1" applyFill="1" applyBorder="1" applyAlignment="1" applyProtection="1">
      <alignment horizontal="center" vertical="center" wrapText="1"/>
      <protection locked="0"/>
    </xf>
    <xf numFmtId="177" fontId="64" fillId="0" borderId="1" xfId="0" applyNumberFormat="1" applyFont="1" applyFill="1" applyBorder="1" applyAlignment="1">
      <alignment horizontal="center" vertical="center" wrapText="1"/>
    </xf>
    <xf numFmtId="0" fontId="64" fillId="0" borderId="1" xfId="8" applyFont="1" applyFill="1" applyBorder="1" applyAlignment="1" applyProtection="1">
      <alignment horizontal="center" vertical="center" wrapText="1"/>
      <protection locked="0"/>
    </xf>
    <xf numFmtId="179" fontId="64" fillId="0" borderId="1" xfId="8" applyNumberFormat="1" applyFont="1" applyFill="1" applyBorder="1" applyAlignment="1" applyProtection="1">
      <alignment horizontal="center" vertical="center" wrapText="1"/>
      <protection locked="0"/>
    </xf>
    <xf numFmtId="179" fontId="64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2" borderId="1" xfId="386" applyNumberFormat="1" applyFont="1" applyFill="1" applyBorder="1" applyAlignment="1" applyProtection="1">
      <alignment horizontal="center" vertical="center" wrapText="1"/>
      <protection locked="0"/>
    </xf>
    <xf numFmtId="0" fontId="64" fillId="2" borderId="1" xfId="386" applyFont="1" applyFill="1" applyBorder="1" applyAlignment="1" applyProtection="1">
      <alignment horizontal="center" vertical="center" wrapText="1"/>
      <protection locked="0"/>
    </xf>
    <xf numFmtId="0" fontId="64" fillId="2" borderId="1" xfId="0" applyFont="1" applyFill="1" applyBorder="1" applyAlignment="1">
      <alignment horizontal="center" vertical="center"/>
    </xf>
    <xf numFmtId="49" fontId="64" fillId="2" borderId="1" xfId="386" applyNumberFormat="1" applyFont="1" applyFill="1" applyBorder="1" applyAlignment="1" applyProtection="1">
      <alignment horizontal="center" vertical="center" wrapText="1"/>
      <protection locked="0"/>
    </xf>
    <xf numFmtId="182" fontId="64" fillId="2" borderId="1" xfId="102" applyNumberFormat="1" applyFont="1" applyFill="1" applyBorder="1" applyAlignment="1" applyProtection="1">
      <alignment horizontal="center" vertical="center" wrapText="1"/>
      <protection locked="0"/>
    </xf>
    <xf numFmtId="10" fontId="64" fillId="2" borderId="1" xfId="386" applyNumberFormat="1" applyFont="1" applyFill="1" applyBorder="1" applyAlignment="1" applyProtection="1">
      <alignment horizontal="center" vertical="center" wrapText="1"/>
      <protection locked="0"/>
    </xf>
    <xf numFmtId="0" fontId="64" fillId="2" borderId="1" xfId="689" applyNumberFormat="1" applyFont="1" applyFill="1" applyBorder="1" applyAlignment="1">
      <alignment horizontal="center" vertical="center" wrapText="1"/>
    </xf>
    <xf numFmtId="0" fontId="64" fillId="0" borderId="7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0" applyFont="1" applyFill="1" applyBorder="1" applyAlignment="1">
      <alignment horizontal="center" vertical="center" wrapText="1"/>
    </xf>
    <xf numFmtId="49" fontId="64" fillId="0" borderId="1" xfId="8" applyNumberFormat="1" applyFont="1" applyFill="1" applyBorder="1" applyAlignment="1" applyProtection="1">
      <alignment horizontal="center" vertical="center" wrapText="1"/>
      <protection locked="0"/>
    </xf>
    <xf numFmtId="10" fontId="64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67" fillId="0" borderId="9" xfId="102" applyFont="1" applyFill="1" applyBorder="1" applyAlignment="1" applyProtection="1">
      <alignment horizontal="left" vertical="center" wrapText="1"/>
      <protection locked="0"/>
    </xf>
    <xf numFmtId="0" fontId="67" fillId="3" borderId="1" xfId="102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 applyAlignment="1">
      <alignment horizontal="left" vertical="center" wrapText="1"/>
    </xf>
    <xf numFmtId="0" fontId="65" fillId="0" borderId="0" xfId="0" applyNumberFormat="1" applyFont="1" applyFill="1" applyAlignment="1">
      <alignment horizontal="left" vertical="center"/>
    </xf>
    <xf numFmtId="178" fontId="65" fillId="0" borderId="0" xfId="0" applyNumberFormat="1" applyFont="1" applyFill="1" applyAlignment="1">
      <alignment horizontal="left" vertical="center"/>
    </xf>
    <xf numFmtId="178" fontId="65" fillId="0" borderId="0" xfId="0" applyNumberFormat="1" applyFont="1" applyFill="1" applyAlignment="1">
      <alignment horizontal="center" vertical="center"/>
    </xf>
    <xf numFmtId="178" fontId="65" fillId="0" borderId="1" xfId="0" applyNumberFormat="1" applyFont="1" applyFill="1" applyBorder="1" applyAlignment="1">
      <alignment horizontal="center" vertical="center"/>
    </xf>
    <xf numFmtId="0" fontId="64" fillId="0" borderId="0" xfId="102" applyNumberFormat="1" applyFont="1" applyFill="1" applyBorder="1" applyAlignment="1" applyProtection="1">
      <alignment horizontal="left" vertical="center" wrapText="1"/>
      <protection locked="0"/>
    </xf>
    <xf numFmtId="0" fontId="64" fillId="0" borderId="0" xfId="102" applyFont="1" applyFill="1" applyBorder="1" applyAlignment="1" applyProtection="1">
      <alignment horizontal="center" vertical="center" wrapText="1"/>
      <protection locked="0"/>
    </xf>
    <xf numFmtId="49" fontId="64" fillId="0" borderId="0" xfId="102" applyNumberFormat="1" applyFont="1" applyFill="1" applyBorder="1" applyAlignment="1" applyProtection="1">
      <alignment horizontal="center" vertical="center" wrapText="1"/>
      <protection locked="0"/>
    </xf>
    <xf numFmtId="177" fontId="64" fillId="0" borderId="0" xfId="102" applyNumberFormat="1" applyFont="1" applyFill="1" applyBorder="1" applyAlignment="1" applyProtection="1">
      <alignment horizontal="center" vertical="center" wrapText="1"/>
      <protection locked="0"/>
    </xf>
    <xf numFmtId="10" fontId="64" fillId="0" borderId="0" xfId="102" applyNumberFormat="1" applyFont="1" applyFill="1" applyBorder="1" applyAlignment="1" applyProtection="1">
      <alignment horizontal="center" vertical="center" wrapText="1"/>
      <protection locked="0"/>
    </xf>
    <xf numFmtId="0" fontId="67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7" fillId="4" borderId="7" xfId="102" applyNumberFormat="1" applyFont="1" applyFill="1" applyBorder="1" applyAlignment="1" applyProtection="1">
      <alignment horizontal="center" vertical="center" wrapText="1"/>
      <protection locked="0"/>
    </xf>
    <xf numFmtId="0" fontId="67" fillId="4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2" xfId="102" applyNumberFormat="1" applyFont="1" applyFill="1" applyBorder="1" applyAlignment="1" applyProtection="1">
      <alignment horizontal="right" vertical="center" wrapText="1"/>
      <protection locked="0"/>
    </xf>
    <xf numFmtId="0" fontId="64" fillId="0" borderId="3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3" xfId="102" applyFont="1" applyFill="1" applyBorder="1" applyAlignment="1" applyProtection="1">
      <alignment horizontal="center" vertical="center" wrapText="1"/>
      <protection locked="0"/>
    </xf>
    <xf numFmtId="0" fontId="65" fillId="4" borderId="8" xfId="0" applyFont="1" applyFill="1" applyBorder="1" applyAlignment="1">
      <alignment horizontal="center" vertical="center" wrapText="1"/>
    </xf>
    <xf numFmtId="0" fontId="64" fillId="4" borderId="8" xfId="386" applyFont="1" applyFill="1" applyBorder="1" applyAlignment="1" applyProtection="1">
      <alignment horizontal="center" vertical="center" wrapText="1" shrinkToFit="1"/>
      <protection locked="0"/>
    </xf>
    <xf numFmtId="0" fontId="64" fillId="4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4" borderId="1" xfId="0" applyFont="1" applyFill="1" applyBorder="1" applyAlignment="1">
      <alignment horizontal="center" vertical="center" wrapText="1"/>
    </xf>
    <xf numFmtId="0" fontId="65" fillId="4" borderId="23" xfId="0" applyFont="1" applyFill="1" applyBorder="1" applyAlignment="1">
      <alignment horizontal="center" vertical="center" wrapText="1"/>
    </xf>
    <xf numFmtId="179" fontId="64" fillId="4" borderId="1" xfId="386" applyNumberFormat="1" applyFont="1" applyFill="1" applyBorder="1" applyAlignment="1" applyProtection="1">
      <alignment horizontal="center" vertical="center" wrapText="1"/>
      <protection locked="0"/>
    </xf>
    <xf numFmtId="179" fontId="64" fillId="4" borderId="1" xfId="8" applyNumberFormat="1" applyFont="1" applyFill="1" applyBorder="1" applyAlignment="1" applyProtection="1">
      <alignment horizontal="center" vertical="center" wrapText="1"/>
      <protection locked="0"/>
    </xf>
    <xf numFmtId="9" fontId="65" fillId="4" borderId="8" xfId="9" applyFont="1" applyFill="1" applyBorder="1" applyAlignment="1">
      <alignment horizontal="center" vertical="center" wrapText="1"/>
    </xf>
    <xf numFmtId="0" fontId="64" fillId="0" borderId="7" xfId="187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187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827" applyFont="1" applyFill="1" applyBorder="1" applyAlignment="1">
      <alignment vertical="center" wrapText="1"/>
    </xf>
    <xf numFmtId="0" fontId="64" fillId="0" borderId="1" xfId="827" applyFont="1" applyFill="1" applyBorder="1" applyAlignment="1">
      <alignment horizontal="center" vertical="center" wrapText="1"/>
    </xf>
    <xf numFmtId="0" fontId="64" fillId="0" borderId="11" xfId="102" applyNumberFormat="1" applyFont="1" applyFill="1" applyBorder="1" applyAlignment="1" applyProtection="1">
      <alignment horizontal="center" vertical="center" wrapText="1"/>
      <protection locked="0"/>
    </xf>
    <xf numFmtId="49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49" fontId="64" fillId="0" borderId="8" xfId="187" applyNumberFormat="1" applyFont="1" applyFill="1" applyBorder="1" applyAlignment="1" applyProtection="1">
      <alignment horizontal="center" vertical="center" wrapText="1"/>
      <protection locked="0"/>
    </xf>
    <xf numFmtId="176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10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187" applyFont="1" applyFill="1" applyBorder="1" applyAlignment="1" applyProtection="1">
      <alignment horizontal="center" vertical="center" wrapText="1" shrinkToFit="1"/>
      <protection locked="0"/>
    </xf>
    <xf numFmtId="0" fontId="64" fillId="0" borderId="0" xfId="187" applyFont="1" applyFill="1" applyBorder="1" applyAlignment="1" applyProtection="1">
      <alignment horizontal="center" vertical="center" wrapText="1"/>
      <protection locked="0"/>
    </xf>
    <xf numFmtId="49" fontId="64" fillId="0" borderId="1" xfId="0" applyNumberFormat="1" applyFont="1" applyFill="1" applyBorder="1" applyAlignment="1">
      <alignment horizontal="center" vertical="center" wrapText="1"/>
    </xf>
    <xf numFmtId="181" fontId="64" fillId="0" borderId="3" xfId="0" applyNumberFormat="1" applyFont="1" applyFill="1" applyBorder="1" applyAlignment="1">
      <alignment horizontal="center" vertical="center" wrapText="1"/>
    </xf>
    <xf numFmtId="176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176" fontId="64" fillId="0" borderId="0" xfId="102" applyNumberFormat="1" applyFont="1" applyFill="1" applyBorder="1" applyAlignment="1" applyProtection="1">
      <alignment horizontal="center" vertical="center" wrapText="1"/>
      <protection locked="0"/>
    </xf>
    <xf numFmtId="0" fontId="64" fillId="4" borderId="8" xfId="102" applyNumberFormat="1" applyFont="1" applyFill="1" applyBorder="1" applyAlignment="1" applyProtection="1">
      <alignment horizontal="center" vertical="center" wrapText="1"/>
      <protection locked="0"/>
    </xf>
    <xf numFmtId="49" fontId="64" fillId="4" borderId="1" xfId="386" applyNumberFormat="1" applyFont="1" applyFill="1" applyBorder="1" applyAlignment="1" applyProtection="1">
      <alignment horizontal="center" vertical="center" wrapText="1"/>
      <protection locked="0"/>
    </xf>
    <xf numFmtId="49" fontId="64" fillId="4" borderId="12" xfId="386" applyNumberFormat="1" applyFont="1" applyFill="1" applyBorder="1" applyAlignment="1" applyProtection="1">
      <alignment horizontal="center" vertical="center" wrapText="1"/>
      <protection locked="0"/>
    </xf>
    <xf numFmtId="183" fontId="64" fillId="2" borderId="1" xfId="386" applyNumberFormat="1" applyFont="1" applyFill="1" applyBorder="1" applyAlignment="1" applyProtection="1">
      <alignment horizontal="center" vertical="center" wrapText="1"/>
      <protection locked="0"/>
    </xf>
    <xf numFmtId="183" fontId="64" fillId="2" borderId="8" xfId="102" applyNumberFormat="1" applyFont="1" applyFill="1" applyBorder="1" applyAlignment="1" applyProtection="1">
      <alignment horizontal="center" vertical="center" wrapText="1"/>
      <protection locked="0"/>
    </xf>
    <xf numFmtId="183" fontId="64" fillId="0" borderId="1" xfId="38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89" applyFont="1" applyFill="1" applyBorder="1" applyAlignment="1">
      <alignment horizontal="center" vertical="center"/>
    </xf>
    <xf numFmtId="182" fontId="64" fillId="28" borderId="1" xfId="102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827" applyFont="1" applyFill="1" applyBorder="1" applyAlignment="1">
      <alignment horizontal="left" vertical="center" wrapText="1"/>
    </xf>
    <xf numFmtId="0" fontId="12" fillId="5" borderId="13" xfId="827" applyFont="1" applyFill="1" applyBorder="1" applyAlignment="1">
      <alignment horizontal="center" vertical="center" wrapText="1"/>
    </xf>
    <xf numFmtId="0" fontId="12" fillId="5" borderId="14" xfId="827" applyFont="1" applyFill="1" applyBorder="1" applyAlignment="1">
      <alignment horizontal="center" vertical="center" wrapText="1"/>
    </xf>
    <xf numFmtId="0" fontId="12" fillId="5" borderId="16" xfId="827" applyFont="1" applyFill="1" applyBorder="1" applyAlignment="1">
      <alignment horizontal="center" vertical="center" wrapText="1"/>
    </xf>
    <xf numFmtId="0" fontId="12" fillId="5" borderId="1" xfId="827" applyFont="1" applyFill="1" applyBorder="1" applyAlignment="1">
      <alignment horizontal="center" vertical="center" wrapText="1"/>
    </xf>
    <xf numFmtId="0" fontId="13" fillId="5" borderId="14" xfId="827" applyFont="1" applyFill="1" applyBorder="1" applyAlignment="1">
      <alignment horizontal="center" vertical="center"/>
    </xf>
    <xf numFmtId="0" fontId="13" fillId="5" borderId="1" xfId="827" applyFont="1" applyFill="1" applyBorder="1" applyAlignment="1">
      <alignment horizontal="center" vertical="center"/>
    </xf>
    <xf numFmtId="0" fontId="0" fillId="0" borderId="5" xfId="633" applyFont="1" applyBorder="1" applyAlignment="1">
      <alignment horizontal="center" vertical="center"/>
    </xf>
    <xf numFmtId="0" fontId="0" fillId="0" borderId="6" xfId="633" applyFont="1" applyBorder="1" applyAlignment="1">
      <alignment horizontal="center" vertical="center"/>
    </xf>
    <xf numFmtId="0" fontId="0" fillId="0" borderId="10" xfId="633" applyFont="1" applyBorder="1" applyAlignment="1">
      <alignment horizontal="center" vertical="center"/>
    </xf>
    <xf numFmtId="0" fontId="0" fillId="0" borderId="17" xfId="633" applyFont="1" applyBorder="1" applyAlignment="1">
      <alignment horizontal="center" vertical="center"/>
    </xf>
    <xf numFmtId="0" fontId="0" fillId="0" borderId="0" xfId="633" applyFont="1" applyBorder="1" applyAlignment="1">
      <alignment horizontal="center" vertical="center"/>
    </xf>
    <xf numFmtId="0" fontId="0" fillId="0" borderId="18" xfId="633" applyFont="1" applyBorder="1" applyAlignment="1">
      <alignment horizontal="center" vertical="center"/>
    </xf>
    <xf numFmtId="0" fontId="0" fillId="0" borderId="11" xfId="633" applyFont="1" applyBorder="1" applyAlignment="1">
      <alignment horizontal="center" vertical="center"/>
    </xf>
    <xf numFmtId="0" fontId="0" fillId="0" borderId="2" xfId="633" applyFont="1" applyBorder="1" applyAlignment="1">
      <alignment horizontal="center" vertical="center"/>
    </xf>
    <xf numFmtId="0" fontId="0" fillId="0" borderId="20" xfId="633" applyFont="1" applyBorder="1" applyAlignment="1">
      <alignment horizontal="center" vertical="center"/>
    </xf>
    <xf numFmtId="49" fontId="6" fillId="0" borderId="1" xfId="827" applyNumberFormat="1" applyFont="1" applyFill="1" applyBorder="1" applyAlignment="1">
      <alignment horizontal="center" vertical="center" wrapText="1"/>
    </xf>
    <xf numFmtId="0" fontId="22" fillId="0" borderId="3" xfId="827" applyFont="1" applyFill="1" applyBorder="1" applyAlignment="1">
      <alignment horizontal="left" vertical="center" wrapText="1"/>
    </xf>
    <xf numFmtId="0" fontId="22" fillId="0" borderId="4" xfId="827" applyFont="1" applyFill="1" applyBorder="1" applyAlignment="1">
      <alignment horizontal="left" vertical="center" wrapText="1"/>
    </xf>
    <xf numFmtId="0" fontId="22" fillId="0" borderId="9" xfId="827" applyFont="1" applyFill="1" applyBorder="1" applyAlignment="1">
      <alignment horizontal="left" vertical="center" wrapText="1"/>
    </xf>
    <xf numFmtId="0" fontId="18" fillId="0" borderId="1" xfId="827" applyFont="1" applyFill="1" applyBorder="1" applyAlignment="1">
      <alignment horizontal="center" vertical="center" wrapText="1"/>
    </xf>
    <xf numFmtId="49" fontId="6" fillId="0" borderId="1" xfId="827" applyNumberFormat="1" applyFont="1" applyFill="1" applyBorder="1" applyAlignment="1">
      <alignment horizontal="center" vertical="center"/>
    </xf>
    <xf numFmtId="0" fontId="6" fillId="0" borderId="1" xfId="827" applyFont="1" applyFill="1" applyBorder="1" applyAlignment="1">
      <alignment horizontal="center" vertical="center"/>
    </xf>
    <xf numFmtId="0" fontId="18" fillId="0" borderId="1" xfId="827" applyFont="1" applyFill="1" applyBorder="1" applyAlignment="1">
      <alignment horizontal="center" vertical="center"/>
    </xf>
    <xf numFmtId="0" fontId="18" fillId="0" borderId="7" xfId="827" applyFont="1" applyFill="1" applyBorder="1" applyAlignment="1">
      <alignment horizontal="center" vertical="center" wrapText="1"/>
    </xf>
    <xf numFmtId="0" fontId="18" fillId="0" borderId="8" xfId="827" applyFont="1" applyFill="1" applyBorder="1" applyAlignment="1">
      <alignment horizontal="center" vertical="center" wrapText="1"/>
    </xf>
    <xf numFmtId="0" fontId="11" fillId="0" borderId="7" xfId="827" applyFont="1" applyBorder="1" applyAlignment="1">
      <alignment horizontal="center" vertical="center"/>
    </xf>
    <xf numFmtId="0" fontId="11" fillId="0" borderId="8" xfId="827" applyFont="1" applyBorder="1" applyAlignment="1">
      <alignment horizontal="center" vertical="center"/>
    </xf>
    <xf numFmtId="0" fontId="11" fillId="0" borderId="1" xfId="827" applyFont="1" applyBorder="1" applyAlignment="1">
      <alignment horizontal="center" vertical="center"/>
    </xf>
    <xf numFmtId="0" fontId="0" fillId="0" borderId="1" xfId="633" applyFont="1" applyBorder="1" applyAlignment="1">
      <alignment horizontal="center" vertical="center"/>
    </xf>
    <xf numFmtId="0" fontId="25" fillId="0" borderId="1" xfId="633" applyBorder="1" applyAlignment="1">
      <alignment horizontal="center" vertical="center"/>
    </xf>
    <xf numFmtId="0" fontId="18" fillId="0" borderId="22" xfId="827" applyFont="1" applyFill="1" applyBorder="1" applyAlignment="1">
      <alignment horizontal="center" vertical="center"/>
    </xf>
    <xf numFmtId="0" fontId="18" fillId="0" borderId="3" xfId="827" applyFont="1" applyFill="1" applyBorder="1" applyAlignment="1">
      <alignment horizontal="center" vertical="center" wrapText="1"/>
    </xf>
    <xf numFmtId="0" fontId="18" fillId="0" borderId="4" xfId="827" applyFont="1" applyFill="1" applyBorder="1" applyAlignment="1">
      <alignment horizontal="center" vertical="center" wrapText="1"/>
    </xf>
    <xf numFmtId="0" fontId="18" fillId="0" borderId="9" xfId="827" applyFont="1" applyFill="1" applyBorder="1" applyAlignment="1">
      <alignment horizontal="center" vertical="center" wrapText="1"/>
    </xf>
    <xf numFmtId="0" fontId="6" fillId="0" borderId="7" xfId="827" applyFont="1" applyFill="1" applyBorder="1" applyAlignment="1">
      <alignment horizontal="center" vertical="center"/>
    </xf>
    <xf numFmtId="0" fontId="6" fillId="0" borderId="8" xfId="827" applyFont="1" applyFill="1" applyBorder="1" applyAlignment="1">
      <alignment horizontal="center" vertical="center"/>
    </xf>
    <xf numFmtId="49" fontId="6" fillId="0" borderId="7" xfId="827" applyNumberFormat="1" applyFont="1" applyFill="1" applyBorder="1" applyAlignment="1">
      <alignment horizontal="left" vertical="center" wrapText="1"/>
    </xf>
    <xf numFmtId="49" fontId="6" fillId="0" borderId="8" xfId="827" applyNumberFormat="1" applyFont="1" applyFill="1" applyBorder="1" applyAlignment="1">
      <alignment horizontal="left" vertical="center" wrapText="1"/>
    </xf>
    <xf numFmtId="49" fontId="6" fillId="0" borderId="5" xfId="827" applyNumberFormat="1" applyFont="1" applyFill="1" applyBorder="1" applyAlignment="1">
      <alignment horizontal="center" vertical="center" wrapText="1"/>
    </xf>
    <xf numFmtId="49" fontId="6" fillId="0" borderId="6" xfId="827" applyNumberFormat="1" applyFont="1" applyFill="1" applyBorder="1" applyAlignment="1">
      <alignment horizontal="center" vertical="center" wrapText="1"/>
    </xf>
    <xf numFmtId="49" fontId="6" fillId="0" borderId="10" xfId="827" applyNumberFormat="1" applyFont="1" applyFill="1" applyBorder="1" applyAlignment="1">
      <alignment horizontal="center" vertical="center" wrapText="1"/>
    </xf>
    <xf numFmtId="49" fontId="6" fillId="0" borderId="11" xfId="827" applyNumberFormat="1" applyFont="1" applyFill="1" applyBorder="1" applyAlignment="1">
      <alignment horizontal="center" vertical="center" wrapText="1"/>
    </xf>
    <xf numFmtId="49" fontId="6" fillId="0" borderId="2" xfId="827" applyNumberFormat="1" applyFont="1" applyFill="1" applyBorder="1" applyAlignment="1">
      <alignment horizontal="center" vertical="center" wrapText="1"/>
    </xf>
    <xf numFmtId="49" fontId="6" fillId="0" borderId="20" xfId="827" applyNumberFormat="1" applyFont="1" applyFill="1" applyBorder="1" applyAlignment="1">
      <alignment horizontal="center" vertical="center" wrapText="1"/>
    </xf>
    <xf numFmtId="49" fontId="6" fillId="0" borderId="5" xfId="827" applyNumberFormat="1" applyFont="1" applyFill="1" applyBorder="1" applyAlignment="1">
      <alignment horizontal="center" vertical="center"/>
    </xf>
    <xf numFmtId="49" fontId="6" fillId="0" borderId="10" xfId="827" applyNumberFormat="1" applyFont="1" applyFill="1" applyBorder="1" applyAlignment="1">
      <alignment horizontal="center" vertical="center"/>
    </xf>
    <xf numFmtId="49" fontId="6" fillId="0" borderId="11" xfId="827" applyNumberFormat="1" applyFont="1" applyFill="1" applyBorder="1" applyAlignment="1">
      <alignment horizontal="center" vertical="center"/>
    </xf>
    <xf numFmtId="49" fontId="6" fillId="0" borderId="20" xfId="827" applyNumberFormat="1" applyFont="1" applyFill="1" applyBorder="1" applyAlignment="1">
      <alignment horizontal="center" vertical="center"/>
    </xf>
    <xf numFmtId="0" fontId="0" fillId="0" borderId="1" xfId="633" applyFont="1" applyFill="1" applyBorder="1" applyAlignment="1">
      <alignment horizontal="center" vertical="center"/>
    </xf>
    <xf numFmtId="0" fontId="25" fillId="0" borderId="1" xfId="633" applyFill="1" applyBorder="1" applyAlignment="1">
      <alignment horizontal="center" vertical="center"/>
    </xf>
    <xf numFmtId="0" fontId="11" fillId="0" borderId="1" xfId="827" applyFont="1" applyFill="1" applyBorder="1" applyAlignment="1">
      <alignment horizontal="center" vertical="center" wrapText="1"/>
    </xf>
    <xf numFmtId="0" fontId="0" fillId="0" borderId="1" xfId="633" applyFont="1" applyBorder="1" applyAlignment="1">
      <alignment horizontal="center" vertical="center" wrapText="1"/>
    </xf>
    <xf numFmtId="0" fontId="25" fillId="0" borderId="1" xfId="633" applyBorder="1" applyAlignment="1">
      <alignment horizontal="center" vertical="center" wrapText="1"/>
    </xf>
    <xf numFmtId="0" fontId="11" fillId="0" borderId="5" xfId="827" applyFont="1" applyFill="1" applyBorder="1" applyAlignment="1">
      <alignment horizontal="center" vertical="center" wrapText="1"/>
    </xf>
    <xf numFmtId="0" fontId="11" fillId="0" borderId="10" xfId="827" applyFont="1" applyFill="1" applyBorder="1" applyAlignment="1">
      <alignment horizontal="center" vertical="center" wrapText="1"/>
    </xf>
    <xf numFmtId="0" fontId="11" fillId="0" borderId="11" xfId="827" applyFont="1" applyFill="1" applyBorder="1" applyAlignment="1">
      <alignment horizontal="center" vertical="center" wrapText="1"/>
    </xf>
    <xf numFmtId="0" fontId="11" fillId="0" borderId="20" xfId="827" applyFont="1" applyFill="1" applyBorder="1" applyAlignment="1">
      <alignment horizontal="center" vertical="center" wrapText="1"/>
    </xf>
    <xf numFmtId="0" fontId="18" fillId="0" borderId="1" xfId="827" applyFont="1" applyFill="1" applyBorder="1" applyAlignment="1">
      <alignment horizontal="left" vertical="center" wrapText="1"/>
    </xf>
    <xf numFmtId="0" fontId="6" fillId="0" borderId="1" xfId="827" applyFont="1" applyFill="1" applyBorder="1" applyAlignment="1">
      <alignment horizontal="center" vertical="center" wrapText="1"/>
    </xf>
    <xf numFmtId="0" fontId="11" fillId="0" borderId="1" xfId="827" applyFont="1" applyFill="1" applyBorder="1" applyAlignment="1">
      <alignment horizontal="center" vertical="center"/>
    </xf>
    <xf numFmtId="0" fontId="11" fillId="0" borderId="22" xfId="827" applyFont="1" applyFill="1" applyBorder="1" applyAlignment="1">
      <alignment horizontal="center" vertical="center"/>
    </xf>
    <xf numFmtId="0" fontId="11" fillId="0" borderId="4" xfId="827" applyFont="1" applyBorder="1" applyAlignment="1">
      <alignment horizontal="center" vertical="center"/>
    </xf>
    <xf numFmtId="0" fontId="11" fillId="0" borderId="9" xfId="827" applyFont="1" applyBorder="1" applyAlignment="1">
      <alignment horizontal="center" vertical="center"/>
    </xf>
    <xf numFmtId="0" fontId="17" fillId="0" borderId="1" xfId="370" applyFont="1" applyBorder="1" applyAlignment="1">
      <alignment horizontal="center" vertical="center"/>
    </xf>
    <xf numFmtId="0" fontId="17" fillId="0" borderId="1" xfId="827" applyFont="1" applyBorder="1" applyAlignment="1">
      <alignment horizontal="center" vertical="center"/>
    </xf>
    <xf numFmtId="0" fontId="17" fillId="0" borderId="22" xfId="827" applyFont="1" applyBorder="1" applyAlignment="1">
      <alignment horizontal="center" vertical="center"/>
    </xf>
    <xf numFmtId="0" fontId="11" fillId="0" borderId="16" xfId="827" applyFont="1" applyFill="1" applyBorder="1" applyAlignment="1">
      <alignment horizontal="center" vertical="center"/>
    </xf>
    <xf numFmtId="0" fontId="11" fillId="0" borderId="16" xfId="370" applyFont="1" applyBorder="1" applyAlignment="1">
      <alignment horizontal="center" vertical="center"/>
    </xf>
    <xf numFmtId="0" fontId="11" fillId="0" borderId="1" xfId="370" applyFont="1" applyBorder="1" applyAlignment="1">
      <alignment horizontal="center" vertical="center"/>
    </xf>
    <xf numFmtId="0" fontId="17" fillId="0" borderId="1" xfId="370" applyFont="1" applyFill="1" applyBorder="1" applyAlignment="1">
      <alignment horizontal="center" vertical="center"/>
    </xf>
    <xf numFmtId="0" fontId="17" fillId="0" borderId="1" xfId="37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7" fillId="0" borderId="3" xfId="370" applyFont="1" applyBorder="1" applyAlignment="1">
      <alignment horizontal="center" vertical="center"/>
    </xf>
    <xf numFmtId="0" fontId="17" fillId="0" borderId="4" xfId="370" applyFont="1" applyBorder="1" applyAlignment="1">
      <alignment horizontal="center" vertical="center"/>
    </xf>
    <xf numFmtId="0" fontId="17" fillId="0" borderId="9" xfId="370" applyFont="1" applyBorder="1" applyAlignment="1">
      <alignment horizontal="center" vertical="center"/>
    </xf>
    <xf numFmtId="0" fontId="17" fillId="0" borderId="1" xfId="37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3" xfId="370" applyFont="1" applyFill="1" applyBorder="1" applyAlignment="1">
      <alignment horizontal="center" vertical="center"/>
    </xf>
    <xf numFmtId="0" fontId="17" fillId="0" borderId="4" xfId="370" applyFont="1" applyFill="1" applyBorder="1" applyAlignment="1">
      <alignment horizontal="center" vertical="center"/>
    </xf>
    <xf numFmtId="0" fontId="17" fillId="0" borderId="9" xfId="370" applyFont="1" applyFill="1" applyBorder="1" applyAlignment="1">
      <alignment horizontal="center" vertical="center"/>
    </xf>
    <xf numFmtId="0" fontId="11" fillId="0" borderId="16" xfId="370" applyFont="1" applyFill="1" applyBorder="1" applyAlignment="1">
      <alignment horizontal="center" vertical="center" wrapText="1"/>
    </xf>
    <xf numFmtId="0" fontId="11" fillId="0" borderId="1" xfId="370" applyFont="1" applyFill="1" applyBorder="1" applyAlignment="1">
      <alignment horizontal="center" vertical="center" wrapText="1"/>
    </xf>
    <xf numFmtId="0" fontId="11" fillId="0" borderId="22" xfId="827" applyFont="1" applyBorder="1" applyAlignment="1">
      <alignment horizontal="center" vertical="center"/>
    </xf>
    <xf numFmtId="0" fontId="12" fillId="0" borderId="0" xfId="827" applyFont="1" applyFill="1" applyBorder="1" applyAlignment="1">
      <alignment horizontal="left" vertical="center"/>
    </xf>
    <xf numFmtId="0" fontId="13" fillId="0" borderId="0" xfId="827" applyFont="1" applyFill="1" applyBorder="1" applyAlignment="1">
      <alignment horizontal="center" vertical="center"/>
    </xf>
    <xf numFmtId="0" fontId="14" fillId="0" borderId="0" xfId="827" applyFont="1" applyFill="1" applyBorder="1" applyAlignment="1">
      <alignment horizontal="center" vertical="center"/>
    </xf>
    <xf numFmtId="0" fontId="15" fillId="0" borderId="15" xfId="827" applyFont="1" applyFill="1" applyBorder="1" applyAlignment="1">
      <alignment horizontal="center" vertical="center"/>
    </xf>
    <xf numFmtId="0" fontId="5" fillId="0" borderId="14" xfId="827" applyFont="1" applyFill="1" applyBorder="1" applyAlignment="1">
      <alignment horizontal="center" vertical="center"/>
    </xf>
    <xf numFmtId="0" fontId="16" fillId="5" borderId="0" xfId="827" applyFont="1" applyFill="1" applyBorder="1" applyAlignment="1">
      <alignment horizontal="center" vertical="center"/>
    </xf>
    <xf numFmtId="0" fontId="10" fillId="0" borderId="0" xfId="827" applyFont="1" applyBorder="1" applyAlignment="1">
      <alignment horizontal="center" vertical="center"/>
    </xf>
    <xf numFmtId="0" fontId="21" fillId="0" borderId="1" xfId="827" applyFont="1" applyFill="1" applyBorder="1" applyAlignment="1">
      <alignment horizontal="center" vertical="center"/>
    </xf>
    <xf numFmtId="10" fontId="68" fillId="0" borderId="7" xfId="102" applyNumberFormat="1" applyFont="1" applyFill="1" applyBorder="1" applyAlignment="1" applyProtection="1">
      <alignment horizontal="center" vertical="center" wrapText="1"/>
      <protection locked="0"/>
    </xf>
    <xf numFmtId="10" fontId="68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7" fillId="4" borderId="7" xfId="102" applyNumberFormat="1" applyFont="1" applyFill="1" applyBorder="1" applyAlignment="1" applyProtection="1">
      <alignment horizontal="center" vertical="center" wrapText="1"/>
      <protection locked="0"/>
    </xf>
    <xf numFmtId="0" fontId="67" fillId="4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2" borderId="7" xfId="102" applyNumberFormat="1" applyFont="1" applyFill="1" applyBorder="1" applyAlignment="1" applyProtection="1">
      <alignment horizontal="center" vertical="center" wrapText="1"/>
      <protection locked="0"/>
    </xf>
    <xf numFmtId="0" fontId="64" fillId="2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102" applyFont="1" applyFill="1" applyBorder="1" applyAlignment="1" applyProtection="1">
      <alignment horizontal="left" vertical="center"/>
      <protection locked="0"/>
    </xf>
    <xf numFmtId="0" fontId="64" fillId="0" borderId="1" xfId="102" applyFont="1" applyFill="1" applyBorder="1" applyAlignment="1" applyProtection="1">
      <alignment horizontal="left" vertical="center" wrapText="1"/>
      <protection locked="0"/>
    </xf>
    <xf numFmtId="0" fontId="67" fillId="0" borderId="1" xfId="102" applyNumberFormat="1" applyFont="1" applyFill="1" applyBorder="1" applyAlignment="1" applyProtection="1">
      <alignment horizontal="center" vertical="center" wrapText="1"/>
      <protection locked="0"/>
    </xf>
    <xf numFmtId="10" fontId="67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4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4" borderId="7" xfId="102" applyNumberFormat="1" applyFont="1" applyFill="1" applyBorder="1" applyAlignment="1" applyProtection="1">
      <alignment horizontal="center" vertical="center" wrapText="1"/>
      <protection locked="0"/>
    </xf>
    <xf numFmtId="0" fontId="64" fillId="4" borderId="8" xfId="102" applyNumberFormat="1" applyFont="1" applyFill="1" applyBorder="1" applyAlignment="1" applyProtection="1">
      <alignment horizontal="center" vertical="center" wrapText="1"/>
      <protection locked="0"/>
    </xf>
    <xf numFmtId="182" fontId="64" fillId="4" borderId="1" xfId="102" applyNumberFormat="1" applyFont="1" applyFill="1" applyBorder="1" applyAlignment="1" applyProtection="1">
      <alignment horizontal="center" vertical="center" wrapText="1"/>
      <protection locked="0"/>
    </xf>
    <xf numFmtId="184" fontId="69" fillId="4" borderId="1" xfId="102" applyNumberFormat="1" applyFont="1" applyFill="1" applyBorder="1" applyAlignment="1" applyProtection="1">
      <alignment horizontal="center" vertical="center" wrapText="1"/>
      <protection locked="0"/>
    </xf>
    <xf numFmtId="0" fontId="67" fillId="3" borderId="7" xfId="102" applyNumberFormat="1" applyFont="1" applyFill="1" applyBorder="1" applyAlignment="1" applyProtection="1">
      <alignment horizontal="center" vertical="center" wrapText="1"/>
      <protection locked="0"/>
    </xf>
    <xf numFmtId="0" fontId="67" fillId="3" borderId="8" xfId="102" applyNumberFormat="1" applyFont="1" applyFill="1" applyBorder="1" applyAlignment="1" applyProtection="1">
      <alignment horizontal="center" vertical="center" wrapText="1"/>
      <protection locked="0"/>
    </xf>
    <xf numFmtId="177" fontId="64" fillId="0" borderId="7" xfId="102" applyNumberFormat="1" applyFont="1" applyFill="1" applyBorder="1" applyAlignment="1" applyProtection="1">
      <alignment horizontal="center" vertical="center" wrapText="1"/>
      <protection locked="0"/>
    </xf>
    <xf numFmtId="177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7" fillId="3" borderId="1" xfId="102" applyNumberFormat="1" applyFont="1" applyFill="1" applyBorder="1" applyAlignment="1" applyProtection="1">
      <alignment horizontal="center" vertical="center" wrapText="1"/>
      <protection locked="0"/>
    </xf>
    <xf numFmtId="10" fontId="67" fillId="3" borderId="7" xfId="102" applyNumberFormat="1" applyFont="1" applyFill="1" applyBorder="1" applyAlignment="1" applyProtection="1">
      <alignment horizontal="center" vertical="center" wrapText="1"/>
      <protection locked="0"/>
    </xf>
    <xf numFmtId="10" fontId="67" fillId="3" borderId="8" xfId="102" applyNumberFormat="1" applyFont="1" applyFill="1" applyBorder="1" applyAlignment="1" applyProtection="1">
      <alignment horizontal="center" vertical="center" wrapText="1"/>
      <protection locked="0"/>
    </xf>
    <xf numFmtId="49" fontId="64" fillId="0" borderId="7" xfId="386" applyNumberFormat="1" applyFont="1" applyFill="1" applyBorder="1" applyAlignment="1" applyProtection="1">
      <alignment horizontal="center" vertical="center" wrapText="1"/>
      <protection locked="0"/>
    </xf>
    <xf numFmtId="49" fontId="64" fillId="0" borderId="8" xfId="386" applyNumberFormat="1" applyFont="1" applyFill="1" applyBorder="1" applyAlignment="1" applyProtection="1">
      <alignment horizontal="center" vertical="center" wrapText="1"/>
      <protection locked="0"/>
    </xf>
    <xf numFmtId="0" fontId="67" fillId="0" borderId="5" xfId="102" applyFont="1" applyFill="1" applyBorder="1" applyAlignment="1" applyProtection="1">
      <alignment horizontal="left" vertical="top" wrapText="1"/>
      <protection locked="0"/>
    </xf>
    <xf numFmtId="0" fontId="67" fillId="0" borderId="6" xfId="102" applyFont="1" applyFill="1" applyBorder="1" applyAlignment="1" applyProtection="1">
      <alignment horizontal="left" vertical="top" wrapText="1"/>
      <protection locked="0"/>
    </xf>
    <xf numFmtId="0" fontId="67" fillId="0" borderId="10" xfId="102" applyFont="1" applyFill="1" applyBorder="1" applyAlignment="1" applyProtection="1">
      <alignment horizontal="left" vertical="top" wrapText="1"/>
      <protection locked="0"/>
    </xf>
    <xf numFmtId="0" fontId="64" fillId="0" borderId="3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4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9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386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386" applyNumberFormat="1" applyFont="1" applyFill="1" applyBorder="1" applyAlignment="1" applyProtection="1">
      <alignment horizontal="center" vertical="center" wrapText="1"/>
      <protection locked="0"/>
    </xf>
    <xf numFmtId="49" fontId="64" fillId="0" borderId="7" xfId="102" applyNumberFormat="1" applyFont="1" applyFill="1" applyBorder="1" applyAlignment="1" applyProtection="1">
      <alignment horizontal="center" vertical="center" wrapText="1"/>
      <protection locked="0"/>
    </xf>
    <xf numFmtId="49" fontId="64" fillId="0" borderId="8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2" xfId="102" applyNumberFormat="1" applyFont="1" applyFill="1" applyBorder="1" applyAlignment="1" applyProtection="1">
      <alignment horizontal="right" vertical="center" wrapText="1"/>
      <protection locked="0"/>
    </xf>
    <xf numFmtId="0" fontId="64" fillId="0" borderId="0" xfId="102" applyNumberFormat="1" applyFont="1" applyFill="1" applyBorder="1" applyAlignment="1" applyProtection="1">
      <alignment horizontal="right" vertical="center" wrapText="1"/>
      <protection locked="0"/>
    </xf>
    <xf numFmtId="10" fontId="64" fillId="0" borderId="0" xfId="102" applyNumberFormat="1" applyFont="1" applyFill="1" applyBorder="1" applyAlignment="1" applyProtection="1">
      <alignment horizontal="right" vertical="center" wrapText="1"/>
      <protection locked="0"/>
    </xf>
    <xf numFmtId="0" fontId="67" fillId="0" borderId="1" xfId="102" applyFont="1" applyFill="1" applyBorder="1" applyAlignment="1" applyProtection="1">
      <alignment horizontal="left" vertical="center"/>
      <protection locked="0"/>
    </xf>
    <xf numFmtId="0" fontId="67" fillId="0" borderId="3" xfId="102" applyFont="1" applyFill="1" applyBorder="1" applyAlignment="1" applyProtection="1">
      <alignment horizontal="left" vertical="center" wrapText="1"/>
      <protection locked="0"/>
    </xf>
    <xf numFmtId="0" fontId="67" fillId="0" borderId="4" xfId="102" applyFont="1" applyFill="1" applyBorder="1" applyAlignment="1" applyProtection="1">
      <alignment horizontal="left" vertical="center" wrapText="1"/>
      <protection locked="0"/>
    </xf>
    <xf numFmtId="0" fontId="67" fillId="0" borderId="9" xfId="102" applyFont="1" applyFill="1" applyBorder="1" applyAlignment="1" applyProtection="1">
      <alignment horizontal="left" vertical="center" wrapText="1"/>
      <protection locked="0"/>
    </xf>
    <xf numFmtId="0" fontId="67" fillId="0" borderId="1" xfId="102" applyFont="1" applyFill="1" applyBorder="1" applyAlignment="1" applyProtection="1">
      <alignment horizontal="left" vertical="center" wrapText="1"/>
      <protection locked="0"/>
    </xf>
    <xf numFmtId="0" fontId="0" fillId="0" borderId="3" xfId="633" applyFont="1" applyBorder="1" applyAlignment="1">
      <alignment horizontal="left" vertical="center"/>
    </xf>
    <xf numFmtId="0" fontId="0" fillId="0" borderId="4" xfId="633" applyFont="1" applyBorder="1" applyAlignment="1">
      <alignment horizontal="left" vertical="center"/>
    </xf>
    <xf numFmtId="0" fontId="0" fillId="0" borderId="9" xfId="633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3" xfId="633" applyFont="1" applyFill="1" applyBorder="1" applyAlignment="1">
      <alignment horizontal="left" vertical="center"/>
    </xf>
    <xf numFmtId="0" fontId="0" fillId="0" borderId="4" xfId="633" applyFont="1" applyFill="1" applyBorder="1" applyAlignment="1">
      <alignment horizontal="left" vertical="center"/>
    </xf>
    <xf numFmtId="0" fontId="0" fillId="0" borderId="9" xfId="633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9" fillId="0" borderId="3" xfId="827" applyFont="1" applyFill="1" applyBorder="1" applyAlignment="1">
      <alignment horizontal="left" vertical="center"/>
    </xf>
    <xf numFmtId="0" fontId="19" fillId="0" borderId="4" xfId="827" applyFont="1" applyFill="1" applyBorder="1" applyAlignment="1">
      <alignment horizontal="left" vertical="center"/>
    </xf>
    <xf numFmtId="0" fontId="19" fillId="0" borderId="9" xfId="827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18" fillId="0" borderId="19" xfId="827" applyFont="1" applyFill="1" applyBorder="1" applyAlignment="1">
      <alignment horizontal="center" vertical="center" wrapText="1"/>
    </xf>
    <xf numFmtId="0" fontId="0" fillId="0" borderId="5" xfId="633" applyFont="1" applyBorder="1" applyAlignment="1">
      <alignment horizontal="left" vertical="center"/>
    </xf>
    <xf numFmtId="0" fontId="0" fillId="0" borderId="6" xfId="633" applyFont="1" applyBorder="1" applyAlignment="1">
      <alignment horizontal="left" vertical="center"/>
    </xf>
    <xf numFmtId="0" fontId="0" fillId="0" borderId="10" xfId="633" applyFont="1" applyBorder="1" applyAlignment="1">
      <alignment horizontal="left" vertical="center"/>
    </xf>
    <xf numFmtId="0" fontId="0" fillId="0" borderId="17" xfId="633" applyFont="1" applyBorder="1" applyAlignment="1">
      <alignment horizontal="left" vertical="center"/>
    </xf>
    <xf numFmtId="0" fontId="0" fillId="0" borderId="0" xfId="633" applyFont="1" applyBorder="1" applyAlignment="1">
      <alignment horizontal="left" vertical="center"/>
    </xf>
    <xf numFmtId="0" fontId="0" fillId="0" borderId="18" xfId="633" applyFont="1" applyBorder="1" applyAlignment="1">
      <alignment horizontal="left" vertical="center"/>
    </xf>
    <xf numFmtId="0" fontId="0" fillId="0" borderId="11" xfId="633" applyFont="1" applyBorder="1" applyAlignment="1">
      <alignment horizontal="left" vertical="center"/>
    </xf>
    <xf numFmtId="0" fontId="0" fillId="0" borderId="2" xfId="633" applyFont="1" applyBorder="1" applyAlignment="1">
      <alignment horizontal="left" vertical="center"/>
    </xf>
    <xf numFmtId="0" fontId="0" fillId="0" borderId="20" xfId="633" applyFont="1" applyBorder="1" applyAlignment="1">
      <alignment horizontal="left" vertical="center"/>
    </xf>
    <xf numFmtId="0" fontId="18" fillId="0" borderId="3" xfId="827" applyFont="1" applyFill="1" applyBorder="1" applyAlignment="1">
      <alignment horizontal="left" vertical="center" wrapText="1"/>
    </xf>
    <xf numFmtId="0" fontId="18" fillId="0" borderId="4" xfId="827" applyFont="1" applyFill="1" applyBorder="1" applyAlignment="1">
      <alignment horizontal="left" vertical="center" wrapText="1"/>
    </xf>
    <xf numFmtId="0" fontId="18" fillId="0" borderId="9" xfId="827" applyFont="1" applyFill="1" applyBorder="1" applyAlignment="1">
      <alignment horizontal="left" vertical="center" wrapText="1"/>
    </xf>
    <xf numFmtId="0" fontId="0" fillId="0" borderId="3" xfId="633" applyFont="1" applyBorder="1" applyAlignment="1">
      <alignment horizontal="center" vertical="center"/>
    </xf>
    <xf numFmtId="0" fontId="0" fillId="0" borderId="9" xfId="633" applyFont="1" applyBorder="1" applyAlignment="1">
      <alignment horizontal="center" vertical="center"/>
    </xf>
    <xf numFmtId="0" fontId="11" fillId="0" borderId="3" xfId="827" applyFont="1" applyBorder="1" applyAlignment="1">
      <alignment horizontal="center" vertical="center"/>
    </xf>
    <xf numFmtId="0" fontId="17" fillId="2" borderId="1" xfId="370" applyFont="1" applyFill="1" applyBorder="1" applyAlignment="1">
      <alignment horizontal="center" vertical="center"/>
    </xf>
    <xf numFmtId="0" fontId="17" fillId="2" borderId="1" xfId="370" applyFont="1" applyFill="1" applyBorder="1" applyAlignment="1">
      <alignment horizontal="center" vertical="center" wrapText="1"/>
    </xf>
    <xf numFmtId="0" fontId="11" fillId="2" borderId="1" xfId="827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2" fillId="2" borderId="7" xfId="102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10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02" applyNumberFormat="1" applyFont="1" applyFill="1" applyBorder="1" applyAlignment="1" applyProtection="1">
      <alignment horizontal="center" vertical="center" wrapText="1"/>
      <protection locked="0"/>
    </xf>
    <xf numFmtId="176" fontId="67" fillId="0" borderId="1" xfId="102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187" applyFont="1" applyFill="1" applyBorder="1" applyAlignment="1" applyProtection="1">
      <alignment horizontal="center" vertical="center" wrapText="1" shrinkToFit="1"/>
      <protection locked="0"/>
    </xf>
    <xf numFmtId="0" fontId="64" fillId="0" borderId="8" xfId="187" applyFont="1" applyFill="1" applyBorder="1" applyAlignment="1" applyProtection="1">
      <alignment horizontal="center" vertical="center" wrapText="1" shrinkToFit="1"/>
      <protection locked="0"/>
    </xf>
    <xf numFmtId="0" fontId="2" fillId="0" borderId="7" xfId="102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02" applyNumberFormat="1" applyFont="1" applyFill="1" applyBorder="1" applyAlignment="1" applyProtection="1">
      <alignment horizontal="center" vertical="center" wrapText="1"/>
      <protection locked="0"/>
    </xf>
    <xf numFmtId="176" fontId="67" fillId="3" borderId="7" xfId="102" applyNumberFormat="1" applyFont="1" applyFill="1" applyBorder="1" applyAlignment="1" applyProtection="1">
      <alignment horizontal="center" vertical="center" wrapText="1"/>
      <protection locked="0"/>
    </xf>
    <xf numFmtId="176" fontId="67" fillId="3" borderId="8" xfId="102" applyNumberFormat="1" applyFont="1" applyFill="1" applyBorder="1" applyAlignment="1" applyProtection="1">
      <alignment horizontal="center" vertical="center" wrapText="1"/>
      <protection locked="0"/>
    </xf>
    <xf numFmtId="49" fontId="64" fillId="0" borderId="7" xfId="187" applyNumberFormat="1" applyFont="1" applyFill="1" applyBorder="1" applyAlignment="1" applyProtection="1">
      <alignment horizontal="center" vertical="center" wrapText="1"/>
      <protection locked="0"/>
    </xf>
    <xf numFmtId="49" fontId="64" fillId="0" borderId="8" xfId="187" applyNumberFormat="1" applyFont="1" applyFill="1" applyBorder="1" applyAlignment="1" applyProtection="1">
      <alignment horizontal="center" vertical="center" wrapText="1"/>
      <protection locked="0"/>
    </xf>
    <xf numFmtId="0" fontId="64" fillId="0" borderId="7" xfId="187" applyNumberFormat="1" applyFont="1" applyFill="1" applyBorder="1" applyAlignment="1" applyProtection="1">
      <alignment horizontal="center" vertical="center" wrapText="1"/>
      <protection locked="0"/>
    </xf>
    <xf numFmtId="0" fontId="64" fillId="0" borderId="8" xfId="18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02" applyNumberFormat="1" applyFont="1" applyFill="1" applyBorder="1" applyAlignment="1" applyProtection="1">
      <alignment horizontal="right" vertical="center" wrapText="1"/>
      <protection locked="0"/>
    </xf>
    <xf numFmtId="176" fontId="64" fillId="0" borderId="0" xfId="102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02" applyNumberFormat="1" applyFont="1" applyFill="1" applyBorder="1" applyAlignment="1" applyProtection="1">
      <alignment horizontal="right" vertical="center" wrapText="1"/>
      <protection locked="0"/>
    </xf>
  </cellXfs>
  <cellStyles count="1277">
    <cellStyle name="20% - 强调文字颜色 1 10" xfId="79"/>
    <cellStyle name="20% - 强调文字颜色 1 11" xfId="10"/>
    <cellStyle name="20% - 强调文字颜色 1 2" xfId="7"/>
    <cellStyle name="20% - 强调文字颜色 1 2 2" xfId="82"/>
    <cellStyle name="20% - 强调文字颜色 1 2 3" xfId="61"/>
    <cellStyle name="20% - 强调文字颜色 1 2 4" xfId="84"/>
    <cellStyle name="20% - 强调文字颜色 1 2 5" xfId="88"/>
    <cellStyle name="20% - 强调文字颜色 1 3" xfId="69"/>
    <cellStyle name="20% - 强调文字颜色 1 4" xfId="63"/>
    <cellStyle name="20% - 强调文字颜色 1 5" xfId="52"/>
    <cellStyle name="20% - 强调文字颜色 1 6" xfId="66"/>
    <cellStyle name="20% - 强调文字颜色 1 7" xfId="68"/>
    <cellStyle name="20% - 强调文字颜色 1 8" xfId="72"/>
    <cellStyle name="20% - 强调文字颜色 1 9" xfId="76"/>
    <cellStyle name="20% - 强调文字颜色 2 10" xfId="47"/>
    <cellStyle name="20% - 强调文字颜色 2 11" xfId="56"/>
    <cellStyle name="20% - 强调文字颜色 2 2" xfId="91"/>
    <cellStyle name="20% - 强调文字颜色 2 2 2" xfId="92"/>
    <cellStyle name="20% - 强调文字颜色 2 2 3" xfId="93"/>
    <cellStyle name="20% - 强调文字颜色 2 2 4" xfId="94"/>
    <cellStyle name="20% - 强调文字颜色 2 2 5" xfId="95"/>
    <cellStyle name="20% - 强调文字颜色 2 3" xfId="96"/>
    <cellStyle name="20% - 强调文字颜色 2 4" xfId="97"/>
    <cellStyle name="20% - 强调文字颜色 2 5" xfId="98"/>
    <cellStyle name="20% - 强调文字颜色 2 6" xfId="99"/>
    <cellStyle name="20% - 强调文字颜色 2 7" xfId="100"/>
    <cellStyle name="20% - 强调文字颜色 2 8" xfId="101"/>
    <cellStyle name="20% - 强调文字颜色 2 9" xfId="105"/>
    <cellStyle name="20% - 强调文字颜色 3 10" xfId="89"/>
    <cellStyle name="20% - 强调文字颜色 3 11" xfId="106"/>
    <cellStyle name="20% - 强调文字颜色 3 2" xfId="110"/>
    <cellStyle name="20% - 强调文字颜色 3 2 2" xfId="111"/>
    <cellStyle name="20% - 强调文字颜色 3 2 3" xfId="113"/>
    <cellStyle name="20% - 强调文字颜色 3 2 4" xfId="115"/>
    <cellStyle name="20% - 强调文字颜色 3 2 5" xfId="116"/>
    <cellStyle name="20% - 强调文字颜色 3 3" xfId="39"/>
    <cellStyle name="20% - 强调文字颜色 3 4" xfId="118"/>
    <cellStyle name="20% - 强调文字颜色 3 5" xfId="121"/>
    <cellStyle name="20% - 强调文字颜色 3 6" xfId="124"/>
    <cellStyle name="20% - 强调文字颜色 3 7" xfId="127"/>
    <cellStyle name="20% - 强调文字颜色 3 8" xfId="129"/>
    <cellStyle name="20% - 强调文字颜色 3 9" xfId="134"/>
    <cellStyle name="20% - 强调文字颜色 4 10" xfId="136"/>
    <cellStyle name="20% - 强调文字颜色 4 11" xfId="140"/>
    <cellStyle name="20% - 强调文字颜色 4 2" xfId="143"/>
    <cellStyle name="20% - 强调文字颜色 4 2 2" xfId="144"/>
    <cellStyle name="20% - 强调文字颜色 4 2 3" xfId="146"/>
    <cellStyle name="20% - 强调文字颜色 4 2 4" xfId="148"/>
    <cellStyle name="20% - 强调文字颜色 4 2 5" xfId="149"/>
    <cellStyle name="20% - 强调文字颜色 4 3" xfId="150"/>
    <cellStyle name="20% - 强调文字颜色 4 4" xfId="151"/>
    <cellStyle name="20% - 强调文字颜色 4 5" xfId="12"/>
    <cellStyle name="20% - 强调文字颜色 4 6" xfId="153"/>
    <cellStyle name="20% - 强调文字颜色 4 7" xfId="155"/>
    <cellStyle name="20% - 强调文字颜色 4 8" xfId="157"/>
    <cellStyle name="20% - 强调文字颜色 4 9" xfId="161"/>
    <cellStyle name="20% - 强调文字颜色 5 10" xfId="163"/>
    <cellStyle name="20% - 强调文字颜色 5 11" xfId="165"/>
    <cellStyle name="20% - 强调文字颜色 5 2" xfId="166"/>
    <cellStyle name="20% - 强调文字颜色 5 2 2" xfId="167"/>
    <cellStyle name="20% - 强调文字颜色 5 2 3" xfId="171"/>
    <cellStyle name="20% - 强调文字颜色 5 2 4" xfId="174"/>
    <cellStyle name="20% - 强调文字颜色 5 2 5" xfId="177"/>
    <cellStyle name="20% - 强调文字颜色 5 3" xfId="180"/>
    <cellStyle name="20% - 强调文字颜色 5 4" xfId="181"/>
    <cellStyle name="20% - 强调文字颜色 5 5" xfId="183"/>
    <cellStyle name="20% - 强调文字颜色 5 6" xfId="185"/>
    <cellStyle name="20% - 强调文字颜色 5 7" xfId="188"/>
    <cellStyle name="20% - 强调文字颜色 5 8" xfId="190"/>
    <cellStyle name="20% - 强调文字颜色 5 9" xfId="194"/>
    <cellStyle name="20% - 强调文字颜色 6 10" xfId="197"/>
    <cellStyle name="20% - 强调文字颜色 6 11" xfId="198"/>
    <cellStyle name="20% - 强调文字颜色 6 2" xfId="199"/>
    <cellStyle name="20% - 强调文字颜色 6 2 2" xfId="205"/>
    <cellStyle name="20% - 强调文字颜色 6 2 3" xfId="207"/>
    <cellStyle name="20% - 强调文字颜色 6 2 4" xfId="209"/>
    <cellStyle name="20% - 强调文字颜色 6 2 5" xfId="213"/>
    <cellStyle name="20% - 强调文字颜色 6 3" xfId="215"/>
    <cellStyle name="20% - 强调文字颜色 6 4" xfId="217"/>
    <cellStyle name="20% - 强调文字颜色 6 5" xfId="219"/>
    <cellStyle name="20% - 强调文字颜色 6 6" xfId="222"/>
    <cellStyle name="20% - 强调文字颜色 6 7" xfId="226"/>
    <cellStyle name="20% - 强调文字颜色 6 8" xfId="230"/>
    <cellStyle name="20% - 强调文字颜色 6 9" xfId="235"/>
    <cellStyle name="40% - 强调文字颜色 1 10" xfId="237"/>
    <cellStyle name="40% - 强调文字颜色 1 11" xfId="239"/>
    <cellStyle name="40% - 强调文字颜色 1 2" xfId="241"/>
    <cellStyle name="40% - 强调文字颜色 1 2 2" xfId="242"/>
    <cellStyle name="40% - 强调文字颜色 1 2 3" xfId="243"/>
    <cellStyle name="40% - 强调文字颜色 1 2 4" xfId="244"/>
    <cellStyle name="40% - 强调文字颜色 1 2 5" xfId="245"/>
    <cellStyle name="40% - 强调文字颜色 1 3" xfId="246"/>
    <cellStyle name="40% - 强调文字颜色 1 4" xfId="247"/>
    <cellStyle name="40% - 强调文字颜色 1 5" xfId="249"/>
    <cellStyle name="40% - 强调文字颜色 1 6" xfId="250"/>
    <cellStyle name="40% - 强调文字颜色 1 7" xfId="251"/>
    <cellStyle name="40% - 强调文字颜色 1 8" xfId="253"/>
    <cellStyle name="40% - 强调文字颜色 1 9" xfId="254"/>
    <cellStyle name="40% - 强调文字颜色 2 10" xfId="256"/>
    <cellStyle name="40% - 强调文字颜色 2 11" xfId="80"/>
    <cellStyle name="40% - 强调文字颜色 2 2" xfId="60"/>
    <cellStyle name="40% - 强调文字颜色 2 2 2" xfId="260"/>
    <cellStyle name="40% - 强调文字颜色 2 2 3" xfId="262"/>
    <cellStyle name="40% - 强调文字颜色 2 2 4" xfId="264"/>
    <cellStyle name="40% - 强调文字颜色 2 2 5" xfId="265"/>
    <cellStyle name="40% - 强调文字颜色 2 3" xfId="83"/>
    <cellStyle name="40% - 强调文字颜色 2 4" xfId="87"/>
    <cellStyle name="40% - 强调文字颜色 2 5" xfId="108"/>
    <cellStyle name="40% - 强调文字颜色 2 6" xfId="266"/>
    <cellStyle name="40% - 强调文字颜色 2 7" xfId="267"/>
    <cellStyle name="40% - 强调文字颜色 2 8" xfId="270"/>
    <cellStyle name="40% - 强调文字颜色 2 9" xfId="271"/>
    <cellStyle name="40% - 强调文字颜色 3 10" xfId="19"/>
    <cellStyle name="40% - 强调文字颜色 3 11" xfId="48"/>
    <cellStyle name="40% - 强调文字颜色 3 2" xfId="272"/>
    <cellStyle name="40% - 强调文字颜色 3 2 2" xfId="273"/>
    <cellStyle name="40% - 强调文字颜色 3 2 3" xfId="275"/>
    <cellStyle name="40% - 强调文字颜色 3 2 4" xfId="276"/>
    <cellStyle name="40% - 强调文字颜色 3 2 5" xfId="277"/>
    <cellStyle name="40% - 强调文字颜色 3 3" xfId="278"/>
    <cellStyle name="40% - 强调文字颜色 3 4" xfId="280"/>
    <cellStyle name="40% - 强调文字颜色 3 5" xfId="282"/>
    <cellStyle name="40% - 强调文字颜色 3 6" xfId="283"/>
    <cellStyle name="40% - 强调文字颜色 3 7" xfId="284"/>
    <cellStyle name="40% - 强调文字颜色 3 8" xfId="25"/>
    <cellStyle name="40% - 强调文字颜色 3 9" xfId="16"/>
    <cellStyle name="40% - 强调文字颜色 4 10" xfId="85"/>
    <cellStyle name="40% - 强调文字颜色 4 11" xfId="90"/>
    <cellStyle name="40% - 强调文字颜色 4 2" xfId="29"/>
    <cellStyle name="40% - 强调文字颜色 4 2 2" xfId="288"/>
    <cellStyle name="40% - 强调文字颜色 4 2 3" xfId="290"/>
    <cellStyle name="40% - 强调文字颜色 4 2 4" xfId="292"/>
    <cellStyle name="40% - 强调文字颜色 4 2 5" xfId="294"/>
    <cellStyle name="40% - 强调文字颜色 4 3" xfId="296"/>
    <cellStyle name="40% - 强调文字颜色 4 4" xfId="206"/>
    <cellStyle name="40% - 强调文字颜色 4 5" xfId="208"/>
    <cellStyle name="40% - 强调文字颜色 4 6" xfId="210"/>
    <cellStyle name="40% - 强调文字颜色 4 7" xfId="211"/>
    <cellStyle name="40% - 强调文字颜色 4 8" xfId="297"/>
    <cellStyle name="40% - 强调文字颜色 4 9" xfId="298"/>
    <cellStyle name="40% - 强调文字颜色 5 10" xfId="299"/>
    <cellStyle name="40% - 强调文字颜色 5 11" xfId="137"/>
    <cellStyle name="40% - 强调文字颜色 5 2" xfId="304"/>
    <cellStyle name="40% - 强调文字颜色 5 2 2" xfId="220"/>
    <cellStyle name="40% - 强调文字颜色 5 2 3" xfId="223"/>
    <cellStyle name="40% - 强调文字颜色 5 2 4" xfId="227"/>
    <cellStyle name="40% - 强调文字颜色 5 2 5" xfId="231"/>
    <cellStyle name="40% - 强调文字颜色 5 3" xfId="306"/>
    <cellStyle name="40% - 强调文字颜色 5 4" xfId="308"/>
    <cellStyle name="40% - 强调文字颜色 5 5" xfId="309"/>
    <cellStyle name="40% - 强调文字颜色 5 6" xfId="311"/>
    <cellStyle name="40% - 强调文字颜色 5 7" xfId="32"/>
    <cellStyle name="40% - 强调文字颜色 5 8" xfId="314"/>
    <cellStyle name="40% - 强调文字颜色 5 9" xfId="316"/>
    <cellStyle name="40% - 强调文字颜色 6 10" xfId="317"/>
    <cellStyle name="40% - 强调文字颜色 6 11" xfId="164"/>
    <cellStyle name="40% - 强调文字颜色 6 2" xfId="320"/>
    <cellStyle name="40% - 强调文字颜色 6 2 2" xfId="322"/>
    <cellStyle name="40% - 强调文字颜色 6 2 3" xfId="324"/>
    <cellStyle name="40% - 强调文字颜色 6 2 4" xfId="326"/>
    <cellStyle name="40% - 强调文字颜色 6 2 5" xfId="329"/>
    <cellStyle name="40% - 强调文字颜色 6 3" xfId="331"/>
    <cellStyle name="40% - 强调文字颜色 6 4" xfId="333"/>
    <cellStyle name="40% - 强调文字颜色 6 5" xfId="36"/>
    <cellStyle name="40% - 强调文字颜色 6 6" xfId="337"/>
    <cellStyle name="40% - 强调文字颜色 6 7" xfId="340"/>
    <cellStyle name="40% - 强调文字颜色 6 8" xfId="344"/>
    <cellStyle name="40% - 强调文字颜色 6 9" xfId="274"/>
    <cellStyle name="60% - 强调文字颜色 1 10" xfId="345"/>
    <cellStyle name="60% - 强调文字颜色 1 11" xfId="2"/>
    <cellStyle name="60% - 强调文字颜色 1 2" xfId="119"/>
    <cellStyle name="60% - 强调文字颜色 1 2 2" xfId="346"/>
    <cellStyle name="60% - 强调文字颜色 1 2 3" xfId="347"/>
    <cellStyle name="60% - 强调文字颜色 1 2 4" xfId="351"/>
    <cellStyle name="60% - 强调文字颜色 1 2 5" xfId="353"/>
    <cellStyle name="60% - 强调文字颜色 1 3" xfId="122"/>
    <cellStyle name="60% - 强调文字颜色 1 4" xfId="125"/>
    <cellStyle name="60% - 强调文字颜色 1 5" xfId="128"/>
    <cellStyle name="60% - 强调文字颜色 1 6" xfId="130"/>
    <cellStyle name="60% - 强调文字颜色 1 7" xfId="133"/>
    <cellStyle name="60% - 强调文字颜色 1 8" xfId="255"/>
    <cellStyle name="60% - 强调文字颜色 1 9" xfId="81"/>
    <cellStyle name="60% - 强调文字颜色 2 10" xfId="354"/>
    <cellStyle name="60% - 强调文字颜色 2 11" xfId="238"/>
    <cellStyle name="60% - 强调文字颜色 2 2" xfId="152"/>
    <cellStyle name="60% - 强调文字颜色 2 2 2" xfId="17"/>
    <cellStyle name="60% - 强调文字颜色 2 2 3" xfId="50"/>
    <cellStyle name="60% - 强调文字颜色 2 2 4" xfId="59"/>
    <cellStyle name="60% - 强调文字颜色 2 2 5" xfId="356"/>
    <cellStyle name="60% - 强调文字颜色 2 3" xfId="11"/>
    <cellStyle name="60% - 强调文字颜色 2 4" xfId="154"/>
    <cellStyle name="60% - 强调文字颜色 2 5" xfId="156"/>
    <cellStyle name="60% - 强调文字颜色 2 6" xfId="158"/>
    <cellStyle name="60% - 强调文字颜色 2 7" xfId="162"/>
    <cellStyle name="60% - 强调文字颜色 2 8" xfId="357"/>
    <cellStyle name="60% - 强调文字颜色 2 9" xfId="358"/>
    <cellStyle name="60% - 强调文字颜色 3 10" xfId="135"/>
    <cellStyle name="60% - 强调文字颜色 3 11" xfId="257"/>
    <cellStyle name="60% - 强调文字颜色 3 2" xfId="182"/>
    <cellStyle name="60% - 强调文字颜色 3 2 2" xfId="360"/>
    <cellStyle name="60% - 强调文字颜色 3 2 3" xfId="362"/>
    <cellStyle name="60% - 强调文字颜色 3 2 4" xfId="365"/>
    <cellStyle name="60% - 强调文字颜色 3 2 5" xfId="368"/>
    <cellStyle name="60% - 强调文字颜色 3 3" xfId="184"/>
    <cellStyle name="60% - 强调文字颜色 3 4" xfId="186"/>
    <cellStyle name="60% - 强调文字颜色 3 5" xfId="189"/>
    <cellStyle name="60% - 强调文字颜色 3 6" xfId="191"/>
    <cellStyle name="60% - 强调文字颜色 3 7" xfId="195"/>
    <cellStyle name="60% - 强调文字颜色 3 8" xfId="369"/>
    <cellStyle name="60% - 强调文字颜色 3 9" xfId="371"/>
    <cellStyle name="60% - 强调文字颜色 4 10" xfId="373"/>
    <cellStyle name="60% - 强调文字颜色 4 11" xfId="20"/>
    <cellStyle name="60% - 强调文字颜色 4 2" xfId="218"/>
    <cellStyle name="60% - 强调文字颜色 4 2 2" xfId="334"/>
    <cellStyle name="60% - 强调文字颜色 4 2 3" xfId="37"/>
    <cellStyle name="60% - 强调文字颜色 4 2 4" xfId="338"/>
    <cellStyle name="60% - 强调文字颜色 4 2 5" xfId="341"/>
    <cellStyle name="60% - 强调文字颜色 4 3" xfId="221"/>
    <cellStyle name="60% - 强调文字颜色 4 4" xfId="224"/>
    <cellStyle name="60% - 强调文字颜色 4 5" xfId="229"/>
    <cellStyle name="60% - 强调文字颜色 4 6" xfId="232"/>
    <cellStyle name="60% - 强调文字颜色 4 7" xfId="236"/>
    <cellStyle name="60% - 强调文字颜色 4 8" xfId="145"/>
    <cellStyle name="60% - 强调文字颜色 4 9" xfId="147"/>
    <cellStyle name="60% - 强调文字颜色 5 10" xfId="62"/>
    <cellStyle name="60% - 强调文字颜色 5 11" xfId="86"/>
    <cellStyle name="60% - 强调文字颜色 5 2" xfId="375"/>
    <cellStyle name="60% - 强调文字颜色 5 2 2" xfId="376"/>
    <cellStyle name="60% - 强调文字颜色 5 2 3" xfId="377"/>
    <cellStyle name="60% - 强调文字颜色 5 2 4" xfId="379"/>
    <cellStyle name="60% - 强调文字颜色 5 2 5" xfId="380"/>
    <cellStyle name="60% - 强调文字颜色 5 3" xfId="384"/>
    <cellStyle name="60% - 强调文字颜色 5 4" xfId="385"/>
    <cellStyle name="60% - 强调文字颜色 5 5" xfId="387"/>
    <cellStyle name="60% - 强调文字颜色 5 6" xfId="388"/>
    <cellStyle name="60% - 强调文字颜色 5 7" xfId="391"/>
    <cellStyle name="60% - 强调文字颜色 5 8" xfId="392"/>
    <cellStyle name="60% - 强调文字颜色 5 9" xfId="393"/>
    <cellStyle name="60% - 强调文字颜色 6 10" xfId="394"/>
    <cellStyle name="60% - 强调文字颜色 6 11" xfId="300"/>
    <cellStyle name="60% - 强调文字颜色 6 2" xfId="396"/>
    <cellStyle name="60% - 强调文字颜色 6 2 2" xfId="397"/>
    <cellStyle name="60% - 强调文字颜色 6 2 3" xfId="398"/>
    <cellStyle name="60% - 强调文字颜色 6 2 4" xfId="201"/>
    <cellStyle name="60% - 强调文字颜色 6 2 5" xfId="216"/>
    <cellStyle name="60% - 强调文字颜色 6 3" xfId="401"/>
    <cellStyle name="60% - 强调文字颜色 6 4" xfId="402"/>
    <cellStyle name="60% - 强调文字颜色 6 5" xfId="403"/>
    <cellStyle name="60% - 强调文字颜色 6 6" xfId="404"/>
    <cellStyle name="60% - 强调文字颜色 6 7" xfId="374"/>
    <cellStyle name="60% - 强调文字颜色 6 8" xfId="21"/>
    <cellStyle name="60% - 强调文字颜色 6 9" xfId="51"/>
    <cellStyle name="BOM_Level_1" xfId="279"/>
    <cellStyle name="BOM_Level_Below3" xfId="8"/>
    <cellStyle name="BOM_Level_Below3 2 2" xfId="187"/>
    <cellStyle name="BOM_Level_Below3 3 2" xfId="225"/>
    <cellStyle name="BOM_Level_Below3 4" xfId="407"/>
    <cellStyle name="BOM_Level_Below3 4 2" xfId="386"/>
    <cellStyle name="Normal_Rag6Idx" xfId="381"/>
    <cellStyle name="百分比" xfId="9" builtinId="5"/>
    <cellStyle name="标题 1 10" xfId="408"/>
    <cellStyle name="标题 1 11" xfId="409"/>
    <cellStyle name="标题 1 2" xfId="411"/>
    <cellStyle name="标题 1 2 2" xfId="412"/>
    <cellStyle name="标题 1 2 3" xfId="413"/>
    <cellStyle name="标题 1 2 4" xfId="414"/>
    <cellStyle name="标题 1 2 5" xfId="415"/>
    <cellStyle name="标题 1 3" xfId="416"/>
    <cellStyle name="标题 1 4" xfId="417"/>
    <cellStyle name="标题 1 5" xfId="418"/>
    <cellStyle name="标题 1 6" xfId="419"/>
    <cellStyle name="标题 1 7" xfId="420"/>
    <cellStyle name="标题 1 8" xfId="421"/>
    <cellStyle name="标题 1 9" xfId="422"/>
    <cellStyle name="标题 10" xfId="423"/>
    <cellStyle name="标题 11" xfId="425"/>
    <cellStyle name="标题 12" xfId="427"/>
    <cellStyle name="标题 13" xfId="428"/>
    <cellStyle name="标题 14" xfId="429"/>
    <cellStyle name="标题 2 10" xfId="312"/>
    <cellStyle name="标题 2 11" xfId="33"/>
    <cellStyle name="标题 2 2" xfId="430"/>
    <cellStyle name="标题 2 2 2" xfId="431"/>
    <cellStyle name="标题 2 2 3" xfId="432"/>
    <cellStyle name="标题 2 2 4" xfId="321"/>
    <cellStyle name="标题 2 2 5" xfId="332"/>
    <cellStyle name="标题 2 3" xfId="433"/>
    <cellStyle name="标题 2 4" xfId="434"/>
    <cellStyle name="标题 2 5" xfId="435"/>
    <cellStyle name="标题 2 6" xfId="436"/>
    <cellStyle name="标题 2 7" xfId="437"/>
    <cellStyle name="标题 2 8" xfId="438"/>
    <cellStyle name="标题 2 9" xfId="439"/>
    <cellStyle name="标题 3 10" xfId="440"/>
    <cellStyle name="标题 3 11" xfId="6"/>
    <cellStyle name="标题 3 2" xfId="442"/>
    <cellStyle name="标题 3 2 2" xfId="74"/>
    <cellStyle name="标题 3 2 3" xfId="78"/>
    <cellStyle name="标题 3 2 4" xfId="445"/>
    <cellStyle name="标题 3 2 5" xfId="447"/>
    <cellStyle name="标题 3 3" xfId="448"/>
    <cellStyle name="标题 3 4" xfId="451"/>
    <cellStyle name="标题 3 5" xfId="454"/>
    <cellStyle name="标题 3 6" xfId="457"/>
    <cellStyle name="标题 3 7" xfId="460"/>
    <cellStyle name="标题 3 8" xfId="463"/>
    <cellStyle name="标题 3 9" xfId="470"/>
    <cellStyle name="标题 4 10" xfId="400"/>
    <cellStyle name="标题 4 11" xfId="204"/>
    <cellStyle name="标题 4 2" xfId="383"/>
    <cellStyle name="标题 4 2 2" xfId="472"/>
    <cellStyle name="标题 4 2 3" xfId="474"/>
    <cellStyle name="标题 4 2 4" xfId="478"/>
    <cellStyle name="标题 4 2 5" xfId="479"/>
    <cellStyle name="标题 4 3" xfId="480"/>
    <cellStyle name="标题 4 4" xfId="289"/>
    <cellStyle name="标题 4 5" xfId="291"/>
    <cellStyle name="标题 4 6" xfId="293"/>
    <cellStyle name="标题 4 7" xfId="295"/>
    <cellStyle name="标题 4 8" xfId="482"/>
    <cellStyle name="标题 4 9" xfId="112"/>
    <cellStyle name="标题 5" xfId="483"/>
    <cellStyle name="标题 5 2" xfId="484"/>
    <cellStyle name="标题 5 3" xfId="485"/>
    <cellStyle name="标题 5 4" xfId="41"/>
    <cellStyle name="标题 6" xfId="486"/>
    <cellStyle name="标题 7" xfId="487"/>
    <cellStyle name="标题 8" xfId="489"/>
    <cellStyle name="标题 9" xfId="491"/>
    <cellStyle name="差 10" xfId="492"/>
    <cellStyle name="差 11" xfId="493"/>
    <cellStyle name="差 2" xfId="494"/>
    <cellStyle name="差 2 2" xfId="496"/>
    <cellStyle name="差 2 3" xfId="497"/>
    <cellStyle name="差 2 4" xfId="498"/>
    <cellStyle name="差 2 5" xfId="499"/>
    <cellStyle name="差 3" xfId="500"/>
    <cellStyle name="差 4" xfId="502"/>
    <cellStyle name="差 5" xfId="504"/>
    <cellStyle name="差 6" xfId="23"/>
    <cellStyle name="差 7" xfId="24"/>
    <cellStyle name="差 8" xfId="26"/>
    <cellStyle name="差 9" xfId="15"/>
    <cellStyle name="常规" xfId="0" builtinId="0"/>
    <cellStyle name="常规 10" xfId="506"/>
    <cellStyle name="常规 10 2" xfId="488"/>
    <cellStyle name="常规 10 3" xfId="490"/>
    <cellStyle name="常规 11" xfId="507"/>
    <cellStyle name="常规 12" xfId="508"/>
    <cellStyle name="常规 13" xfId="395"/>
    <cellStyle name="常规 14" xfId="301"/>
    <cellStyle name="常规 15" xfId="139"/>
    <cellStyle name="常规 16" xfId="142"/>
    <cellStyle name="常规 17" xfId="509"/>
    <cellStyle name="常规 18" xfId="512"/>
    <cellStyle name="常规 19" xfId="515"/>
    <cellStyle name="常规 2" xfId="517"/>
    <cellStyle name="常规 2 10" xfId="519"/>
    <cellStyle name="常规 2 10 2" xfId="302"/>
    <cellStyle name="常规 2 11" xfId="521"/>
    <cellStyle name="常规 2 11 2" xfId="523"/>
    <cellStyle name="常规 2 12" xfId="525"/>
    <cellStyle name="常规 2 12 2" xfId="527"/>
    <cellStyle name="常规 2 13" xfId="528"/>
    <cellStyle name="常规 2 13 2" xfId="533"/>
    <cellStyle name="常规 2 14" xfId="534"/>
    <cellStyle name="常规 2 14 2" xfId="114"/>
    <cellStyle name="常规 2 15" xfId="536"/>
    <cellStyle name="常规 2 15 2" xfId="319"/>
    <cellStyle name="常规 2 16" xfId="539"/>
    <cellStyle name="常规 2 16 2" xfId="349"/>
    <cellStyle name="常规 2 17" xfId="542"/>
    <cellStyle name="常规 2 17 2" xfId="546"/>
    <cellStyle name="常规 2 18" xfId="548"/>
    <cellStyle name="常规 2 18 2" xfId="476"/>
    <cellStyle name="常规 2 19" xfId="544"/>
    <cellStyle name="常规 2 19 2" xfId="550"/>
    <cellStyle name="常规 2 2" xfId="370"/>
    <cellStyle name="常规 2 2 10" xfId="323"/>
    <cellStyle name="常规 2 2 10 2" xfId="552"/>
    <cellStyle name="常规 2 2 11" xfId="325"/>
    <cellStyle name="常规 2 2 11 2" xfId="553"/>
    <cellStyle name="常规 2 2 12" xfId="327"/>
    <cellStyle name="常规 2 2 12 2" xfId="555"/>
    <cellStyle name="常规 2 2 13" xfId="330"/>
    <cellStyle name="常规 2 2 13 2" xfId="410"/>
    <cellStyle name="常规 2 2 14" xfId="557"/>
    <cellStyle name="常规 2 2 14 2" xfId="252"/>
    <cellStyle name="常规 2 2 15" xfId="170"/>
    <cellStyle name="常规 2 2 15 2" xfId="269"/>
    <cellStyle name="常规 2 2 16" xfId="173"/>
    <cellStyle name="常规 2 2 16 2" xfId="287"/>
    <cellStyle name="常规 2 2 17" xfId="176"/>
    <cellStyle name="常规 2 2 17 2" xfId="214"/>
    <cellStyle name="常规 2 2 18" xfId="179"/>
    <cellStyle name="常规 2 2 18 2" xfId="35"/>
    <cellStyle name="常规 2 2 19" xfId="558"/>
    <cellStyle name="常规 2 2 19 2" xfId="343"/>
    <cellStyle name="常规 2 2 2" xfId="240"/>
    <cellStyle name="常规 2 2 2 10" xfId="469"/>
    <cellStyle name="常规 2 2 2 11" xfId="532"/>
    <cellStyle name="常规 2 2 2 12" xfId="562"/>
    <cellStyle name="常规 2 2 2 13" xfId="564"/>
    <cellStyle name="常规 2 2 2 14" xfId="441"/>
    <cellStyle name="常规 2 2 2 15" xfId="5"/>
    <cellStyle name="常规 2 2 2 16" xfId="70"/>
    <cellStyle name="常规 2 2 2 17" xfId="64"/>
    <cellStyle name="常规 2 2 2 18" xfId="53"/>
    <cellStyle name="常规 2 2 2 19" xfId="67"/>
    <cellStyle name="常规 2 2 2 2" xfId="565"/>
    <cellStyle name="常规 2 2 2 2 10" xfId="449"/>
    <cellStyle name="常规 2 2 2 2 10 2" xfId="103"/>
    <cellStyle name="常规 2 2 2 2 11" xfId="452"/>
    <cellStyle name="常规 2 2 2 2 11 2" xfId="131"/>
    <cellStyle name="常规 2 2 2 2 12" xfId="455"/>
    <cellStyle name="常规 2 2 2 2 12 2" xfId="159"/>
    <cellStyle name="常规 2 2 2 2 13" xfId="458"/>
    <cellStyle name="常规 2 2 2 2 13 2" xfId="192"/>
    <cellStyle name="常规 2 2 2 2 14" xfId="461"/>
    <cellStyle name="常规 2 2 2 2 14 2" xfId="233"/>
    <cellStyle name="常规 2 2 2 2 15" xfId="465"/>
    <cellStyle name="常规 2 2 2 2 15 2" xfId="389"/>
    <cellStyle name="常规 2 2 2 2 16" xfId="468"/>
    <cellStyle name="常规 2 2 2 2 16 2" xfId="405"/>
    <cellStyle name="常规 2 2 2 2 17" xfId="531"/>
    <cellStyle name="常规 2 2 2 2 17 2" xfId="567"/>
    <cellStyle name="常规 2 2 2 2 18" xfId="561"/>
    <cellStyle name="常规 2 2 2 2 18 2" xfId="568"/>
    <cellStyle name="常规 2 2 2 2 19" xfId="563"/>
    <cellStyle name="常规 2 2 2 2 19 2" xfId="3"/>
    <cellStyle name="常规 2 2 2 2 2" xfId="569"/>
    <cellStyle name="常规 2 2 2 2 2 2" xfId="570"/>
    <cellStyle name="常规 2 2 2 2 2 2 2" xfId="571"/>
    <cellStyle name="常规 2 2 2 2 20" xfId="466"/>
    <cellStyle name="常规 2 2 2 2 20 2" xfId="390"/>
    <cellStyle name="常规 2 2 2 2 21" xfId="467"/>
    <cellStyle name="常规 2 2 2 2 21 2" xfId="406"/>
    <cellStyle name="常规 2 2 2 2 22" xfId="530"/>
    <cellStyle name="常规 2 2 2 2 22 2" xfId="566"/>
    <cellStyle name="常规 2 2 2 2 23" xfId="560"/>
    <cellStyle name="常规 2 2 2 2 3" xfId="573"/>
    <cellStyle name="常规 2 2 2 2 3 2" xfId="574"/>
    <cellStyle name="常规 2 2 2 2 4" xfId="443"/>
    <cellStyle name="常规 2 2 2 2 4 2" xfId="75"/>
    <cellStyle name="常规 2 2 2 2 5" xfId="450"/>
    <cellStyle name="常规 2 2 2 2 5 2" xfId="104"/>
    <cellStyle name="常规 2 2 2 2 6" xfId="453"/>
    <cellStyle name="常规 2 2 2 2 6 2" xfId="132"/>
    <cellStyle name="常规 2 2 2 2 7" xfId="456"/>
    <cellStyle name="常规 2 2 2 2 7 2" xfId="160"/>
    <cellStyle name="常规 2 2 2 2 8" xfId="459"/>
    <cellStyle name="常规 2 2 2 2 8 2" xfId="193"/>
    <cellStyle name="常规 2 2 2 2 9" xfId="462"/>
    <cellStyle name="常规 2 2 2 2 9 2" xfId="234"/>
    <cellStyle name="常规 2 2 2 20" xfId="4"/>
    <cellStyle name="常规 2 2 2 21" xfId="71"/>
    <cellStyle name="常规 2 2 2 22" xfId="65"/>
    <cellStyle name="常规 2 2 2 23" xfId="54"/>
    <cellStyle name="常规 2 2 2 3" xfId="575"/>
    <cellStyle name="常规 2 2 2 4" xfId="40"/>
    <cellStyle name="常规 2 2 2 5" xfId="30"/>
    <cellStyle name="常规 2 2 2 6" xfId="42"/>
    <cellStyle name="常规 2 2 2 7" xfId="43"/>
    <cellStyle name="常规 2 2 2 8" xfId="44"/>
    <cellStyle name="常规 2 2 2 9" xfId="45"/>
    <cellStyle name="常规 2 2 20" xfId="169"/>
    <cellStyle name="常规 2 2 20 2" xfId="268"/>
    <cellStyle name="常规 2 2 21" xfId="172"/>
    <cellStyle name="常规 2 2 21 2" xfId="286"/>
    <cellStyle name="常规 2 2 22" xfId="175"/>
    <cellStyle name="常规 2 2 22 2" xfId="212"/>
    <cellStyle name="常规 2 2 23" xfId="178"/>
    <cellStyle name="常规 2 2 23 2" xfId="34"/>
    <cellStyle name="常规 2 2 24" xfId="559"/>
    <cellStyle name="常规 2 2 24 2" xfId="342"/>
    <cellStyle name="常规 2 2 25" xfId="576"/>
    <cellStyle name="常规 2 2 25 2" xfId="577"/>
    <cellStyle name="常规 2 2 26" xfId="578"/>
    <cellStyle name="常规 2 2 26 2" xfId="579"/>
    <cellStyle name="常规 2 2 27" xfId="580"/>
    <cellStyle name="常规 2 2 3" xfId="581"/>
    <cellStyle name="常规 2 2 3 2" xfId="582"/>
    <cellStyle name="常规 2 2 4" xfId="583"/>
    <cellStyle name="常规 2 2 4 2" xfId="584"/>
    <cellStyle name="常规 2 2 5" xfId="585"/>
    <cellStyle name="常规 2 2 5 2" xfId="586"/>
    <cellStyle name="常规 2 2 6" xfId="587"/>
    <cellStyle name="常规 2 2 6 2" xfId="588"/>
    <cellStyle name="常规 2 2 7" xfId="589"/>
    <cellStyle name="常规 2 2 7 2" xfId="590"/>
    <cellStyle name="常规 2 2 8" xfId="592"/>
    <cellStyle name="常规 2 2 8 2" xfId="593"/>
    <cellStyle name="常规 2 2 9" xfId="594"/>
    <cellStyle name="常规 2 2 9 2" xfId="595"/>
    <cellStyle name="常规 2 20" xfId="537"/>
    <cellStyle name="常规 2 20 2" xfId="318"/>
    <cellStyle name="常规 2 21" xfId="540"/>
    <cellStyle name="常规 2 21 2" xfId="348"/>
    <cellStyle name="常规 2 22" xfId="543"/>
    <cellStyle name="常规 2 22 2" xfId="547"/>
    <cellStyle name="常规 2 23" xfId="549"/>
    <cellStyle name="常规 2 23 2" xfId="477"/>
    <cellStyle name="常规 2 24" xfId="545"/>
    <cellStyle name="常规 2 24 2" xfId="551"/>
    <cellStyle name="常规 2 25" xfId="596"/>
    <cellStyle name="常规 2 25 2" xfId="597"/>
    <cellStyle name="常规 2 26" xfId="598"/>
    <cellStyle name="常规 2 26 2" xfId="599"/>
    <cellStyle name="常规 2 27" xfId="600"/>
    <cellStyle name="常规 2 28" xfId="601"/>
    <cellStyle name="常规 2 3" xfId="602"/>
    <cellStyle name="常规 2 3 2" xfId="603"/>
    <cellStyle name="常规 2 4" xfId="604"/>
    <cellStyle name="常规 2 4 2" xfId="605"/>
    <cellStyle name="常规 2 5" xfId="606"/>
    <cellStyle name="常规 2 5 2" xfId="607"/>
    <cellStyle name="常规 2 6" xfId="608"/>
    <cellStyle name="常规 2 6 2" xfId="609"/>
    <cellStyle name="常规 2 7" xfId="610"/>
    <cellStyle name="常规 2 7 2" xfId="611"/>
    <cellStyle name="常规 2 8" xfId="612"/>
    <cellStyle name="常规 2 8 2" xfId="614"/>
    <cellStyle name="常规 2 9" xfId="618"/>
    <cellStyle name="常规 2 9 2" xfId="620"/>
    <cellStyle name="常规 20" xfId="138"/>
    <cellStyle name="常规 21" xfId="141"/>
    <cellStyle name="常规 22" xfId="510"/>
    <cellStyle name="常规 23" xfId="513"/>
    <cellStyle name="常规 24" xfId="516"/>
    <cellStyle name="常规 25" xfId="622"/>
    <cellStyle name="常规 26" xfId="624"/>
    <cellStyle name="常规 27" xfId="627"/>
    <cellStyle name="常规 28" xfId="629"/>
    <cellStyle name="常规 29" xfId="631"/>
    <cellStyle name="常规 3" xfId="633"/>
    <cellStyle name="常规 3 10" xfId="554"/>
    <cellStyle name="常规 3 10 2" xfId="637"/>
    <cellStyle name="常规 3 11" xfId="638"/>
    <cellStyle name="常规 3 11 2" xfId="639"/>
    <cellStyle name="常规 3 12" xfId="640"/>
    <cellStyle name="常规 3 12 2" xfId="641"/>
    <cellStyle name="常规 3 13" xfId="642"/>
    <cellStyle name="常规 3 13 2" xfId="643"/>
    <cellStyle name="常规 3 14" xfId="644"/>
    <cellStyle name="常规 3 14 2" xfId="645"/>
    <cellStyle name="常规 3 15" xfId="646"/>
    <cellStyle name="常规 3 15 2" xfId="648"/>
    <cellStyle name="常规 3 16" xfId="650"/>
    <cellStyle name="常规 3 16 2" xfId="652"/>
    <cellStyle name="常规 3 17" xfId="654"/>
    <cellStyle name="常规 3 17 2" xfId="656"/>
    <cellStyle name="常规 3 18" xfId="658"/>
    <cellStyle name="常规 3 18 2" xfId="660"/>
    <cellStyle name="常规 3 19" xfId="662"/>
    <cellStyle name="常规 3 19 2" xfId="664"/>
    <cellStyle name="常规 3 2" xfId="666"/>
    <cellStyle name="常规 3 2 10" xfId="669"/>
    <cellStyle name="常规 3 2 11" xfId="670"/>
    <cellStyle name="常规 3 2 12" xfId="359"/>
    <cellStyle name="常规 3 2 13" xfId="361"/>
    <cellStyle name="常规 3 2 14" xfId="364"/>
    <cellStyle name="常规 3 2 15" xfId="367"/>
    <cellStyle name="常规 3 2 16" xfId="671"/>
    <cellStyle name="常规 3 2 17" xfId="259"/>
    <cellStyle name="常规 3 2 18" xfId="261"/>
    <cellStyle name="常规 3 2 19" xfId="263"/>
    <cellStyle name="常规 3 2 2" xfId="673"/>
    <cellStyle name="常规 3 2 2 2" xfId="675"/>
    <cellStyle name="常规 3 2 2 3" xfId="524"/>
    <cellStyle name="常规 3 2 20" xfId="366"/>
    <cellStyle name="常规 3 2 21" xfId="672"/>
    <cellStyle name="常规 3 2 22" xfId="258"/>
    <cellStyle name="常规 3 2 3" xfId="676"/>
    <cellStyle name="常规 3 2 4" xfId="677"/>
    <cellStyle name="常规 3 2 5" xfId="109"/>
    <cellStyle name="常规 3 2 6" xfId="38"/>
    <cellStyle name="常规 3 2 7" xfId="117"/>
    <cellStyle name="常规 3 2 8" xfId="120"/>
    <cellStyle name="常规 3 2 9" xfId="123"/>
    <cellStyle name="常规 3 20" xfId="647"/>
    <cellStyle name="常规 3 20 2" xfId="649"/>
    <cellStyle name="常规 3 21" xfId="651"/>
    <cellStyle name="常规 3 21 2" xfId="653"/>
    <cellStyle name="常规 3 22" xfId="655"/>
    <cellStyle name="常规 3 22 2" xfId="657"/>
    <cellStyle name="常规 3 23" xfId="659"/>
    <cellStyle name="常规 3 23 2" xfId="661"/>
    <cellStyle name="常规 3 24" xfId="663"/>
    <cellStyle name="常规 3 24 2" xfId="665"/>
    <cellStyle name="常规 3 25" xfId="678"/>
    <cellStyle name="常规 3 25 2" xfId="680"/>
    <cellStyle name="常规 3 26" xfId="682"/>
    <cellStyle name="常规 3 26 2" xfId="683"/>
    <cellStyle name="常规 3 27" xfId="684"/>
    <cellStyle name="常规 3 27 2" xfId="685"/>
    <cellStyle name="常规 3 27 3" xfId="686"/>
    <cellStyle name="常规 3 28" xfId="687"/>
    <cellStyle name="常规 3 28 2" xfId="688"/>
    <cellStyle name="常规 3 29" xfId="689"/>
    <cellStyle name="常规 3 3" xfId="690"/>
    <cellStyle name="常规 3 3 2" xfId="692"/>
    <cellStyle name="常规 3 30" xfId="679"/>
    <cellStyle name="常规 3 30 2" xfId="681"/>
    <cellStyle name="常规 3 4" xfId="693"/>
    <cellStyle name="常规 3 5" xfId="694"/>
    <cellStyle name="常规 3 6" xfId="695"/>
    <cellStyle name="常规 3 7" xfId="696"/>
    <cellStyle name="常规 3 7 2" xfId="697"/>
    <cellStyle name="常规 3 8" xfId="698"/>
    <cellStyle name="常规 3 8 2" xfId="699"/>
    <cellStyle name="常规 3 9" xfId="700"/>
    <cellStyle name="常规 3 9 2" xfId="701"/>
    <cellStyle name="常规 30" xfId="623"/>
    <cellStyle name="常规 31" xfId="625"/>
    <cellStyle name="常规 32" xfId="628"/>
    <cellStyle name="常规 33" xfId="630"/>
    <cellStyle name="常规 34" xfId="632"/>
    <cellStyle name="常规 35" xfId="702"/>
    <cellStyle name="常规 36" xfId="704"/>
    <cellStyle name="常规 37" xfId="706"/>
    <cellStyle name="常规 38" xfId="707"/>
    <cellStyle name="常规 38 2" xfId="708"/>
    <cellStyle name="常规 39" xfId="1"/>
    <cellStyle name="常规 4" xfId="709"/>
    <cellStyle name="常规 4 10" xfId="285"/>
    <cellStyle name="常规 4 10 2" xfId="712"/>
    <cellStyle name="常规 4 11" xfId="713"/>
    <cellStyle name="常规 4 11 2" xfId="714"/>
    <cellStyle name="常规 4 12" xfId="715"/>
    <cellStyle name="常规 4 12 2" xfId="716"/>
    <cellStyle name="常规 4 13" xfId="718"/>
    <cellStyle name="常规 4 13 2" xfId="719"/>
    <cellStyle name="常规 4 14" xfId="721"/>
    <cellStyle name="常规 4 14 2" xfId="722"/>
    <cellStyle name="常规 4 15" xfId="723"/>
    <cellStyle name="常规 4 15 2" xfId="725"/>
    <cellStyle name="常规 4 16" xfId="727"/>
    <cellStyle name="常规 4 16 2" xfId="729"/>
    <cellStyle name="常规 4 17" xfId="731"/>
    <cellStyle name="常规 4 17 2" xfId="733"/>
    <cellStyle name="常规 4 18" xfId="736"/>
    <cellStyle name="常规 4 18 2" xfId="738"/>
    <cellStyle name="常规 4 19" xfId="741"/>
    <cellStyle name="常规 4 19 2" xfId="743"/>
    <cellStyle name="常规 4 2" xfId="745"/>
    <cellStyle name="常规 4 2 10" xfId="747"/>
    <cellStyle name="常规 4 2 11" xfId="748"/>
    <cellStyle name="常规 4 2 12" xfId="749"/>
    <cellStyle name="常规 4 2 13" xfId="750"/>
    <cellStyle name="常规 4 2 14" xfId="751"/>
    <cellStyle name="常规 4 2 15" xfId="752"/>
    <cellStyle name="常规 4 2 16" xfId="754"/>
    <cellStyle name="常规 4 2 17" xfId="757"/>
    <cellStyle name="常规 4 2 18" xfId="759"/>
    <cellStyle name="常规 4 2 19" xfId="761"/>
    <cellStyle name="常规 4 2 2" xfId="763"/>
    <cellStyle name="常规 4 2 2 10" xfId="766"/>
    <cellStyle name="常规 4 2 2 10 2" xfId="768"/>
    <cellStyle name="常规 4 2 2 11" xfId="770"/>
    <cellStyle name="常规 4 2 2 11 2" xfId="772"/>
    <cellStyle name="常规 4 2 2 12" xfId="774"/>
    <cellStyle name="常规 4 2 2 12 2" xfId="776"/>
    <cellStyle name="常规 4 2 2 2" xfId="778"/>
    <cellStyle name="常规 4 2 2 2 2" xfId="781"/>
    <cellStyle name="常规 4 2 2 3" xfId="13"/>
    <cellStyle name="常规 4 2 2 3 2" xfId="783"/>
    <cellStyle name="常规 4 2 2 4" xfId="785"/>
    <cellStyle name="常规 4 2 2 4 2" xfId="787"/>
    <cellStyle name="常规 4 2 2 5" xfId="788"/>
    <cellStyle name="常规 4 2 2 5 2" xfId="790"/>
    <cellStyle name="常规 4 2 2 6" xfId="791"/>
    <cellStyle name="常规 4 2 2 6 2" xfId="793"/>
    <cellStyle name="常规 4 2 2 7" xfId="794"/>
    <cellStyle name="常规 4 2 2 7 2" xfId="796"/>
    <cellStyle name="常规 4 2 2 8" xfId="798"/>
    <cellStyle name="常规 4 2 2 8 2" xfId="799"/>
    <cellStyle name="常规 4 2 2 9" xfId="800"/>
    <cellStyle name="常规 4 2 2 9 2" xfId="801"/>
    <cellStyle name="常规 4 2 20" xfId="753"/>
    <cellStyle name="常规 4 2 21" xfId="755"/>
    <cellStyle name="常规 4 2 22" xfId="758"/>
    <cellStyle name="常规 4 2 23" xfId="760"/>
    <cellStyle name="常规 4 2 24" xfId="762"/>
    <cellStyle name="常规 4 2 25" xfId="28"/>
    <cellStyle name="常规 4 2 3" xfId="802"/>
    <cellStyle name="常规 4 2 3 2" xfId="804"/>
    <cellStyle name="常规 4 2 4" xfId="807"/>
    <cellStyle name="常规 4 2 4 2" xfId="809"/>
    <cellStyle name="常规 4 2 5" xfId="812"/>
    <cellStyle name="常规 4 2 6" xfId="814"/>
    <cellStyle name="常规 4 2 7" xfId="816"/>
    <cellStyle name="常规 4 2 8" xfId="818"/>
    <cellStyle name="常规 4 2 9" xfId="819"/>
    <cellStyle name="常规 4 20" xfId="724"/>
    <cellStyle name="常规 4 20 2" xfId="726"/>
    <cellStyle name="常规 4 21" xfId="728"/>
    <cellStyle name="常规 4 21 2" xfId="730"/>
    <cellStyle name="常规 4 22" xfId="732"/>
    <cellStyle name="常规 4 22 2" xfId="734"/>
    <cellStyle name="常规 4 23" xfId="737"/>
    <cellStyle name="常规 4 23 2" xfId="739"/>
    <cellStyle name="常规 4 24" xfId="742"/>
    <cellStyle name="常规 4 24 2" xfId="744"/>
    <cellStyle name="常规 4 3" xfId="820"/>
    <cellStyle name="常规 4 3 2" xfId="822"/>
    <cellStyle name="常规 4 4" xfId="764"/>
    <cellStyle name="常规 4 4 2" xfId="779"/>
    <cellStyle name="常规 4 5" xfId="803"/>
    <cellStyle name="常规 4 5 2" xfId="805"/>
    <cellStyle name="常规 4 6" xfId="808"/>
    <cellStyle name="常规 4 6 2" xfId="810"/>
    <cellStyle name="常规 4 7" xfId="813"/>
    <cellStyle name="常规 4 7 2" xfId="248"/>
    <cellStyle name="常规 4 8" xfId="815"/>
    <cellStyle name="常规 4 8 2" xfId="107"/>
    <cellStyle name="常规 4 9" xfId="817"/>
    <cellStyle name="常规 4 9 2" xfId="281"/>
    <cellStyle name="常规 40" xfId="703"/>
    <cellStyle name="常规 40 2" xfId="823"/>
    <cellStyle name="常规 41" xfId="705"/>
    <cellStyle name="常规 41 2" xfId="824"/>
    <cellStyle name="常规 41 3" xfId="825"/>
    <cellStyle name="常规 5" xfId="826"/>
    <cellStyle name="常规 5 2" xfId="827"/>
    <cellStyle name="常规 5 2 2" xfId="828"/>
    <cellStyle name="常规 6" xfId="829"/>
    <cellStyle name="常规 6 10" xfId="830"/>
    <cellStyle name="常规 6 11" xfId="831"/>
    <cellStyle name="常规 6 12" xfId="717"/>
    <cellStyle name="常规 6 13" xfId="832"/>
    <cellStyle name="常规 6 14" xfId="833"/>
    <cellStyle name="常规 6 15" xfId="834"/>
    <cellStyle name="常规 6 16" xfId="836"/>
    <cellStyle name="常规 6 17" xfId="838"/>
    <cellStyle name="常规 6 18" xfId="840"/>
    <cellStyle name="常规 6 19" xfId="615"/>
    <cellStyle name="常规 6 2" xfId="842"/>
    <cellStyle name="常规 6 2 10" xfId="843"/>
    <cellStyle name="常规 6 2 10 2" xfId="844"/>
    <cellStyle name="常规 6 2 11" xfId="845"/>
    <cellStyle name="常规 6 2 11 2" xfId="846"/>
    <cellStyle name="常规 6 2 12" xfId="847"/>
    <cellStyle name="常规 6 2 12 2" xfId="848"/>
    <cellStyle name="常规 6 2 2" xfId="849"/>
    <cellStyle name="常规 6 2 2 2" xfId="850"/>
    <cellStyle name="常规 6 2 3" xfId="851"/>
    <cellStyle name="常规 6 2 3 2" xfId="852"/>
    <cellStyle name="常规 6 2 4" xfId="853"/>
    <cellStyle name="常规 6 2 4 2" xfId="854"/>
    <cellStyle name="常规 6 2 5" xfId="855"/>
    <cellStyle name="常规 6 2 5 2" xfId="856"/>
    <cellStyle name="常规 6 2 6" xfId="857"/>
    <cellStyle name="常规 6 2 6 2" xfId="858"/>
    <cellStyle name="常规 6 2 7" xfId="859"/>
    <cellStyle name="常规 6 2 7 2" xfId="756"/>
    <cellStyle name="常规 6 2 8" xfId="860"/>
    <cellStyle name="常规 6 2 8 2" xfId="861"/>
    <cellStyle name="常规 6 2 9" xfId="862"/>
    <cellStyle name="常规 6 2 9 2" xfId="863"/>
    <cellStyle name="常规 6 20" xfId="835"/>
    <cellStyle name="常规 6 21" xfId="837"/>
    <cellStyle name="常规 6 22" xfId="839"/>
    <cellStyle name="常规 6 23" xfId="841"/>
    <cellStyle name="常规 6 24" xfId="616"/>
    <cellStyle name="常规 6 3" xfId="864"/>
    <cellStyle name="常规 6 3 2" xfId="865"/>
    <cellStyle name="常规 6 4" xfId="780"/>
    <cellStyle name="常规 6 4 2" xfId="782"/>
    <cellStyle name="常规 6 5" xfId="14"/>
    <cellStyle name="常规 6 6" xfId="786"/>
    <cellStyle name="常规 6 7" xfId="789"/>
    <cellStyle name="常规 6 8" xfId="792"/>
    <cellStyle name="常规 6 9" xfId="795"/>
    <cellStyle name="常规 7" xfId="866"/>
    <cellStyle name="常规 7 10" xfId="867"/>
    <cellStyle name="常规 7 11" xfId="868"/>
    <cellStyle name="常规 7 12" xfId="735"/>
    <cellStyle name="常规 7 13" xfId="869"/>
    <cellStyle name="常规 7 14" xfId="870"/>
    <cellStyle name="常规 7 15" xfId="871"/>
    <cellStyle name="常规 7 16" xfId="873"/>
    <cellStyle name="常规 7 17" xfId="875"/>
    <cellStyle name="常规 7 18" xfId="877"/>
    <cellStyle name="常规 7 19" xfId="880"/>
    <cellStyle name="常规 7 2" xfId="884"/>
    <cellStyle name="常规 7 2 10" xfId="464"/>
    <cellStyle name="常规 7 2 10 2" xfId="885"/>
    <cellStyle name="常规 7 2 11" xfId="471"/>
    <cellStyle name="常规 7 2 11 2" xfId="886"/>
    <cellStyle name="常规 7 2 12" xfId="887"/>
    <cellStyle name="常规 7 2 12 2" xfId="888"/>
    <cellStyle name="常规 7 2 2" xfId="889"/>
    <cellStyle name="常规 7 2 2 2" xfId="890"/>
    <cellStyle name="常规 7 2 3" xfId="891"/>
    <cellStyle name="常规 7 2 3 2" xfId="892"/>
    <cellStyle name="常规 7 2 4" xfId="893"/>
    <cellStyle name="常规 7 2 4 2" xfId="894"/>
    <cellStyle name="常规 7 2 5" xfId="895"/>
    <cellStyle name="常规 7 2 5 2" xfId="896"/>
    <cellStyle name="常规 7 2 6" xfId="897"/>
    <cellStyle name="常规 7 2 6 2" xfId="898"/>
    <cellStyle name="常规 7 2 7" xfId="900"/>
    <cellStyle name="常规 7 2 7 2" xfId="901"/>
    <cellStyle name="常规 7 2 8" xfId="902"/>
    <cellStyle name="常规 7 2 8 2" xfId="903"/>
    <cellStyle name="常规 7 2 9" xfId="904"/>
    <cellStyle name="常规 7 2 9 2" xfId="905"/>
    <cellStyle name="常规 7 20" xfId="872"/>
    <cellStyle name="常规 7 21" xfId="874"/>
    <cellStyle name="常规 7 22" xfId="876"/>
    <cellStyle name="常规 7 23" xfId="878"/>
    <cellStyle name="常规 7 24" xfId="881"/>
    <cellStyle name="常规 7 3" xfId="906"/>
    <cellStyle name="常规 7 3 2" xfId="907"/>
    <cellStyle name="常规 7 4" xfId="806"/>
    <cellStyle name="常规 7 4 2" xfId="908"/>
    <cellStyle name="常规 7 5" xfId="909"/>
    <cellStyle name="常规 7 6" xfId="910"/>
    <cellStyle name="常规 7 7" xfId="911"/>
    <cellStyle name="常规 7 8" xfId="912"/>
    <cellStyle name="常规 7 9" xfId="913"/>
    <cellStyle name="常规 8" xfId="914"/>
    <cellStyle name="常规 8 2" xfId="915"/>
    <cellStyle name="常规 9" xfId="899"/>
    <cellStyle name="超链接 2" xfId="917"/>
    <cellStyle name="好 10" xfId="518"/>
    <cellStyle name="好 11" xfId="634"/>
    <cellStyle name="好 2" xfId="918"/>
    <cellStyle name="好 2 2" xfId="919"/>
    <cellStyle name="好 2 3" xfId="303"/>
    <cellStyle name="好 2 4" xfId="305"/>
    <cellStyle name="好 2 5" xfId="307"/>
    <cellStyle name="好 3" xfId="920"/>
    <cellStyle name="好 4" xfId="921"/>
    <cellStyle name="好 5" xfId="73"/>
    <cellStyle name="好 6" xfId="77"/>
    <cellStyle name="好 7" xfId="444"/>
    <cellStyle name="好 8" xfId="446"/>
    <cellStyle name="好 9" xfId="922"/>
    <cellStyle name="汇总 10" xfId="923"/>
    <cellStyle name="汇总 10 2" xfId="925"/>
    <cellStyle name="汇总 10 2 2" xfId="927"/>
    <cellStyle name="汇总 10 3" xfId="929"/>
    <cellStyle name="汇总 11" xfId="932"/>
    <cellStyle name="汇总 11 2" xfId="933"/>
    <cellStyle name="汇总 11 2 2" xfId="934"/>
    <cellStyle name="汇总 11 3" xfId="935"/>
    <cellStyle name="汇总 2" xfId="936"/>
    <cellStyle name="汇总 2 2" xfId="937"/>
    <cellStyle name="汇总 2 2 2" xfId="938"/>
    <cellStyle name="汇总 2 2 2 2" xfId="930"/>
    <cellStyle name="汇总 2 2 3" xfId="939"/>
    <cellStyle name="汇总 2 3" xfId="940"/>
    <cellStyle name="汇总 2 3 2" xfId="941"/>
    <cellStyle name="汇总 2 3 2 2" xfId="942"/>
    <cellStyle name="汇总 2 3 3" xfId="943"/>
    <cellStyle name="汇总 2 4" xfId="944"/>
    <cellStyle name="汇总 2 4 2" xfId="945"/>
    <cellStyle name="汇总 2 4 2 2" xfId="946"/>
    <cellStyle name="汇总 2 4 3" xfId="947"/>
    <cellStyle name="汇总 2 5" xfId="948"/>
    <cellStyle name="汇总 2 5 2" xfId="949"/>
    <cellStyle name="汇总 2 6" xfId="950"/>
    <cellStyle name="汇总 2 6 2" xfId="328"/>
    <cellStyle name="汇总 2 7" xfId="951"/>
    <cellStyle name="汇总 3" xfId="591"/>
    <cellStyle name="汇总 3 2" xfId="952"/>
    <cellStyle name="汇总 3 2 2" xfId="953"/>
    <cellStyle name="汇总 3 3" xfId="954"/>
    <cellStyle name="汇总 4" xfId="955"/>
    <cellStyle name="汇总 4 2" xfId="956"/>
    <cellStyle name="汇总 4 2 2" xfId="957"/>
    <cellStyle name="汇总 4 3" xfId="958"/>
    <cellStyle name="汇总 5" xfId="959"/>
    <cellStyle name="汇总 5 2" xfId="960"/>
    <cellStyle name="汇总 5 2 2" xfId="961"/>
    <cellStyle name="汇总 5 3" xfId="962"/>
    <cellStyle name="汇总 6" xfId="963"/>
    <cellStyle name="汇总 6 2" xfId="964"/>
    <cellStyle name="汇总 6 2 2" xfId="965"/>
    <cellStyle name="汇总 6 3" xfId="966"/>
    <cellStyle name="汇总 7" xfId="926"/>
    <cellStyle name="汇总 7 2" xfId="928"/>
    <cellStyle name="汇总 7 2 2" xfId="967"/>
    <cellStyle name="汇总 7 3" xfId="968"/>
    <cellStyle name="汇总 8" xfId="931"/>
    <cellStyle name="汇总 8 2" xfId="969"/>
    <cellStyle name="汇总 8 2 2" xfId="970"/>
    <cellStyle name="汇总 8 3" xfId="971"/>
    <cellStyle name="汇总 9" xfId="972"/>
    <cellStyle name="汇总 9 2" xfId="973"/>
    <cellStyle name="汇总 9 2 2" xfId="974"/>
    <cellStyle name="汇总 9 3" xfId="975"/>
    <cellStyle name="计算 10" xfId="976"/>
    <cellStyle name="计算 10 2" xfId="977"/>
    <cellStyle name="计算 10 2 2" xfId="979"/>
    <cellStyle name="计算 10 3" xfId="980"/>
    <cellStyle name="计算 11" xfId="981"/>
    <cellStyle name="计算 11 2" xfId="982"/>
    <cellStyle name="计算 11 2 2" xfId="983"/>
    <cellStyle name="计算 11 3" xfId="984"/>
    <cellStyle name="计算 2" xfId="985"/>
    <cellStyle name="计算 2 2" xfId="986"/>
    <cellStyle name="计算 2 2 2" xfId="987"/>
    <cellStyle name="计算 2 2 2 2" xfId="988"/>
    <cellStyle name="计算 2 2 3" xfId="989"/>
    <cellStyle name="计算 2 3" xfId="990"/>
    <cellStyle name="计算 2 3 2" xfId="991"/>
    <cellStyle name="计算 2 3 2 2" xfId="992"/>
    <cellStyle name="计算 2 3 3" xfId="27"/>
    <cellStyle name="计算 2 4" xfId="993"/>
    <cellStyle name="计算 2 4 2" xfId="994"/>
    <cellStyle name="计算 2 4 2 2" xfId="228"/>
    <cellStyle name="计算 2 4 3" xfId="995"/>
    <cellStyle name="计算 2 5" xfId="996"/>
    <cellStyle name="计算 2 5 2" xfId="997"/>
    <cellStyle name="计算 2 6" xfId="998"/>
    <cellStyle name="计算 2 6 2" xfId="999"/>
    <cellStyle name="计算 2 7" xfId="1000"/>
    <cellStyle name="计算 3" xfId="1001"/>
    <cellStyle name="计算 3 2" xfId="1002"/>
    <cellStyle name="计算 3 2 2" xfId="1003"/>
    <cellStyle name="计算 3 3" xfId="1004"/>
    <cellStyle name="计算 4" xfId="1005"/>
    <cellStyle name="计算 4 2" xfId="1006"/>
    <cellStyle name="计算 4 2 2" xfId="1007"/>
    <cellStyle name="计算 4 3" xfId="1008"/>
    <cellStyle name="计算 5" xfId="1009"/>
    <cellStyle name="计算 5 2" xfId="1010"/>
    <cellStyle name="计算 5 2 2" xfId="1011"/>
    <cellStyle name="计算 5 3" xfId="1012"/>
    <cellStyle name="计算 6" xfId="1013"/>
    <cellStyle name="计算 6 2" xfId="1014"/>
    <cellStyle name="计算 6 2 2" xfId="1015"/>
    <cellStyle name="计算 6 3" xfId="1016"/>
    <cellStyle name="计算 7" xfId="1017"/>
    <cellStyle name="计算 7 2" xfId="1018"/>
    <cellStyle name="计算 7 2 2" xfId="1019"/>
    <cellStyle name="计算 7 3" xfId="1020"/>
    <cellStyle name="计算 8" xfId="1021"/>
    <cellStyle name="计算 8 2" xfId="1022"/>
    <cellStyle name="计算 8 2 2" xfId="1023"/>
    <cellStyle name="计算 8 3" xfId="1024"/>
    <cellStyle name="计算 9" xfId="1025"/>
    <cellStyle name="计算 9 2" xfId="1027"/>
    <cellStyle name="计算 9 2 2" xfId="1029"/>
    <cellStyle name="计算 9 3" xfId="1030"/>
    <cellStyle name="检查单元格 10" xfId="1031"/>
    <cellStyle name="检查单元格 11" xfId="1032"/>
    <cellStyle name="检查单元格 2" xfId="1033"/>
    <cellStyle name="检查单元格 2 2" xfId="1034"/>
    <cellStyle name="检查单元格 2 3" xfId="1035"/>
    <cellStyle name="检查单元格 2 4" xfId="1036"/>
    <cellStyle name="检查单元格 2 5" xfId="196"/>
    <cellStyle name="检查单元格 3" xfId="1037"/>
    <cellStyle name="检查单元格 4" xfId="1038"/>
    <cellStyle name="检查单元格 5" xfId="1039"/>
    <cellStyle name="检查单元格 6" xfId="1040"/>
    <cellStyle name="检查单元格 7" xfId="1041"/>
    <cellStyle name="检查单元格 8" xfId="1043"/>
    <cellStyle name="检查单元格 9" xfId="1044"/>
    <cellStyle name="解释性文本 10" xfId="1045"/>
    <cellStyle name="解释性文本 11" xfId="1046"/>
    <cellStyle name="解释性文本 2" xfId="1047"/>
    <cellStyle name="解释性文本 2 2" xfId="1048"/>
    <cellStyle name="解释性文本 2 3" xfId="1049"/>
    <cellStyle name="解释性文本 2 4" xfId="1050"/>
    <cellStyle name="解释性文本 2 5" xfId="1051"/>
    <cellStyle name="解释性文本 3" xfId="1052"/>
    <cellStyle name="解释性文本 4" xfId="1053"/>
    <cellStyle name="解释性文本 5" xfId="495"/>
    <cellStyle name="解释性文本 6" xfId="501"/>
    <cellStyle name="解释性文本 7" xfId="503"/>
    <cellStyle name="解释性文本 8" xfId="505"/>
    <cellStyle name="解释性文本 9" xfId="22"/>
    <cellStyle name="警告文本 10" xfId="1054"/>
    <cellStyle name="警告文本 11" xfId="1055"/>
    <cellStyle name="警告文本 2" xfId="784"/>
    <cellStyle name="警告文本 2 2" xfId="1056"/>
    <cellStyle name="警告文本 2 3" xfId="1057"/>
    <cellStyle name="警告文本 2 4" xfId="1058"/>
    <cellStyle name="警告文本 2 5" xfId="1060"/>
    <cellStyle name="警告文本 3" xfId="1061"/>
    <cellStyle name="警告文本 4" xfId="1062"/>
    <cellStyle name="警告文本 5" xfId="1063"/>
    <cellStyle name="警告文本 6" xfId="1064"/>
    <cellStyle name="警告文本 7" xfId="1065"/>
    <cellStyle name="警告文本 8" xfId="1066"/>
    <cellStyle name="警告文本 9" xfId="1067"/>
    <cellStyle name="链接单元格 10" xfId="1068"/>
    <cellStyle name="链接单元格 11" xfId="1069"/>
    <cellStyle name="链接单元格 2" xfId="1070"/>
    <cellStyle name="链接单元格 2 2" xfId="1071"/>
    <cellStyle name="链接单元格 2 3" xfId="1072"/>
    <cellStyle name="链接单元格 2 4" xfId="1073"/>
    <cellStyle name="链接单元格 2 5" xfId="1074"/>
    <cellStyle name="链接单元格 3" xfId="1075"/>
    <cellStyle name="链接单元格 4" xfId="1076"/>
    <cellStyle name="链接单元格 5" xfId="1077"/>
    <cellStyle name="链接单元格 6" xfId="1078"/>
    <cellStyle name="链接单元格 7" xfId="916"/>
    <cellStyle name="链接单元格 8" xfId="1079"/>
    <cellStyle name="链接单元格 9" xfId="811"/>
    <cellStyle name="千位分隔 2" xfId="1080"/>
    <cellStyle name="千位分隔 2 2" xfId="1081"/>
    <cellStyle name="千位分隔 2 2 2" xfId="1082"/>
    <cellStyle name="千位分隔 2 3" xfId="1083"/>
    <cellStyle name="千位分隔 3" xfId="382"/>
    <cellStyle name="千位分隔 3 2" xfId="473"/>
    <cellStyle name="千位分隔 3 3" xfId="475"/>
    <cellStyle name="千位分隔 4" xfId="481"/>
    <cellStyle name="强调文字颜色 1 10" xfId="1084"/>
    <cellStyle name="强调文字颜色 1 11" xfId="1085"/>
    <cellStyle name="强调文字颜色 1 2" xfId="1086"/>
    <cellStyle name="强调文字颜色 1 2 2" xfId="372"/>
    <cellStyle name="强调文字颜色 1 2 3" xfId="18"/>
    <cellStyle name="强调文字颜色 1 2 4" xfId="46"/>
    <cellStyle name="强调文字颜色 1 2 5" xfId="55"/>
    <cellStyle name="强调文字颜色 1 3" xfId="1087"/>
    <cellStyle name="强调文字颜色 1 4" xfId="1088"/>
    <cellStyle name="强调文字颜色 1 5" xfId="1089"/>
    <cellStyle name="强调文字颜色 1 6" xfId="1090"/>
    <cellStyle name="强调文字颜色 1 7" xfId="1091"/>
    <cellStyle name="强调文字颜色 1 8" xfId="1092"/>
    <cellStyle name="强调文字颜色 1 9" xfId="1093"/>
    <cellStyle name="强调文字颜色 2 10" xfId="1094"/>
    <cellStyle name="强调文字颜色 2 11" xfId="1095"/>
    <cellStyle name="强调文字颜色 2 2" xfId="1096"/>
    <cellStyle name="强调文字颜色 2 2 2" xfId="1097"/>
    <cellStyle name="强调文字颜色 2 2 3" xfId="1098"/>
    <cellStyle name="强调文字颜色 2 2 4" xfId="1099"/>
    <cellStyle name="强调文字颜色 2 2 5" xfId="1100"/>
    <cellStyle name="强调文字颜色 2 3" xfId="1101"/>
    <cellStyle name="强调文字颜色 2 4" xfId="1102"/>
    <cellStyle name="强调文字颜色 2 5" xfId="1103"/>
    <cellStyle name="强调文字颜色 2 6" xfId="1104"/>
    <cellStyle name="强调文字颜色 2 7" xfId="1105"/>
    <cellStyle name="强调文字颜色 2 8" xfId="1106"/>
    <cellStyle name="强调文字颜色 2 9" xfId="1107"/>
    <cellStyle name="强调文字颜色 3 10" xfId="1108"/>
    <cellStyle name="强调文字颜色 3 11" xfId="1109"/>
    <cellStyle name="强调文字颜色 3 2" xfId="1110"/>
    <cellStyle name="强调文字颜色 3 2 2" xfId="1111"/>
    <cellStyle name="强调文字颜色 3 2 3" xfId="1112"/>
    <cellStyle name="强调文字颜色 3 2 4" xfId="1113"/>
    <cellStyle name="强调文字颜色 3 2 5" xfId="1114"/>
    <cellStyle name="强调文字颜色 3 3" xfId="520"/>
    <cellStyle name="强调文字颜色 3 4" xfId="522"/>
    <cellStyle name="强调文字颜色 3 5" xfId="526"/>
    <cellStyle name="强调文字颜色 3 6" xfId="529"/>
    <cellStyle name="强调文字颜色 3 7" xfId="535"/>
    <cellStyle name="强调文字颜色 3 8" xfId="538"/>
    <cellStyle name="强调文字颜色 3 9" xfId="541"/>
    <cellStyle name="强调文字颜色 4 10" xfId="720"/>
    <cellStyle name="强调文字颜色 4 11" xfId="924"/>
    <cellStyle name="强调文字颜色 4 2" xfId="1115"/>
    <cellStyle name="强调文字颜色 4 2 2" xfId="1116"/>
    <cellStyle name="强调文字颜色 4 2 3" xfId="1117"/>
    <cellStyle name="强调文字颜色 4 2 4" xfId="1118"/>
    <cellStyle name="强调文字颜色 4 2 5" xfId="1119"/>
    <cellStyle name="强调文字颜色 4 3" xfId="1120"/>
    <cellStyle name="强调文字颜色 4 4" xfId="1121"/>
    <cellStyle name="强调文字颜色 4 5" xfId="1122"/>
    <cellStyle name="强调文字颜色 4 6" xfId="1123"/>
    <cellStyle name="强调文字颜色 4 7" xfId="1124"/>
    <cellStyle name="强调文字颜色 4 8" xfId="1125"/>
    <cellStyle name="强调文字颜色 4 9" xfId="1127"/>
    <cellStyle name="强调文字颜色 5 10" xfId="740"/>
    <cellStyle name="强调文字颜色 5 11" xfId="1129"/>
    <cellStyle name="强调文字颜色 5 2" xfId="1130"/>
    <cellStyle name="强调文字颜色 5 2 2" xfId="1131"/>
    <cellStyle name="强调文字颜色 5 2 3" xfId="1132"/>
    <cellStyle name="强调文字颜色 5 2 4" xfId="399"/>
    <cellStyle name="强调文字颜色 5 2 5" xfId="203"/>
    <cellStyle name="强调文字颜色 5 3" xfId="1133"/>
    <cellStyle name="强调文字颜色 5 4" xfId="1134"/>
    <cellStyle name="强调文字颜色 5 5" xfId="1135"/>
    <cellStyle name="强调文字颜色 5 6" xfId="1136"/>
    <cellStyle name="强调文字颜色 5 7" xfId="1137"/>
    <cellStyle name="强调文字颜色 5 8" xfId="1138"/>
    <cellStyle name="强调文字颜色 5 9" xfId="1139"/>
    <cellStyle name="强调文字颜色 6 10" xfId="1140"/>
    <cellStyle name="强调文字颜色 6 11" xfId="1141"/>
    <cellStyle name="强调文字颜色 6 2" xfId="1142"/>
    <cellStyle name="强调文字颜色 6 2 2" xfId="1143"/>
    <cellStyle name="强调文字颜色 6 2 3" xfId="1144"/>
    <cellStyle name="强调文字颜色 6 2 4" xfId="556"/>
    <cellStyle name="强调文字颜色 6 2 5" xfId="1145"/>
    <cellStyle name="强调文字颜色 6 3" xfId="1146"/>
    <cellStyle name="强调文字颜色 6 4" xfId="1147"/>
    <cellStyle name="强调文字颜色 6 5" xfId="1148"/>
    <cellStyle name="强调文字颜色 6 6" xfId="1149"/>
    <cellStyle name="强调文字颜色 6 7" xfId="1150"/>
    <cellStyle name="强调文字颜色 6 8" xfId="1151"/>
    <cellStyle name="强调文字颜色 6 9" xfId="1152"/>
    <cellStyle name="适中 10" xfId="1153"/>
    <cellStyle name="适中 11" xfId="1154"/>
    <cellStyle name="适中 2" xfId="1155"/>
    <cellStyle name="适中 2 2" xfId="1156"/>
    <cellStyle name="适中 2 3" xfId="1157"/>
    <cellStyle name="适中 2 4" xfId="1158"/>
    <cellStyle name="适中 2 5" xfId="1159"/>
    <cellStyle name="适中 3" xfId="1160"/>
    <cellStyle name="适中 4" xfId="1161"/>
    <cellStyle name="适中 5" xfId="1162"/>
    <cellStyle name="适中 6" xfId="797"/>
    <cellStyle name="适中 7" xfId="1163"/>
    <cellStyle name="适中 8" xfId="1164"/>
    <cellStyle name="适中 9" xfId="1165"/>
    <cellStyle name="输出 10" xfId="1166"/>
    <cellStyle name="输出 10 2" xfId="1167"/>
    <cellStyle name="输出 10 2 2" xfId="1168"/>
    <cellStyle name="输出 10 3" xfId="1169"/>
    <cellStyle name="输出 11" xfId="1170"/>
    <cellStyle name="输出 11 2" xfId="424"/>
    <cellStyle name="输出 11 2 2" xfId="1171"/>
    <cellStyle name="输出 11 3" xfId="426"/>
    <cellStyle name="输出 2" xfId="1172"/>
    <cellStyle name="输出 2 2" xfId="1173"/>
    <cellStyle name="输出 2 2 2" xfId="1174"/>
    <cellStyle name="输出 2 2 2 2" xfId="1175"/>
    <cellStyle name="输出 2 2 3" xfId="1176"/>
    <cellStyle name="输出 2 3" xfId="1177"/>
    <cellStyle name="输出 2 3 2" xfId="1178"/>
    <cellStyle name="输出 2 3 2 2" xfId="1179"/>
    <cellStyle name="输出 2 3 3" xfId="1180"/>
    <cellStyle name="输出 2 4" xfId="1181"/>
    <cellStyle name="输出 2 4 2" xfId="1182"/>
    <cellStyle name="输出 2 4 2 2" xfId="1183"/>
    <cellStyle name="输出 2 4 3" xfId="1184"/>
    <cellStyle name="输出 2 5" xfId="1185"/>
    <cellStyle name="输出 2 5 2" xfId="1186"/>
    <cellStyle name="输出 2 6" xfId="1187"/>
    <cellStyle name="输出 2 6 2" xfId="1188"/>
    <cellStyle name="输出 2 7" xfId="1189"/>
    <cellStyle name="输出 3" xfId="1190"/>
    <cellStyle name="输出 3 2" xfId="1191"/>
    <cellStyle name="输出 3 2 2" xfId="1042"/>
    <cellStyle name="输出 3 3" xfId="1192"/>
    <cellStyle name="输出 4" xfId="1193"/>
    <cellStyle name="输出 4 2" xfId="635"/>
    <cellStyle name="输出 4 2 2" xfId="667"/>
    <cellStyle name="输出 4 3" xfId="710"/>
    <cellStyle name="输出 5" xfId="1194"/>
    <cellStyle name="输出 5 2" xfId="1195"/>
    <cellStyle name="输出 5 2 2" xfId="168"/>
    <cellStyle name="输出 5 3" xfId="1196"/>
    <cellStyle name="输出 6" xfId="1197"/>
    <cellStyle name="输出 6 2" xfId="202"/>
    <cellStyle name="输出 6 2 2" xfId="1198"/>
    <cellStyle name="输出 6 3" xfId="1200"/>
    <cellStyle name="输出 7" xfId="1201"/>
    <cellStyle name="输出 7 2" xfId="1202"/>
    <cellStyle name="输出 7 2 2" xfId="1203"/>
    <cellStyle name="输出 7 3" xfId="1204"/>
    <cellStyle name="输出 8" xfId="1205"/>
    <cellStyle name="输出 8 2" xfId="1206"/>
    <cellStyle name="输出 8 2 2" xfId="352"/>
    <cellStyle name="输出 8 3" xfId="1207"/>
    <cellStyle name="输出 9" xfId="1208"/>
    <cellStyle name="输出 9 2" xfId="1209"/>
    <cellStyle name="输出 9 2 2" xfId="355"/>
    <cellStyle name="输出 9 3" xfId="1210"/>
    <cellStyle name="输入 10" xfId="1126"/>
    <cellStyle name="输入 10 2" xfId="1211"/>
    <cellStyle name="输入 10 2 2" xfId="1212"/>
    <cellStyle name="输入 10 3" xfId="1214"/>
    <cellStyle name="输入 11" xfId="1128"/>
    <cellStyle name="输入 11 2" xfId="1215"/>
    <cellStyle name="输入 11 2 2" xfId="1216"/>
    <cellStyle name="输入 11 3" xfId="1213"/>
    <cellStyle name="输入 2" xfId="613"/>
    <cellStyle name="输入 2 2" xfId="617"/>
    <cellStyle name="输入 2 2 2" xfId="1217"/>
    <cellStyle name="输入 2 2 2 2" xfId="1218"/>
    <cellStyle name="输入 2 2 3" xfId="1199"/>
    <cellStyle name="输入 2 3" xfId="767"/>
    <cellStyle name="输入 2 3 2" xfId="769"/>
    <cellStyle name="输入 2 3 2 2" xfId="1219"/>
    <cellStyle name="输入 2 3 3" xfId="1220"/>
    <cellStyle name="输入 2 4" xfId="771"/>
    <cellStyle name="输入 2 4 2" xfId="773"/>
    <cellStyle name="输入 2 4 2 2" xfId="1221"/>
    <cellStyle name="输入 2 4 3" xfId="1222"/>
    <cellStyle name="输入 2 5" xfId="775"/>
    <cellStyle name="输入 2 5 2" xfId="777"/>
    <cellStyle name="输入 2 6" xfId="1223"/>
    <cellStyle name="输入 2 6 2" xfId="1224"/>
    <cellStyle name="输入 2 7" xfId="1225"/>
    <cellStyle name="输入 3" xfId="619"/>
    <cellStyle name="输入 3 2" xfId="621"/>
    <cellStyle name="输入 3 2 2" xfId="1226"/>
    <cellStyle name="输入 3 3" xfId="1227"/>
    <cellStyle name="输入 4" xfId="1228"/>
    <cellStyle name="输入 4 2" xfId="1229"/>
    <cellStyle name="输入 4 2 2" xfId="350"/>
    <cellStyle name="输入 4 3" xfId="1230"/>
    <cellStyle name="输入 5" xfId="1231"/>
    <cellStyle name="输入 5 2" xfId="1232"/>
    <cellStyle name="输入 5 2 2" xfId="58"/>
    <cellStyle name="输入 5 3" xfId="1233"/>
    <cellStyle name="输入 6" xfId="1234"/>
    <cellStyle name="输入 6 2" xfId="49"/>
    <cellStyle name="输入 6 2 2" xfId="363"/>
    <cellStyle name="输入 6 3" xfId="57"/>
    <cellStyle name="输入 7" xfId="1235"/>
    <cellStyle name="输入 7 2" xfId="882"/>
    <cellStyle name="输入 7 2 2" xfId="336"/>
    <cellStyle name="输入 7 3" xfId="1236"/>
    <cellStyle name="输入 8" xfId="1238"/>
    <cellStyle name="输入 8 2" xfId="1239"/>
    <cellStyle name="输入 8 2 2" xfId="378"/>
    <cellStyle name="输入 8 3" xfId="1240"/>
    <cellStyle name="输入 9" xfId="1241"/>
    <cellStyle name="输入 9 2" xfId="1242"/>
    <cellStyle name="输入 9 2 2" xfId="200"/>
    <cellStyle name="输入 9 3" xfId="1243"/>
    <cellStyle name="样式 1" xfId="102"/>
    <cellStyle name="样式 1 10" xfId="1244"/>
    <cellStyle name="样式 1 10 2" xfId="1245"/>
    <cellStyle name="样式 1 2" xfId="1059"/>
    <cellStyle name="注释 10" xfId="636"/>
    <cellStyle name="注释 10 2" xfId="668"/>
    <cellStyle name="注释 10 2 2" xfId="674"/>
    <cellStyle name="注释 10 3" xfId="691"/>
    <cellStyle name="注释 11" xfId="711"/>
    <cellStyle name="注释 11 2" xfId="746"/>
    <cellStyle name="注释 11 2 2" xfId="765"/>
    <cellStyle name="注释 11 3" xfId="821"/>
    <cellStyle name="注释 2" xfId="879"/>
    <cellStyle name="注释 2 2" xfId="310"/>
    <cellStyle name="注释 2 2 2" xfId="1246"/>
    <cellStyle name="注释 2 2 2 2" xfId="1247"/>
    <cellStyle name="注释 2 2 2 2 2" xfId="626"/>
    <cellStyle name="注释 2 2 2 3" xfId="978"/>
    <cellStyle name="注释 2 2 3" xfId="1248"/>
    <cellStyle name="注释 2 2 3 2" xfId="1249"/>
    <cellStyle name="注释 2 2 4" xfId="572"/>
    <cellStyle name="注释 2 3" xfId="31"/>
    <cellStyle name="注释 2 3 2" xfId="1250"/>
    <cellStyle name="注释 2 3 2 2" xfId="1251"/>
    <cellStyle name="注释 2 3 3" xfId="1252"/>
    <cellStyle name="注释 2 4" xfId="313"/>
    <cellStyle name="注释 2 4 2" xfId="1253"/>
    <cellStyle name="注释 2 4 2 2" xfId="1254"/>
    <cellStyle name="注释 2 4 3" xfId="1255"/>
    <cellStyle name="注释 2 5" xfId="315"/>
    <cellStyle name="注释 2 5 2" xfId="1256"/>
    <cellStyle name="注释 2 6" xfId="1257"/>
    <cellStyle name="注释 3" xfId="883"/>
    <cellStyle name="注释 3 2" xfId="335"/>
    <cellStyle name="注释 3 2 2" xfId="1258"/>
    <cellStyle name="注释 3 3" xfId="339"/>
    <cellStyle name="注释 4" xfId="1237"/>
    <cellStyle name="注释 4 2" xfId="511"/>
    <cellStyle name="注释 4 2 2" xfId="1259"/>
    <cellStyle name="注释 4 3" xfId="514"/>
    <cellStyle name="注释 5" xfId="1260"/>
    <cellStyle name="注释 5 2" xfId="1261"/>
    <cellStyle name="注释 5 2 2" xfId="126"/>
    <cellStyle name="注释 5 3" xfId="1262"/>
    <cellStyle name="注释 6" xfId="1263"/>
    <cellStyle name="注释 6 2" xfId="1264"/>
    <cellStyle name="注释 6 2 2" xfId="1265"/>
    <cellStyle name="注释 6 3" xfId="1266"/>
    <cellStyle name="注释 7" xfId="1267"/>
    <cellStyle name="注释 7 2" xfId="1268"/>
    <cellStyle name="注释 7 2 2" xfId="1269"/>
    <cellStyle name="注释 7 3" xfId="1270"/>
    <cellStyle name="注释 8" xfId="1271"/>
    <cellStyle name="注释 8 2" xfId="1272"/>
    <cellStyle name="注释 8 2 2" xfId="1273"/>
    <cellStyle name="注释 8 3" xfId="1274"/>
    <cellStyle name="注释 9" xfId="1275"/>
    <cellStyle name="注释 9 2" xfId="1026"/>
    <cellStyle name="注释 9 2 2" xfId="1028"/>
    <cellStyle name="注释 9 3" xfId="1276"/>
  </cellStyles>
  <dxfs count="102"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5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6.png"/><Relationship Id="rId61" Type="http://schemas.openxmlformats.org/officeDocument/2006/relationships/image" Target="../media/image61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6.png"/><Relationship Id="rId8" Type="http://schemas.openxmlformats.org/officeDocument/2006/relationships/image" Target="../media/image9.png"/><Relationship Id="rId51" Type="http://schemas.openxmlformats.org/officeDocument/2006/relationships/image" Target="../media/image1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emf"/><Relationship Id="rId59" Type="http://schemas.openxmlformats.org/officeDocument/2006/relationships/image" Target="../media/image59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7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8.png"/><Relationship Id="rId5" Type="http://schemas.openxmlformats.org/officeDocument/2006/relationships/image" Target="../media/image10.png"/><Relationship Id="rId4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5</xdr:row>
      <xdr:rowOff>179293</xdr:rowOff>
    </xdr:from>
    <xdr:to>
      <xdr:col>2</xdr:col>
      <xdr:colOff>906488</xdr:colOff>
      <xdr:row>10</xdr:row>
      <xdr:rowOff>97200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255" y="2293620"/>
          <a:ext cx="1665605" cy="2889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201706</xdr:colOff>
      <xdr:row>10</xdr:row>
      <xdr:rowOff>22412</xdr:rowOff>
    </xdr:from>
    <xdr:to>
      <xdr:col>18</xdr:col>
      <xdr:colOff>616324</xdr:colOff>
      <xdr:row>10</xdr:row>
      <xdr:rowOff>570063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070" y="1292225"/>
          <a:ext cx="414655" cy="547370"/>
        </a:xfrm>
        <a:prstGeom prst="rect">
          <a:avLst/>
        </a:prstGeom>
      </xdr:spPr>
    </xdr:pic>
    <xdr:clientData/>
  </xdr:twoCellAnchor>
  <xdr:twoCellAnchor>
    <xdr:from>
      <xdr:col>18</xdr:col>
      <xdr:colOff>145676</xdr:colOff>
      <xdr:row>11</xdr:row>
      <xdr:rowOff>89647</xdr:rowOff>
    </xdr:from>
    <xdr:to>
      <xdr:col>18</xdr:col>
      <xdr:colOff>705970</xdr:colOff>
      <xdr:row>11</xdr:row>
      <xdr:rowOff>474495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190" y="1995805"/>
          <a:ext cx="560070" cy="384810"/>
        </a:xfrm>
        <a:prstGeom prst="rect">
          <a:avLst/>
        </a:prstGeom>
      </xdr:spPr>
    </xdr:pic>
    <xdr:clientData/>
  </xdr:twoCellAnchor>
  <xdr:twoCellAnchor>
    <xdr:from>
      <xdr:col>18</xdr:col>
      <xdr:colOff>141194</xdr:colOff>
      <xdr:row>12</xdr:row>
      <xdr:rowOff>29135</xdr:rowOff>
    </xdr:from>
    <xdr:to>
      <xdr:col>18</xdr:col>
      <xdr:colOff>555812</xdr:colOff>
      <xdr:row>12</xdr:row>
      <xdr:rowOff>576786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4745" y="2571115"/>
          <a:ext cx="414655" cy="548005"/>
        </a:xfrm>
        <a:prstGeom prst="rect">
          <a:avLst/>
        </a:prstGeom>
      </xdr:spPr>
    </xdr:pic>
    <xdr:clientData/>
  </xdr:twoCellAnchor>
  <xdr:twoCellAnchor>
    <xdr:from>
      <xdr:col>18</xdr:col>
      <xdr:colOff>143435</xdr:colOff>
      <xdr:row>13</xdr:row>
      <xdr:rowOff>121022</xdr:rowOff>
    </xdr:from>
    <xdr:to>
      <xdr:col>18</xdr:col>
      <xdr:colOff>703729</xdr:colOff>
      <xdr:row>13</xdr:row>
      <xdr:rowOff>505870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6650" y="3299460"/>
          <a:ext cx="560705" cy="384810"/>
        </a:xfrm>
        <a:prstGeom prst="rect">
          <a:avLst/>
        </a:prstGeom>
      </xdr:spPr>
    </xdr:pic>
    <xdr:clientData/>
  </xdr:twoCellAnchor>
  <xdr:twoCellAnchor>
    <xdr:from>
      <xdr:col>18</xdr:col>
      <xdr:colOff>291354</xdr:colOff>
      <xdr:row>14</xdr:row>
      <xdr:rowOff>78443</xdr:rowOff>
    </xdr:from>
    <xdr:to>
      <xdr:col>18</xdr:col>
      <xdr:colOff>558922</xdr:colOff>
      <xdr:row>14</xdr:row>
      <xdr:rowOff>582706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4605" y="3893185"/>
          <a:ext cx="267970" cy="504190"/>
        </a:xfrm>
        <a:prstGeom prst="rect">
          <a:avLst/>
        </a:prstGeom>
      </xdr:spPr>
    </xdr:pic>
    <xdr:clientData/>
  </xdr:twoCellAnchor>
  <xdr:twoCellAnchor>
    <xdr:from>
      <xdr:col>18</xdr:col>
      <xdr:colOff>302559</xdr:colOff>
      <xdr:row>17</xdr:row>
      <xdr:rowOff>44824</xdr:rowOff>
    </xdr:from>
    <xdr:to>
      <xdr:col>18</xdr:col>
      <xdr:colOff>582706</xdr:colOff>
      <xdr:row>17</xdr:row>
      <xdr:rowOff>586946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76035" y="5768340"/>
          <a:ext cx="280035" cy="542290"/>
        </a:xfrm>
        <a:prstGeom prst="rect">
          <a:avLst/>
        </a:prstGeom>
      </xdr:spPr>
    </xdr:pic>
    <xdr:clientData/>
  </xdr:twoCellAnchor>
  <xdr:twoCellAnchor>
    <xdr:from>
      <xdr:col>18</xdr:col>
      <xdr:colOff>313765</xdr:colOff>
      <xdr:row>18</xdr:row>
      <xdr:rowOff>112060</xdr:rowOff>
    </xdr:from>
    <xdr:to>
      <xdr:col>18</xdr:col>
      <xdr:colOff>532925</xdr:colOff>
      <xdr:row>18</xdr:row>
      <xdr:rowOff>549090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7465" y="6471920"/>
          <a:ext cx="219075" cy="436880"/>
        </a:xfrm>
        <a:prstGeom prst="rect">
          <a:avLst/>
        </a:prstGeom>
      </xdr:spPr>
    </xdr:pic>
    <xdr:clientData/>
  </xdr:twoCellAnchor>
  <xdr:twoCellAnchor>
    <xdr:from>
      <xdr:col>18</xdr:col>
      <xdr:colOff>235324</xdr:colOff>
      <xdr:row>16</xdr:row>
      <xdr:rowOff>89647</xdr:rowOff>
    </xdr:from>
    <xdr:to>
      <xdr:col>18</xdr:col>
      <xdr:colOff>571500</xdr:colOff>
      <xdr:row>16</xdr:row>
      <xdr:rowOff>508206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08725" y="5177155"/>
          <a:ext cx="336550" cy="418465"/>
        </a:xfrm>
        <a:prstGeom prst="rect">
          <a:avLst/>
        </a:prstGeom>
      </xdr:spPr>
    </xdr:pic>
    <xdr:clientData/>
  </xdr:twoCellAnchor>
  <xdr:twoCellAnchor>
    <xdr:from>
      <xdr:col>18</xdr:col>
      <xdr:colOff>224117</xdr:colOff>
      <xdr:row>19</xdr:row>
      <xdr:rowOff>56030</xdr:rowOff>
    </xdr:from>
    <xdr:to>
      <xdr:col>18</xdr:col>
      <xdr:colOff>582706</xdr:colOff>
      <xdr:row>19</xdr:row>
      <xdr:rowOff>494305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97295" y="7052310"/>
          <a:ext cx="358775" cy="438150"/>
        </a:xfrm>
        <a:prstGeom prst="rect">
          <a:avLst/>
        </a:prstGeom>
      </xdr:spPr>
    </xdr:pic>
    <xdr:clientData/>
  </xdr:twoCellAnchor>
  <xdr:twoCellAnchor>
    <xdr:from>
      <xdr:col>18</xdr:col>
      <xdr:colOff>186017</xdr:colOff>
      <xdr:row>20</xdr:row>
      <xdr:rowOff>107577</xdr:rowOff>
    </xdr:from>
    <xdr:to>
      <xdr:col>18</xdr:col>
      <xdr:colOff>544606</xdr:colOff>
      <xdr:row>20</xdr:row>
      <xdr:rowOff>545852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59195" y="7740015"/>
          <a:ext cx="358775" cy="438150"/>
        </a:xfrm>
        <a:prstGeom prst="rect">
          <a:avLst/>
        </a:prstGeom>
      </xdr:spPr>
    </xdr:pic>
    <xdr:clientData/>
  </xdr:twoCellAnchor>
  <xdr:twoCellAnchor>
    <xdr:from>
      <xdr:col>18</xdr:col>
      <xdr:colOff>336176</xdr:colOff>
      <xdr:row>21</xdr:row>
      <xdr:rowOff>100854</xdr:rowOff>
    </xdr:from>
    <xdr:to>
      <xdr:col>18</xdr:col>
      <xdr:colOff>414618</xdr:colOff>
      <xdr:row>21</xdr:row>
      <xdr:rowOff>489761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09690" y="8369300"/>
          <a:ext cx="78105" cy="389255"/>
        </a:xfrm>
        <a:prstGeom prst="rect">
          <a:avLst/>
        </a:prstGeom>
      </xdr:spPr>
    </xdr:pic>
    <xdr:clientData/>
  </xdr:twoCellAnchor>
  <xdr:twoCellAnchor>
    <xdr:from>
      <xdr:col>18</xdr:col>
      <xdr:colOff>145676</xdr:colOff>
      <xdr:row>22</xdr:row>
      <xdr:rowOff>190500</xdr:rowOff>
    </xdr:from>
    <xdr:to>
      <xdr:col>18</xdr:col>
      <xdr:colOff>732653</xdr:colOff>
      <xdr:row>22</xdr:row>
      <xdr:rowOff>324971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9190" y="9095740"/>
          <a:ext cx="586740" cy="133985"/>
        </a:xfrm>
        <a:prstGeom prst="rect">
          <a:avLst/>
        </a:prstGeom>
      </xdr:spPr>
    </xdr:pic>
    <xdr:clientData/>
  </xdr:twoCellAnchor>
  <xdr:twoCellAnchor>
    <xdr:from>
      <xdr:col>18</xdr:col>
      <xdr:colOff>265620</xdr:colOff>
      <xdr:row>23</xdr:row>
      <xdr:rowOff>78439</xdr:rowOff>
    </xdr:from>
    <xdr:to>
      <xdr:col>18</xdr:col>
      <xdr:colOff>550783</xdr:colOff>
      <xdr:row>23</xdr:row>
      <xdr:rowOff>493058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39205" y="9619615"/>
          <a:ext cx="285115" cy="414655"/>
        </a:xfrm>
        <a:prstGeom prst="rect">
          <a:avLst/>
        </a:prstGeom>
      </xdr:spPr>
    </xdr:pic>
    <xdr:clientData/>
  </xdr:twoCellAnchor>
  <xdr:twoCellAnchor>
    <xdr:from>
      <xdr:col>18</xdr:col>
      <xdr:colOff>246529</xdr:colOff>
      <xdr:row>26</xdr:row>
      <xdr:rowOff>112059</xdr:rowOff>
    </xdr:from>
    <xdr:to>
      <xdr:col>18</xdr:col>
      <xdr:colOff>486237</xdr:colOff>
      <xdr:row>26</xdr:row>
      <xdr:rowOff>571500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20155" y="11562080"/>
          <a:ext cx="239395" cy="459740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27</xdr:row>
      <xdr:rowOff>33619</xdr:rowOff>
    </xdr:from>
    <xdr:to>
      <xdr:col>18</xdr:col>
      <xdr:colOff>571501</xdr:colOff>
      <xdr:row>27</xdr:row>
      <xdr:rowOff>606867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64275" y="12119610"/>
          <a:ext cx="381000" cy="573405"/>
        </a:xfrm>
        <a:prstGeom prst="rect">
          <a:avLst/>
        </a:prstGeom>
      </xdr:spPr>
    </xdr:pic>
    <xdr:clientData/>
  </xdr:twoCellAnchor>
  <xdr:twoCellAnchor>
    <xdr:from>
      <xdr:col>18</xdr:col>
      <xdr:colOff>224118</xdr:colOff>
      <xdr:row>24</xdr:row>
      <xdr:rowOff>44824</xdr:rowOff>
    </xdr:from>
    <xdr:to>
      <xdr:col>18</xdr:col>
      <xdr:colOff>588155</xdr:colOff>
      <xdr:row>24</xdr:row>
      <xdr:rowOff>549089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97295" y="10222230"/>
          <a:ext cx="364490" cy="504190"/>
        </a:xfrm>
        <a:prstGeom prst="rect">
          <a:avLst/>
        </a:prstGeom>
      </xdr:spPr>
    </xdr:pic>
    <xdr:clientData/>
  </xdr:twoCellAnchor>
  <xdr:twoCellAnchor>
    <xdr:from>
      <xdr:col>18</xdr:col>
      <xdr:colOff>89647</xdr:colOff>
      <xdr:row>25</xdr:row>
      <xdr:rowOff>168088</xdr:rowOff>
    </xdr:from>
    <xdr:to>
      <xdr:col>18</xdr:col>
      <xdr:colOff>756052</xdr:colOff>
      <xdr:row>25</xdr:row>
      <xdr:rowOff>403412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63310" y="10981690"/>
          <a:ext cx="643890" cy="235585"/>
        </a:xfrm>
        <a:prstGeom prst="rect">
          <a:avLst/>
        </a:prstGeom>
      </xdr:spPr>
    </xdr:pic>
    <xdr:clientData/>
  </xdr:twoCellAnchor>
  <xdr:twoCellAnchor>
    <xdr:from>
      <xdr:col>18</xdr:col>
      <xdr:colOff>302560</xdr:colOff>
      <xdr:row>28</xdr:row>
      <xdr:rowOff>89648</xdr:rowOff>
    </xdr:from>
    <xdr:to>
      <xdr:col>18</xdr:col>
      <xdr:colOff>540881</xdr:colOff>
      <xdr:row>28</xdr:row>
      <xdr:rowOff>537882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76035" y="12812395"/>
          <a:ext cx="238125" cy="448310"/>
        </a:xfrm>
        <a:prstGeom prst="rect">
          <a:avLst/>
        </a:prstGeom>
      </xdr:spPr>
    </xdr:pic>
    <xdr:clientData/>
  </xdr:twoCellAnchor>
  <xdr:twoCellAnchor>
    <xdr:from>
      <xdr:col>18</xdr:col>
      <xdr:colOff>201706</xdr:colOff>
      <xdr:row>29</xdr:row>
      <xdr:rowOff>246529</xdr:rowOff>
    </xdr:from>
    <xdr:to>
      <xdr:col>18</xdr:col>
      <xdr:colOff>705971</xdr:colOff>
      <xdr:row>29</xdr:row>
      <xdr:rowOff>430914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75070" y="13605510"/>
          <a:ext cx="504190" cy="184150"/>
        </a:xfrm>
        <a:prstGeom prst="rect">
          <a:avLst/>
        </a:prstGeom>
      </xdr:spPr>
    </xdr:pic>
    <xdr:clientData/>
  </xdr:twoCellAnchor>
  <xdr:twoCellAnchor>
    <xdr:from>
      <xdr:col>18</xdr:col>
      <xdr:colOff>156882</xdr:colOff>
      <xdr:row>30</xdr:row>
      <xdr:rowOff>156883</xdr:rowOff>
    </xdr:from>
    <xdr:to>
      <xdr:col>18</xdr:col>
      <xdr:colOff>638735</xdr:colOff>
      <xdr:row>30</xdr:row>
      <xdr:rowOff>386758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30620" y="14152245"/>
          <a:ext cx="481330" cy="229870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34</xdr:row>
      <xdr:rowOff>123265</xdr:rowOff>
    </xdr:from>
    <xdr:to>
      <xdr:col>18</xdr:col>
      <xdr:colOff>601383</xdr:colOff>
      <xdr:row>34</xdr:row>
      <xdr:rowOff>493059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64275" y="16663670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112059</xdr:colOff>
      <xdr:row>31</xdr:row>
      <xdr:rowOff>179294</xdr:rowOff>
    </xdr:from>
    <xdr:to>
      <xdr:col>18</xdr:col>
      <xdr:colOff>739589</xdr:colOff>
      <xdr:row>31</xdr:row>
      <xdr:rowOff>325185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85535" y="14810740"/>
          <a:ext cx="621665" cy="146050"/>
        </a:xfrm>
        <a:prstGeom prst="rect">
          <a:avLst/>
        </a:prstGeom>
      </xdr:spPr>
    </xdr:pic>
    <xdr:clientData/>
  </xdr:twoCellAnchor>
  <xdr:twoCellAnchor>
    <xdr:from>
      <xdr:col>18</xdr:col>
      <xdr:colOff>302559</xdr:colOff>
      <xdr:row>32</xdr:row>
      <xdr:rowOff>78441</xdr:rowOff>
    </xdr:from>
    <xdr:to>
      <xdr:col>18</xdr:col>
      <xdr:colOff>369794</xdr:colOff>
      <xdr:row>32</xdr:row>
      <xdr:rowOff>541176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76035" y="15346045"/>
          <a:ext cx="67310" cy="462915"/>
        </a:xfrm>
        <a:prstGeom prst="rect">
          <a:avLst/>
        </a:prstGeom>
      </xdr:spPr>
    </xdr:pic>
    <xdr:clientData/>
  </xdr:twoCellAnchor>
  <xdr:twoCellAnchor>
    <xdr:from>
      <xdr:col>18</xdr:col>
      <xdr:colOff>302559</xdr:colOff>
      <xdr:row>36</xdr:row>
      <xdr:rowOff>67235</xdr:rowOff>
    </xdr:from>
    <xdr:to>
      <xdr:col>18</xdr:col>
      <xdr:colOff>504266</xdr:colOff>
      <xdr:row>36</xdr:row>
      <xdr:rowOff>565998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76035" y="17879695"/>
          <a:ext cx="201930" cy="499110"/>
        </a:xfrm>
        <a:prstGeom prst="rect">
          <a:avLst/>
        </a:prstGeom>
      </xdr:spPr>
    </xdr:pic>
    <xdr:clientData/>
  </xdr:twoCellAnchor>
  <xdr:twoCellAnchor>
    <xdr:from>
      <xdr:col>18</xdr:col>
      <xdr:colOff>179294</xdr:colOff>
      <xdr:row>35</xdr:row>
      <xdr:rowOff>89647</xdr:rowOff>
    </xdr:from>
    <xdr:to>
      <xdr:col>18</xdr:col>
      <xdr:colOff>425825</xdr:colOff>
      <xdr:row>35</xdr:row>
      <xdr:rowOff>598376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52845" y="17266285"/>
          <a:ext cx="246380" cy="508635"/>
        </a:xfrm>
        <a:prstGeom prst="rect">
          <a:avLst/>
        </a:prstGeom>
      </xdr:spPr>
    </xdr:pic>
    <xdr:clientData/>
  </xdr:twoCellAnchor>
  <xdr:twoCellAnchor>
    <xdr:from>
      <xdr:col>18</xdr:col>
      <xdr:colOff>134471</xdr:colOff>
      <xdr:row>39</xdr:row>
      <xdr:rowOff>67236</xdr:rowOff>
    </xdr:from>
    <xdr:to>
      <xdr:col>18</xdr:col>
      <xdr:colOff>560296</xdr:colOff>
      <xdr:row>39</xdr:row>
      <xdr:rowOff>526180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07760" y="19788505"/>
          <a:ext cx="426085" cy="459105"/>
        </a:xfrm>
        <a:prstGeom prst="rect">
          <a:avLst/>
        </a:prstGeom>
      </xdr:spPr>
    </xdr:pic>
    <xdr:clientData/>
  </xdr:twoCellAnchor>
  <xdr:twoCellAnchor>
    <xdr:from>
      <xdr:col>18</xdr:col>
      <xdr:colOff>257735</xdr:colOff>
      <xdr:row>41</xdr:row>
      <xdr:rowOff>179294</xdr:rowOff>
    </xdr:from>
    <xdr:to>
      <xdr:col>18</xdr:col>
      <xdr:colOff>598113</xdr:colOff>
      <xdr:row>41</xdr:row>
      <xdr:rowOff>481852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30950" y="21173440"/>
          <a:ext cx="340360" cy="302260"/>
        </a:xfrm>
        <a:prstGeom prst="rect">
          <a:avLst/>
        </a:prstGeom>
      </xdr:spPr>
    </xdr:pic>
    <xdr:clientData/>
  </xdr:twoCellAnchor>
  <xdr:twoCellAnchor>
    <xdr:from>
      <xdr:col>18</xdr:col>
      <xdr:colOff>168087</xdr:colOff>
      <xdr:row>37</xdr:row>
      <xdr:rowOff>89649</xdr:rowOff>
    </xdr:from>
    <xdr:to>
      <xdr:col>18</xdr:col>
      <xdr:colOff>493059</xdr:colOff>
      <xdr:row>37</xdr:row>
      <xdr:rowOff>579728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41415" y="18538825"/>
          <a:ext cx="325120" cy="489585"/>
        </a:xfrm>
        <a:prstGeom prst="rect">
          <a:avLst/>
        </a:prstGeom>
      </xdr:spPr>
    </xdr:pic>
    <xdr:clientData/>
  </xdr:twoCellAnchor>
  <xdr:twoCellAnchor>
    <xdr:from>
      <xdr:col>18</xdr:col>
      <xdr:colOff>246529</xdr:colOff>
      <xdr:row>38</xdr:row>
      <xdr:rowOff>89649</xdr:rowOff>
    </xdr:from>
    <xdr:to>
      <xdr:col>18</xdr:col>
      <xdr:colOff>459441</xdr:colOff>
      <xdr:row>38</xdr:row>
      <xdr:rowOff>544449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20155" y="19175095"/>
          <a:ext cx="212725" cy="454660"/>
        </a:xfrm>
        <a:prstGeom prst="rect">
          <a:avLst/>
        </a:prstGeom>
      </xdr:spPr>
    </xdr:pic>
    <xdr:clientData/>
  </xdr:twoCellAnchor>
  <xdr:twoCellAnchor>
    <xdr:from>
      <xdr:col>18</xdr:col>
      <xdr:colOff>291353</xdr:colOff>
      <xdr:row>40</xdr:row>
      <xdr:rowOff>33618</xdr:rowOff>
    </xdr:from>
    <xdr:to>
      <xdr:col>18</xdr:col>
      <xdr:colOff>526676</xdr:colOff>
      <xdr:row>40</xdr:row>
      <xdr:rowOff>523474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64605" y="20391120"/>
          <a:ext cx="235585" cy="490220"/>
        </a:xfrm>
        <a:prstGeom prst="rect">
          <a:avLst/>
        </a:prstGeom>
      </xdr:spPr>
    </xdr:pic>
    <xdr:clientData/>
  </xdr:twoCellAnchor>
  <xdr:twoCellAnchor>
    <xdr:from>
      <xdr:col>18</xdr:col>
      <xdr:colOff>257736</xdr:colOff>
      <xdr:row>43</xdr:row>
      <xdr:rowOff>78442</xdr:rowOff>
    </xdr:from>
    <xdr:to>
      <xdr:col>18</xdr:col>
      <xdr:colOff>526677</xdr:colOff>
      <xdr:row>43</xdr:row>
      <xdr:rowOff>449910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30950" y="22345015"/>
          <a:ext cx="269240" cy="371475"/>
        </a:xfrm>
        <a:prstGeom prst="rect">
          <a:avLst/>
        </a:prstGeom>
      </xdr:spPr>
    </xdr:pic>
    <xdr:clientData/>
  </xdr:twoCellAnchor>
  <xdr:twoCellAnchor>
    <xdr:from>
      <xdr:col>18</xdr:col>
      <xdr:colOff>235323</xdr:colOff>
      <xdr:row>44</xdr:row>
      <xdr:rowOff>82924</xdr:rowOff>
    </xdr:from>
    <xdr:to>
      <xdr:col>18</xdr:col>
      <xdr:colOff>593911</xdr:colOff>
      <xdr:row>44</xdr:row>
      <xdr:rowOff>556230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08725" y="22985730"/>
          <a:ext cx="358775" cy="473075"/>
        </a:xfrm>
        <a:prstGeom prst="rect">
          <a:avLst/>
        </a:prstGeom>
      </xdr:spPr>
    </xdr:pic>
    <xdr:clientData/>
  </xdr:twoCellAnchor>
  <xdr:twoCellAnchor>
    <xdr:from>
      <xdr:col>18</xdr:col>
      <xdr:colOff>253253</xdr:colOff>
      <xdr:row>52</xdr:row>
      <xdr:rowOff>62753</xdr:rowOff>
    </xdr:from>
    <xdr:to>
      <xdr:col>18</xdr:col>
      <xdr:colOff>679078</xdr:colOff>
      <xdr:row>52</xdr:row>
      <xdr:rowOff>521697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26505" y="28055570"/>
          <a:ext cx="426085" cy="459105"/>
        </a:xfrm>
        <a:prstGeom prst="rect">
          <a:avLst/>
        </a:prstGeom>
      </xdr:spPr>
    </xdr:pic>
    <xdr:clientData/>
  </xdr:twoCellAnchor>
  <xdr:twoCellAnchor>
    <xdr:from>
      <xdr:col>18</xdr:col>
      <xdr:colOff>168088</xdr:colOff>
      <xdr:row>53</xdr:row>
      <xdr:rowOff>89647</xdr:rowOff>
    </xdr:from>
    <xdr:to>
      <xdr:col>18</xdr:col>
      <xdr:colOff>697531</xdr:colOff>
      <xdr:row>53</xdr:row>
      <xdr:rowOff>571500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41415" y="28719145"/>
          <a:ext cx="529590" cy="481965"/>
        </a:xfrm>
        <a:prstGeom prst="rect">
          <a:avLst/>
        </a:prstGeom>
      </xdr:spPr>
    </xdr:pic>
    <xdr:clientData/>
  </xdr:twoCellAnchor>
  <xdr:twoCellAnchor>
    <xdr:from>
      <xdr:col>18</xdr:col>
      <xdr:colOff>179295</xdr:colOff>
      <xdr:row>54</xdr:row>
      <xdr:rowOff>89647</xdr:rowOff>
    </xdr:from>
    <xdr:to>
      <xdr:col>18</xdr:col>
      <xdr:colOff>567145</xdr:colOff>
      <xdr:row>54</xdr:row>
      <xdr:rowOff>493059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52845" y="29355415"/>
          <a:ext cx="387985" cy="403225"/>
        </a:xfrm>
        <a:prstGeom prst="rect">
          <a:avLst/>
        </a:prstGeom>
      </xdr:spPr>
    </xdr:pic>
    <xdr:clientData/>
  </xdr:twoCellAnchor>
  <xdr:twoCellAnchor>
    <xdr:from>
      <xdr:col>18</xdr:col>
      <xdr:colOff>134471</xdr:colOff>
      <xdr:row>48</xdr:row>
      <xdr:rowOff>67235</xdr:rowOff>
    </xdr:from>
    <xdr:to>
      <xdr:col>18</xdr:col>
      <xdr:colOff>526677</xdr:colOff>
      <xdr:row>48</xdr:row>
      <xdr:rowOff>610090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207760" y="25514935"/>
          <a:ext cx="392430" cy="542925"/>
        </a:xfrm>
        <a:prstGeom prst="rect">
          <a:avLst/>
        </a:prstGeom>
      </xdr:spPr>
    </xdr:pic>
    <xdr:clientData/>
  </xdr:twoCellAnchor>
  <xdr:twoCellAnchor>
    <xdr:from>
      <xdr:col>18</xdr:col>
      <xdr:colOff>134471</xdr:colOff>
      <xdr:row>50</xdr:row>
      <xdr:rowOff>33618</xdr:rowOff>
    </xdr:from>
    <xdr:to>
      <xdr:col>18</xdr:col>
      <xdr:colOff>616324</xdr:colOff>
      <xdr:row>50</xdr:row>
      <xdr:rowOff>489723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07760" y="26753820"/>
          <a:ext cx="481965" cy="456565"/>
        </a:xfrm>
        <a:prstGeom prst="rect">
          <a:avLst/>
        </a:prstGeom>
      </xdr:spPr>
    </xdr:pic>
    <xdr:clientData/>
  </xdr:twoCellAnchor>
  <xdr:twoCellAnchor>
    <xdr:from>
      <xdr:col>18</xdr:col>
      <xdr:colOff>246530</xdr:colOff>
      <xdr:row>46</xdr:row>
      <xdr:rowOff>44824</xdr:rowOff>
    </xdr:from>
    <xdr:to>
      <xdr:col>18</xdr:col>
      <xdr:colOff>613684</xdr:colOff>
      <xdr:row>46</xdr:row>
      <xdr:rowOff>515471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20155" y="24220170"/>
          <a:ext cx="367030" cy="470535"/>
        </a:xfrm>
        <a:prstGeom prst="rect">
          <a:avLst/>
        </a:prstGeom>
      </xdr:spPr>
    </xdr:pic>
    <xdr:clientData/>
  </xdr:twoCellAnchor>
  <xdr:twoCellAnchor>
    <xdr:from>
      <xdr:col>18</xdr:col>
      <xdr:colOff>89647</xdr:colOff>
      <xdr:row>49</xdr:row>
      <xdr:rowOff>89648</xdr:rowOff>
    </xdr:from>
    <xdr:to>
      <xdr:col>18</xdr:col>
      <xdr:colOff>737551</xdr:colOff>
      <xdr:row>49</xdr:row>
      <xdr:rowOff>448236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63310" y="26174065"/>
          <a:ext cx="643890" cy="358140"/>
        </a:xfrm>
        <a:prstGeom prst="rect">
          <a:avLst/>
        </a:prstGeom>
      </xdr:spPr>
    </xdr:pic>
    <xdr:clientData/>
  </xdr:twoCellAnchor>
  <xdr:twoCellAnchor>
    <xdr:from>
      <xdr:col>18</xdr:col>
      <xdr:colOff>78441</xdr:colOff>
      <xdr:row>65</xdr:row>
      <xdr:rowOff>44824</xdr:rowOff>
    </xdr:from>
    <xdr:to>
      <xdr:col>18</xdr:col>
      <xdr:colOff>571500</xdr:colOff>
      <xdr:row>65</xdr:row>
      <xdr:rowOff>537883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51880" y="36309300"/>
          <a:ext cx="493395" cy="493395"/>
        </a:xfrm>
        <a:prstGeom prst="rect">
          <a:avLst/>
        </a:prstGeom>
      </xdr:spPr>
    </xdr:pic>
    <xdr:clientData/>
  </xdr:twoCellAnchor>
  <xdr:twoCellAnchor>
    <xdr:from>
      <xdr:col>18</xdr:col>
      <xdr:colOff>156882</xdr:colOff>
      <xdr:row>66</xdr:row>
      <xdr:rowOff>112059</xdr:rowOff>
    </xdr:from>
    <xdr:to>
      <xdr:col>18</xdr:col>
      <xdr:colOff>632303</xdr:colOff>
      <xdr:row>66</xdr:row>
      <xdr:rowOff>437030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230620" y="37012880"/>
          <a:ext cx="474980" cy="325120"/>
        </a:xfrm>
        <a:prstGeom prst="rect">
          <a:avLst/>
        </a:prstGeom>
      </xdr:spPr>
    </xdr:pic>
    <xdr:clientData/>
  </xdr:twoCellAnchor>
  <xdr:twoCellAnchor>
    <xdr:from>
      <xdr:col>18</xdr:col>
      <xdr:colOff>168088</xdr:colOff>
      <xdr:row>67</xdr:row>
      <xdr:rowOff>22411</xdr:rowOff>
    </xdr:from>
    <xdr:to>
      <xdr:col>18</xdr:col>
      <xdr:colOff>493059</xdr:colOff>
      <xdr:row>67</xdr:row>
      <xdr:rowOff>564029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241415" y="37559615"/>
          <a:ext cx="325120" cy="541655"/>
        </a:xfrm>
        <a:prstGeom prst="rect">
          <a:avLst/>
        </a:prstGeom>
      </xdr:spPr>
    </xdr:pic>
    <xdr:clientData/>
  </xdr:twoCellAnchor>
  <xdr:twoCellAnchor>
    <xdr:from>
      <xdr:col>18</xdr:col>
      <xdr:colOff>100854</xdr:colOff>
      <xdr:row>68</xdr:row>
      <xdr:rowOff>212913</xdr:rowOff>
    </xdr:from>
    <xdr:to>
      <xdr:col>18</xdr:col>
      <xdr:colOff>705972</xdr:colOff>
      <xdr:row>68</xdr:row>
      <xdr:rowOff>391640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44554" y="37950963"/>
          <a:ext cx="605118" cy="178727"/>
        </a:xfrm>
        <a:prstGeom prst="rect">
          <a:avLst/>
        </a:prstGeom>
      </xdr:spPr>
    </xdr:pic>
    <xdr:clientData/>
  </xdr:twoCellAnchor>
  <xdr:twoCellAnchor>
    <xdr:from>
      <xdr:col>18</xdr:col>
      <xdr:colOff>224118</xdr:colOff>
      <xdr:row>69</xdr:row>
      <xdr:rowOff>156882</xdr:rowOff>
    </xdr:from>
    <xdr:to>
      <xdr:col>18</xdr:col>
      <xdr:colOff>614594</xdr:colOff>
      <xdr:row>69</xdr:row>
      <xdr:rowOff>461644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297295" y="38966775"/>
          <a:ext cx="390525" cy="304165"/>
        </a:xfrm>
        <a:prstGeom prst="rect">
          <a:avLst/>
        </a:prstGeom>
      </xdr:spPr>
    </xdr:pic>
    <xdr:clientData/>
  </xdr:twoCellAnchor>
  <xdr:twoCellAnchor>
    <xdr:from>
      <xdr:col>18</xdr:col>
      <xdr:colOff>235323</xdr:colOff>
      <xdr:row>74</xdr:row>
      <xdr:rowOff>44823</xdr:rowOff>
    </xdr:from>
    <xdr:to>
      <xdr:col>18</xdr:col>
      <xdr:colOff>588000</xdr:colOff>
      <xdr:row>74</xdr:row>
      <xdr:rowOff>549088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08725" y="42035730"/>
          <a:ext cx="352425" cy="504190"/>
        </a:xfrm>
        <a:prstGeom prst="rect">
          <a:avLst/>
        </a:prstGeom>
      </xdr:spPr>
    </xdr:pic>
    <xdr:clientData/>
  </xdr:twoCellAnchor>
  <xdr:twoCellAnchor>
    <xdr:from>
      <xdr:col>18</xdr:col>
      <xdr:colOff>224117</xdr:colOff>
      <xdr:row>75</xdr:row>
      <xdr:rowOff>112060</xdr:rowOff>
    </xdr:from>
    <xdr:to>
      <xdr:col>18</xdr:col>
      <xdr:colOff>582706</xdr:colOff>
      <xdr:row>75</xdr:row>
      <xdr:rowOff>585396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97295" y="42739310"/>
          <a:ext cx="358775" cy="473075"/>
        </a:xfrm>
        <a:prstGeom prst="rect">
          <a:avLst/>
        </a:prstGeom>
      </xdr:spPr>
    </xdr:pic>
    <xdr:clientData/>
  </xdr:twoCellAnchor>
  <xdr:twoCellAnchor>
    <xdr:from>
      <xdr:col>18</xdr:col>
      <xdr:colOff>56029</xdr:colOff>
      <xdr:row>72</xdr:row>
      <xdr:rowOff>112060</xdr:rowOff>
    </xdr:from>
    <xdr:to>
      <xdr:col>18</xdr:col>
      <xdr:colOff>699810</xdr:colOff>
      <xdr:row>72</xdr:row>
      <xdr:rowOff>504266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29655" y="40830500"/>
          <a:ext cx="643890" cy="392430"/>
        </a:xfrm>
        <a:prstGeom prst="rect">
          <a:avLst/>
        </a:prstGeom>
      </xdr:spPr>
    </xdr:pic>
    <xdr:clientData/>
  </xdr:twoCellAnchor>
  <xdr:twoCellAnchor>
    <xdr:from>
      <xdr:col>18</xdr:col>
      <xdr:colOff>224118</xdr:colOff>
      <xdr:row>73</xdr:row>
      <xdr:rowOff>56029</xdr:rowOff>
    </xdr:from>
    <xdr:to>
      <xdr:col>18</xdr:col>
      <xdr:colOff>515471</xdr:colOff>
      <xdr:row>73</xdr:row>
      <xdr:rowOff>565271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297295" y="41410890"/>
          <a:ext cx="291465" cy="509270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42</xdr:row>
      <xdr:rowOff>123265</xdr:rowOff>
    </xdr:from>
    <xdr:to>
      <xdr:col>18</xdr:col>
      <xdr:colOff>601383</xdr:colOff>
      <xdr:row>42</xdr:row>
      <xdr:rowOff>493059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64275" y="21753830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245969</xdr:colOff>
      <xdr:row>70</xdr:row>
      <xdr:rowOff>112058</xdr:rowOff>
    </xdr:from>
    <xdr:to>
      <xdr:col>18</xdr:col>
      <xdr:colOff>598394</xdr:colOff>
      <xdr:row>70</xdr:row>
      <xdr:rowOff>520512</xdr:rowOff>
    </xdr:to>
    <xdr:pic>
      <xdr:nvPicPr>
        <xdr:cNvPr id="66" name="Picture 36" descr="03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9520" y="39557960"/>
          <a:ext cx="352425" cy="40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179294</xdr:colOff>
      <xdr:row>71</xdr:row>
      <xdr:rowOff>134472</xdr:rowOff>
    </xdr:from>
    <xdr:to>
      <xdr:col>18</xdr:col>
      <xdr:colOff>522194</xdr:colOff>
      <xdr:row>71</xdr:row>
      <xdr:rowOff>486897</xdr:rowOff>
    </xdr:to>
    <xdr:pic>
      <xdr:nvPicPr>
        <xdr:cNvPr id="67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2845" y="4021645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190500</xdr:colOff>
      <xdr:row>51</xdr:row>
      <xdr:rowOff>123265</xdr:rowOff>
    </xdr:from>
    <xdr:to>
      <xdr:col>18</xdr:col>
      <xdr:colOff>601383</xdr:colOff>
      <xdr:row>51</xdr:row>
      <xdr:rowOff>493059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64275" y="27480260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324970</xdr:colOff>
      <xdr:row>33</xdr:row>
      <xdr:rowOff>112058</xdr:rowOff>
    </xdr:from>
    <xdr:to>
      <xdr:col>18</xdr:col>
      <xdr:colOff>437029</xdr:colOff>
      <xdr:row>33</xdr:row>
      <xdr:rowOff>528591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398260" y="16015970"/>
          <a:ext cx="112395" cy="416560"/>
        </a:xfrm>
        <a:prstGeom prst="rect">
          <a:avLst/>
        </a:prstGeom>
      </xdr:spPr>
    </xdr:pic>
    <xdr:clientData/>
  </xdr:twoCellAnchor>
  <xdr:twoCellAnchor>
    <xdr:from>
      <xdr:col>18</xdr:col>
      <xdr:colOff>67235</xdr:colOff>
      <xdr:row>76</xdr:row>
      <xdr:rowOff>100854</xdr:rowOff>
    </xdr:from>
    <xdr:to>
      <xdr:col>18</xdr:col>
      <xdr:colOff>729112</xdr:colOff>
      <xdr:row>76</xdr:row>
      <xdr:rowOff>537883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140450" y="43364150"/>
          <a:ext cx="662305" cy="437515"/>
        </a:xfrm>
        <a:prstGeom prst="rect">
          <a:avLst/>
        </a:prstGeom>
      </xdr:spPr>
    </xdr:pic>
    <xdr:clientData/>
  </xdr:twoCellAnchor>
  <xdr:twoCellAnchor>
    <xdr:from>
      <xdr:col>18</xdr:col>
      <xdr:colOff>179295</xdr:colOff>
      <xdr:row>15</xdr:row>
      <xdr:rowOff>56029</xdr:rowOff>
    </xdr:from>
    <xdr:to>
      <xdr:col>18</xdr:col>
      <xdr:colOff>593913</xdr:colOff>
      <xdr:row>15</xdr:row>
      <xdr:rowOff>577960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252845" y="4507230"/>
          <a:ext cx="414655" cy="521970"/>
        </a:xfrm>
        <a:prstGeom prst="rect">
          <a:avLst/>
        </a:prstGeom>
      </xdr:spPr>
    </xdr:pic>
    <xdr:clientData/>
  </xdr:twoCellAnchor>
  <xdr:twoCellAnchor>
    <xdr:from>
      <xdr:col>18</xdr:col>
      <xdr:colOff>247650</xdr:colOff>
      <xdr:row>47</xdr:row>
      <xdr:rowOff>9526</xdr:rowOff>
    </xdr:from>
    <xdr:to>
      <xdr:col>18</xdr:col>
      <xdr:colOff>628650</xdr:colOff>
      <xdr:row>47</xdr:row>
      <xdr:rowOff>583155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21425" y="24821515"/>
          <a:ext cx="381000" cy="573405"/>
        </a:xfrm>
        <a:prstGeom prst="rect">
          <a:avLst/>
        </a:prstGeom>
      </xdr:spPr>
    </xdr:pic>
    <xdr:clientData/>
  </xdr:twoCellAnchor>
  <xdr:twoCellAnchor>
    <xdr:from>
      <xdr:col>18</xdr:col>
      <xdr:colOff>263898</xdr:colOff>
      <xdr:row>45</xdr:row>
      <xdr:rowOff>73399</xdr:rowOff>
    </xdr:from>
    <xdr:to>
      <xdr:col>18</xdr:col>
      <xdr:colOff>622486</xdr:colOff>
      <xdr:row>45</xdr:row>
      <xdr:rowOff>546705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37300" y="23612475"/>
          <a:ext cx="358775" cy="473075"/>
        </a:xfrm>
        <a:prstGeom prst="rect">
          <a:avLst/>
        </a:prstGeom>
      </xdr:spPr>
    </xdr:pic>
    <xdr:clientData/>
  </xdr:twoCellAnchor>
  <xdr:twoCellAnchor>
    <xdr:from>
      <xdr:col>18</xdr:col>
      <xdr:colOff>80681</xdr:colOff>
      <xdr:row>9</xdr:row>
      <xdr:rowOff>80684</xdr:rowOff>
    </xdr:from>
    <xdr:to>
      <xdr:col>18</xdr:col>
      <xdr:colOff>461682</xdr:colOff>
      <xdr:row>9</xdr:row>
      <xdr:rowOff>540125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154420" y="714375"/>
          <a:ext cx="381000" cy="459105"/>
        </a:xfrm>
        <a:prstGeom prst="rect">
          <a:avLst/>
        </a:prstGeom>
      </xdr:spPr>
    </xdr:pic>
    <xdr:clientData/>
  </xdr:twoCellAnchor>
  <xdr:twoCellAnchor>
    <xdr:from>
      <xdr:col>18</xdr:col>
      <xdr:colOff>48980</xdr:colOff>
      <xdr:row>55</xdr:row>
      <xdr:rowOff>120361</xdr:rowOff>
    </xdr:from>
    <xdr:to>
      <xdr:col>18</xdr:col>
      <xdr:colOff>661147</xdr:colOff>
      <xdr:row>55</xdr:row>
      <xdr:rowOff>574524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748230" y="29965361"/>
          <a:ext cx="612167" cy="454163"/>
        </a:xfrm>
        <a:prstGeom prst="rect">
          <a:avLst/>
        </a:prstGeom>
      </xdr:spPr>
    </xdr:pic>
    <xdr:clientData/>
  </xdr:twoCellAnchor>
  <xdr:twoCellAnchor>
    <xdr:from>
      <xdr:col>18</xdr:col>
      <xdr:colOff>78441</xdr:colOff>
      <xdr:row>56</xdr:row>
      <xdr:rowOff>78441</xdr:rowOff>
    </xdr:from>
    <xdr:to>
      <xdr:col>19</xdr:col>
      <xdr:colOff>0</xdr:colOff>
      <xdr:row>56</xdr:row>
      <xdr:rowOff>562685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670346" y="30558441"/>
          <a:ext cx="722868" cy="484244"/>
        </a:xfrm>
        <a:prstGeom prst="rect">
          <a:avLst/>
        </a:prstGeom>
      </xdr:spPr>
    </xdr:pic>
    <xdr:clientData/>
  </xdr:twoCellAnchor>
  <xdr:twoCellAnchor>
    <xdr:from>
      <xdr:col>18</xdr:col>
      <xdr:colOff>33617</xdr:colOff>
      <xdr:row>57</xdr:row>
      <xdr:rowOff>78441</xdr:rowOff>
    </xdr:from>
    <xdr:to>
      <xdr:col>19</xdr:col>
      <xdr:colOff>0</xdr:colOff>
      <xdr:row>57</xdr:row>
      <xdr:rowOff>572667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06795" y="31252795"/>
          <a:ext cx="700405" cy="494030"/>
        </a:xfrm>
        <a:prstGeom prst="rect">
          <a:avLst/>
        </a:prstGeom>
      </xdr:spPr>
    </xdr:pic>
    <xdr:clientData/>
  </xdr:twoCellAnchor>
  <xdr:twoCellAnchor>
    <xdr:from>
      <xdr:col>18</xdr:col>
      <xdr:colOff>11206</xdr:colOff>
      <xdr:row>58</xdr:row>
      <xdr:rowOff>179599</xdr:rowOff>
    </xdr:from>
    <xdr:to>
      <xdr:col>19</xdr:col>
      <xdr:colOff>0</xdr:colOff>
      <xdr:row>58</xdr:row>
      <xdr:rowOff>400844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84570" y="31990030"/>
          <a:ext cx="722630" cy="221615"/>
        </a:xfrm>
        <a:prstGeom prst="rect">
          <a:avLst/>
        </a:prstGeom>
      </xdr:spPr>
    </xdr:pic>
    <xdr:clientData/>
  </xdr:twoCellAnchor>
  <xdr:twoCellAnchor>
    <xdr:from>
      <xdr:col>18</xdr:col>
      <xdr:colOff>257735</xdr:colOff>
      <xdr:row>61</xdr:row>
      <xdr:rowOff>22412</xdr:rowOff>
    </xdr:from>
    <xdr:to>
      <xdr:col>18</xdr:col>
      <xdr:colOff>606164</xdr:colOff>
      <xdr:row>61</xdr:row>
      <xdr:rowOff>593776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330950" y="33741995"/>
          <a:ext cx="348615" cy="571500"/>
        </a:xfrm>
        <a:prstGeom prst="rect">
          <a:avLst/>
        </a:prstGeom>
      </xdr:spPr>
    </xdr:pic>
    <xdr:clientData/>
  </xdr:twoCellAnchor>
  <xdr:twoCellAnchor>
    <xdr:from>
      <xdr:col>18</xdr:col>
      <xdr:colOff>235324</xdr:colOff>
      <xdr:row>62</xdr:row>
      <xdr:rowOff>56029</xdr:rowOff>
    </xdr:from>
    <xdr:to>
      <xdr:col>18</xdr:col>
      <xdr:colOff>495117</xdr:colOff>
      <xdr:row>62</xdr:row>
      <xdr:rowOff>551000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308725" y="34411920"/>
          <a:ext cx="259715" cy="494665"/>
        </a:xfrm>
        <a:prstGeom prst="rect">
          <a:avLst/>
        </a:prstGeom>
      </xdr:spPr>
    </xdr:pic>
    <xdr:clientData/>
  </xdr:twoCellAnchor>
  <xdr:twoCellAnchor>
    <xdr:from>
      <xdr:col>18</xdr:col>
      <xdr:colOff>11207</xdr:colOff>
      <xdr:row>63</xdr:row>
      <xdr:rowOff>267283</xdr:rowOff>
    </xdr:from>
    <xdr:to>
      <xdr:col>19</xdr:col>
      <xdr:colOff>0</xdr:colOff>
      <xdr:row>63</xdr:row>
      <xdr:rowOff>456638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084570" y="35259010"/>
          <a:ext cx="722630" cy="18986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64</xdr:row>
      <xdr:rowOff>290874</xdr:rowOff>
    </xdr:from>
    <xdr:to>
      <xdr:col>18</xdr:col>
      <xdr:colOff>649941</xdr:colOff>
      <xdr:row>64</xdr:row>
      <xdr:rowOff>402131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591905" y="35850874"/>
          <a:ext cx="649941" cy="111257"/>
        </a:xfrm>
        <a:prstGeom prst="rect">
          <a:avLst/>
        </a:prstGeom>
      </xdr:spPr>
    </xdr:pic>
    <xdr:clientData/>
  </xdr:twoCellAnchor>
  <xdr:twoCellAnchor>
    <xdr:from>
      <xdr:col>18</xdr:col>
      <xdr:colOff>78442</xdr:colOff>
      <xdr:row>59</xdr:row>
      <xdr:rowOff>197273</xdr:rowOff>
    </xdr:from>
    <xdr:to>
      <xdr:col>18</xdr:col>
      <xdr:colOff>717177</xdr:colOff>
      <xdr:row>59</xdr:row>
      <xdr:rowOff>465738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51880" y="32644080"/>
          <a:ext cx="638810" cy="268605"/>
        </a:xfrm>
        <a:prstGeom prst="rect">
          <a:avLst/>
        </a:prstGeom>
      </xdr:spPr>
    </xdr:pic>
    <xdr:clientData/>
  </xdr:twoCellAnchor>
  <xdr:twoCellAnchor>
    <xdr:from>
      <xdr:col>18</xdr:col>
      <xdr:colOff>33618</xdr:colOff>
      <xdr:row>60</xdr:row>
      <xdr:rowOff>201706</xdr:rowOff>
    </xdr:from>
    <xdr:to>
      <xdr:col>18</xdr:col>
      <xdr:colOff>729311</xdr:colOff>
      <xdr:row>60</xdr:row>
      <xdr:rowOff>433330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106795" y="33284795"/>
          <a:ext cx="695960" cy="2317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25</xdr:col>
      <xdr:colOff>140037</xdr:colOff>
      <xdr:row>102</xdr:row>
      <xdr:rowOff>34380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362437" y="46805127"/>
          <a:ext cx="10171429" cy="37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6</xdr:row>
      <xdr:rowOff>195123</xdr:rowOff>
    </xdr:from>
    <xdr:to>
      <xdr:col>2</xdr:col>
      <xdr:colOff>952501</xdr:colOff>
      <xdr:row>8</xdr:row>
      <xdr:rowOff>285452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3147695"/>
          <a:ext cx="1739265" cy="1156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112059</xdr:colOff>
      <xdr:row>14</xdr:row>
      <xdr:rowOff>112059</xdr:rowOff>
    </xdr:from>
    <xdr:to>
      <xdr:col>17</xdr:col>
      <xdr:colOff>614453</xdr:colOff>
      <xdr:row>14</xdr:row>
      <xdr:rowOff>560294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3345" y="3810635"/>
          <a:ext cx="502285" cy="448310"/>
        </a:xfrm>
        <a:prstGeom prst="rect">
          <a:avLst/>
        </a:prstGeom>
      </xdr:spPr>
    </xdr:pic>
    <xdr:clientData/>
  </xdr:twoCellAnchor>
  <xdr:twoCellAnchor>
    <xdr:from>
      <xdr:col>17</xdr:col>
      <xdr:colOff>118782</xdr:colOff>
      <xdr:row>15</xdr:row>
      <xdr:rowOff>51548</xdr:rowOff>
    </xdr:from>
    <xdr:to>
      <xdr:col>17</xdr:col>
      <xdr:colOff>621176</xdr:colOff>
      <xdr:row>15</xdr:row>
      <xdr:rowOff>499783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0330" y="4335145"/>
          <a:ext cx="502285" cy="0"/>
        </a:xfrm>
        <a:prstGeom prst="rect">
          <a:avLst/>
        </a:prstGeom>
      </xdr:spPr>
    </xdr:pic>
    <xdr:clientData/>
  </xdr:twoCellAnchor>
  <xdr:twoCellAnchor>
    <xdr:from>
      <xdr:col>17</xdr:col>
      <xdr:colOff>147917</xdr:colOff>
      <xdr:row>16</xdr:row>
      <xdr:rowOff>91888</xdr:rowOff>
    </xdr:from>
    <xdr:to>
      <xdr:col>17</xdr:col>
      <xdr:colOff>650311</xdr:colOff>
      <xdr:row>16</xdr:row>
      <xdr:rowOff>540123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8905" y="4335145"/>
          <a:ext cx="502920" cy="0"/>
        </a:xfrm>
        <a:prstGeom prst="rect">
          <a:avLst/>
        </a:prstGeom>
      </xdr:spPr>
    </xdr:pic>
    <xdr:clientData/>
  </xdr:twoCellAnchor>
  <xdr:twoCellAnchor>
    <xdr:from>
      <xdr:col>17</xdr:col>
      <xdr:colOff>112059</xdr:colOff>
      <xdr:row>19</xdr:row>
      <xdr:rowOff>22413</xdr:rowOff>
    </xdr:from>
    <xdr:to>
      <xdr:col>17</xdr:col>
      <xdr:colOff>750794</xdr:colOff>
      <xdr:row>19</xdr:row>
      <xdr:rowOff>555757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3345" y="4357370"/>
          <a:ext cx="621665" cy="533400"/>
        </a:xfrm>
        <a:prstGeom prst="rect">
          <a:avLst/>
        </a:prstGeom>
      </xdr:spPr>
    </xdr:pic>
    <xdr:clientData/>
  </xdr:twoCellAnchor>
  <xdr:twoCellAnchor>
    <xdr:from>
      <xdr:col>17</xdr:col>
      <xdr:colOff>116060</xdr:colOff>
      <xdr:row>20</xdr:row>
      <xdr:rowOff>99252</xdr:rowOff>
    </xdr:from>
    <xdr:to>
      <xdr:col>17</xdr:col>
      <xdr:colOff>576444</xdr:colOff>
      <xdr:row>20</xdr:row>
      <xdr:rowOff>581105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7155" y="5070475"/>
          <a:ext cx="460375" cy="481965"/>
        </a:xfrm>
        <a:prstGeom prst="rect">
          <a:avLst/>
        </a:prstGeom>
      </xdr:spPr>
    </xdr:pic>
    <xdr:clientData/>
  </xdr:twoCellAnchor>
  <xdr:twoCellAnchor>
    <xdr:from>
      <xdr:col>17</xdr:col>
      <xdr:colOff>190500</xdr:colOff>
      <xdr:row>21</xdr:row>
      <xdr:rowOff>58099</xdr:rowOff>
    </xdr:from>
    <xdr:to>
      <xdr:col>17</xdr:col>
      <xdr:colOff>582706</xdr:colOff>
      <xdr:row>21</xdr:row>
      <xdr:rowOff>459442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22085" y="5665470"/>
          <a:ext cx="391795" cy="401320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22</xdr:row>
      <xdr:rowOff>179293</xdr:rowOff>
    </xdr:from>
    <xdr:to>
      <xdr:col>17</xdr:col>
      <xdr:colOff>687830</xdr:colOff>
      <xdr:row>22</xdr:row>
      <xdr:rowOff>313764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1915" y="6423025"/>
          <a:ext cx="587375" cy="134620"/>
        </a:xfrm>
        <a:prstGeom prst="rect">
          <a:avLst/>
        </a:prstGeom>
      </xdr:spPr>
    </xdr:pic>
    <xdr:clientData/>
  </xdr:twoCellAnchor>
  <xdr:twoCellAnchor>
    <xdr:from>
      <xdr:col>17</xdr:col>
      <xdr:colOff>324971</xdr:colOff>
      <xdr:row>23</xdr:row>
      <xdr:rowOff>67236</xdr:rowOff>
    </xdr:from>
    <xdr:to>
      <xdr:col>17</xdr:col>
      <xdr:colOff>403413</xdr:colOff>
      <xdr:row>23</xdr:row>
      <xdr:rowOff>512060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6070" y="6946900"/>
          <a:ext cx="78740" cy="445135"/>
        </a:xfrm>
        <a:prstGeom prst="rect">
          <a:avLst/>
        </a:prstGeom>
      </xdr:spPr>
    </xdr:pic>
    <xdr:clientData/>
  </xdr:twoCellAnchor>
  <xdr:twoCellAnchor>
    <xdr:from>
      <xdr:col>17</xdr:col>
      <xdr:colOff>159684</xdr:colOff>
      <xdr:row>9</xdr:row>
      <xdr:rowOff>112059</xdr:rowOff>
    </xdr:from>
    <xdr:to>
      <xdr:col>17</xdr:col>
      <xdr:colOff>662078</xdr:colOff>
      <xdr:row>9</xdr:row>
      <xdr:rowOff>560294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0970" y="3174365"/>
          <a:ext cx="502285" cy="448310"/>
        </a:xfrm>
        <a:prstGeom prst="rect">
          <a:avLst/>
        </a:prstGeom>
      </xdr:spPr>
    </xdr:pic>
    <xdr:clientData/>
  </xdr:twoCellAnchor>
  <xdr:twoCellAnchor>
    <xdr:from>
      <xdr:col>17</xdr:col>
      <xdr:colOff>178734</xdr:colOff>
      <xdr:row>10</xdr:row>
      <xdr:rowOff>102534</xdr:rowOff>
    </xdr:from>
    <xdr:to>
      <xdr:col>17</xdr:col>
      <xdr:colOff>681128</xdr:colOff>
      <xdr:row>10</xdr:row>
      <xdr:rowOff>550769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0020" y="3698875"/>
          <a:ext cx="502285" cy="0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11</xdr:row>
      <xdr:rowOff>73959</xdr:rowOff>
    </xdr:from>
    <xdr:to>
      <xdr:col>17</xdr:col>
      <xdr:colOff>671603</xdr:colOff>
      <xdr:row>11</xdr:row>
      <xdr:rowOff>522194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0495" y="3698875"/>
          <a:ext cx="502285" cy="0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12</xdr:row>
      <xdr:rowOff>73959</xdr:rowOff>
    </xdr:from>
    <xdr:to>
      <xdr:col>17</xdr:col>
      <xdr:colOff>671603</xdr:colOff>
      <xdr:row>12</xdr:row>
      <xdr:rowOff>522194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0495" y="3698875"/>
          <a:ext cx="502285" cy="0"/>
        </a:xfrm>
        <a:prstGeom prst="rect">
          <a:avLst/>
        </a:prstGeom>
      </xdr:spPr>
    </xdr:pic>
    <xdr:clientData/>
  </xdr:twoCellAnchor>
  <xdr:twoCellAnchor>
    <xdr:from>
      <xdr:col>17</xdr:col>
      <xdr:colOff>169209</xdr:colOff>
      <xdr:row>13</xdr:row>
      <xdr:rowOff>73959</xdr:rowOff>
    </xdr:from>
    <xdr:to>
      <xdr:col>17</xdr:col>
      <xdr:colOff>671603</xdr:colOff>
      <xdr:row>13</xdr:row>
      <xdr:rowOff>522194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0495" y="3698875"/>
          <a:ext cx="502285" cy="0"/>
        </a:xfrm>
        <a:prstGeom prst="rect">
          <a:avLst/>
        </a:prstGeom>
      </xdr:spPr>
    </xdr:pic>
    <xdr:clientData/>
  </xdr:twoCellAnchor>
  <xdr:twoCellAnchor>
    <xdr:from>
      <xdr:col>17</xdr:col>
      <xdr:colOff>100292</xdr:colOff>
      <xdr:row>18</xdr:row>
      <xdr:rowOff>121824</xdr:rowOff>
    </xdr:from>
    <xdr:to>
      <xdr:col>17</xdr:col>
      <xdr:colOff>602686</xdr:colOff>
      <xdr:row>18</xdr:row>
      <xdr:rowOff>570059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1280" y="4335145"/>
          <a:ext cx="502920" cy="0"/>
        </a:xfrm>
        <a:prstGeom prst="rect">
          <a:avLst/>
        </a:prstGeom>
      </xdr:spPr>
    </xdr:pic>
    <xdr:clientData/>
  </xdr:twoCellAnchor>
  <xdr:twoCellAnchor>
    <xdr:from>
      <xdr:col>17</xdr:col>
      <xdr:colOff>143835</xdr:colOff>
      <xdr:row>17</xdr:row>
      <xdr:rowOff>110938</xdr:rowOff>
    </xdr:from>
    <xdr:to>
      <xdr:col>17</xdr:col>
      <xdr:colOff>646229</xdr:colOff>
      <xdr:row>17</xdr:row>
      <xdr:rowOff>559173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5095" y="4335145"/>
          <a:ext cx="502285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T/&#26032;&#39033;&#30446;/&#37325;&#27773;TX/&#37325;&#27773;TX1.0/&#37325;&#27773;1.0&#25918;&#24179;&#24231;&#26885;&#24037;&#33402;bom-2022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驾驶首页 "/>
      <sheetName val="驾驶员座椅总成"/>
      <sheetName val="副驾驶员首页 "/>
      <sheetName val="副驾驶员座椅总成"/>
      <sheetName val="副驾驶员坐垫总成首页"/>
      <sheetName val="副驾驶员坐垫总成"/>
      <sheetName val="图纸清单"/>
    </sheetNames>
    <sheetDataSet>
      <sheetData sheetId="0"/>
      <sheetData sheetId="1"/>
      <sheetData sheetId="2"/>
      <sheetData sheetId="3">
        <row r="2">
          <cell r="J2" t="str">
            <v>T5副驾驶员座椅总成（1.0气囊减震平台）设计BOM</v>
          </cell>
        </row>
        <row r="5">
          <cell r="G5" t="str">
            <v>日期：</v>
          </cell>
        </row>
        <row r="8">
          <cell r="G8" t="str">
            <v>零件号</v>
          </cell>
          <cell r="H8" t="str">
            <v>QAD号</v>
          </cell>
          <cell r="I8" t="str">
            <v>名称</v>
          </cell>
          <cell r="J8" t="str">
            <v>零件描述</v>
          </cell>
          <cell r="K8" t="str">
            <v>重要度</v>
          </cell>
          <cell r="L8" t="str">
            <v>单位</v>
          </cell>
          <cell r="M8" t="str">
            <v>图示</v>
          </cell>
          <cell r="N8" t="str">
            <v>数据版本</v>
          </cell>
          <cell r="O8" t="str">
            <v>图纸号</v>
          </cell>
          <cell r="P8" t="str">
            <v>图纸版本</v>
          </cell>
          <cell r="Q8" t="str">
            <v>是否申请新零件号</v>
          </cell>
          <cell r="R8" t="str">
            <v>沿用件            Y/N</v>
          </cell>
          <cell r="S8" t="str">
            <v>零件类别</v>
          </cell>
          <cell r="T8" t="str">
            <v>材料</v>
          </cell>
          <cell r="U8" t="str">
            <v>规格</v>
          </cell>
          <cell r="V8" t="str">
            <v>材料标准</v>
          </cell>
          <cell r="W8" t="str">
            <v>轮廓尺寸
(长*宽*高)</v>
          </cell>
          <cell r="X8" t="str">
            <v>设计密度</v>
          </cell>
          <cell r="Y8" t="str">
            <v>重量
（Kg）</v>
          </cell>
          <cell r="Z8" t="str">
            <v>平台</v>
          </cell>
          <cell r="AA8" t="str">
            <v>颜色</v>
          </cell>
          <cell r="AB8" t="str">
            <v>皮纹</v>
          </cell>
          <cell r="AC8" t="str">
            <v>表面处理</v>
          </cell>
          <cell r="AD8" t="str">
            <v>工艺方式</v>
          </cell>
          <cell r="AE8" t="str">
            <v>工艺规格</v>
          </cell>
          <cell r="AH8" t="str">
            <v>工艺用量(kg)</v>
          </cell>
          <cell r="AI8" t="str">
            <v>材料利用率</v>
          </cell>
          <cell r="AJ8" t="str">
            <v>焊接长度(cm)</v>
          </cell>
          <cell r="AK8" t="str">
            <v>涂装面积(㎡)</v>
          </cell>
          <cell r="AL8" t="str">
            <v>工时/min</v>
          </cell>
          <cell r="AM8" t="str">
            <v>人数</v>
          </cell>
          <cell r="AN8" t="str">
            <v>外购/自制</v>
          </cell>
          <cell r="AO8" t="str">
            <v>供应商</v>
          </cell>
        </row>
        <row r="9">
          <cell r="AE9" t="str">
            <v>长</v>
          </cell>
          <cell r="AF9" t="str">
            <v>宽</v>
          </cell>
          <cell r="AG9" t="str">
            <v>高</v>
          </cell>
        </row>
        <row r="10">
          <cell r="G10" t="str">
            <v>WG1662511045/2</v>
          </cell>
          <cell r="H10" t="str">
            <v>SHT0012457</v>
          </cell>
          <cell r="I10" t="str">
            <v>副驾驶员座椅总成</v>
          </cell>
          <cell r="J10" t="str">
            <v>总成件</v>
          </cell>
          <cell r="K10" t="str">
            <v>A</v>
          </cell>
          <cell r="L10" t="str">
            <v>EA</v>
          </cell>
          <cell r="N10" t="str">
            <v>A</v>
          </cell>
          <cell r="O10" t="str">
            <v>WG1662511045/2</v>
          </cell>
          <cell r="P10" t="str">
            <v>A</v>
          </cell>
          <cell r="Q10" t="str">
            <v>Y</v>
          </cell>
          <cell r="R10" t="str">
            <v>N</v>
          </cell>
          <cell r="S10" t="str">
            <v>总成件</v>
          </cell>
          <cell r="T10" t="str">
            <v>ASSY</v>
          </cell>
          <cell r="U10" t="str">
            <v>——</v>
          </cell>
          <cell r="V10" t="str">
            <v>——</v>
          </cell>
          <cell r="W10" t="str">
            <v>1103*580*700</v>
          </cell>
          <cell r="X10" t="str">
            <v>——</v>
          </cell>
          <cell r="Y10">
            <v>26</v>
          </cell>
          <cell r="Z10" t="str">
            <v>1.0平台</v>
          </cell>
          <cell r="AA10" t="str">
            <v>——</v>
          </cell>
          <cell r="AB10" t="str">
            <v>——</v>
          </cell>
          <cell r="AC10" t="str">
            <v>——</v>
          </cell>
          <cell r="AD10" t="str">
            <v>组装</v>
          </cell>
          <cell r="AN10" t="str">
            <v>河北自制</v>
          </cell>
          <cell r="AO10" t="str">
            <v>座椅组装车间</v>
          </cell>
        </row>
        <row r="11">
          <cell r="G11" t="str">
            <v>WG1662511057/2</v>
          </cell>
          <cell r="H11" t="str">
            <v>SHT0012458</v>
          </cell>
          <cell r="I11" t="str">
            <v>副驾驶员座椅总成</v>
          </cell>
          <cell r="J11" t="str">
            <v>总成件</v>
          </cell>
          <cell r="K11" t="str">
            <v>A</v>
          </cell>
          <cell r="L11" t="str">
            <v>EA</v>
          </cell>
          <cell r="N11" t="str">
            <v>A</v>
          </cell>
          <cell r="O11" t="str">
            <v>——</v>
          </cell>
          <cell r="P11" t="str">
            <v>A</v>
          </cell>
          <cell r="Q11" t="str">
            <v>Y</v>
          </cell>
          <cell r="R11" t="str">
            <v>N</v>
          </cell>
          <cell r="S11" t="str">
            <v>总成件</v>
          </cell>
          <cell r="T11" t="str">
            <v>ASSY</v>
          </cell>
          <cell r="U11" t="str">
            <v>——</v>
          </cell>
          <cell r="V11" t="str">
            <v>——</v>
          </cell>
          <cell r="W11" t="str">
            <v>1103*580*700</v>
          </cell>
          <cell r="X11" t="str">
            <v>——</v>
          </cell>
          <cell r="Y11">
            <v>26</v>
          </cell>
          <cell r="Z11" t="str">
            <v>1.0平台</v>
          </cell>
          <cell r="AA11" t="str">
            <v>——</v>
          </cell>
          <cell r="AB11" t="str">
            <v>——</v>
          </cell>
          <cell r="AC11" t="str">
            <v>——</v>
          </cell>
          <cell r="AD11" t="str">
            <v>组装</v>
          </cell>
          <cell r="AN11" t="str">
            <v>河北自制</v>
          </cell>
          <cell r="AO11" t="str">
            <v>座椅组装车间</v>
          </cell>
        </row>
        <row r="12">
          <cell r="G12" t="str">
            <v>WG1662511065/2</v>
          </cell>
          <cell r="H12" t="str">
            <v>SHT0012459</v>
          </cell>
          <cell r="I12" t="str">
            <v>副驾驶员座椅总成</v>
          </cell>
          <cell r="J12" t="str">
            <v>总成件</v>
          </cell>
          <cell r="K12" t="str">
            <v>A</v>
          </cell>
          <cell r="L12" t="str">
            <v>EA</v>
          </cell>
          <cell r="N12" t="str">
            <v>A</v>
          </cell>
          <cell r="O12" t="str">
            <v>——</v>
          </cell>
          <cell r="P12" t="str">
            <v>A</v>
          </cell>
          <cell r="Q12" t="str">
            <v>Y</v>
          </cell>
          <cell r="R12" t="str">
            <v>N</v>
          </cell>
          <cell r="S12" t="str">
            <v>总成件</v>
          </cell>
          <cell r="T12" t="str">
            <v>ASSY</v>
          </cell>
          <cell r="U12" t="str">
            <v>——</v>
          </cell>
          <cell r="V12" t="str">
            <v>——</v>
          </cell>
          <cell r="W12" t="str">
            <v>1103*580*700</v>
          </cell>
          <cell r="X12" t="str">
            <v>——</v>
          </cell>
          <cell r="Y12">
            <v>26</v>
          </cell>
          <cell r="Z12" t="str">
            <v>1.0平台</v>
          </cell>
          <cell r="AA12" t="str">
            <v>——</v>
          </cell>
          <cell r="AB12" t="str">
            <v>——</v>
          </cell>
          <cell r="AC12" t="str">
            <v>——</v>
          </cell>
          <cell r="AD12" t="str">
            <v>组装</v>
          </cell>
          <cell r="AN12" t="str">
            <v>河北自制</v>
          </cell>
          <cell r="AO12" t="str">
            <v>座椅组装车间</v>
          </cell>
        </row>
        <row r="13">
          <cell r="G13" t="str">
            <v>WG1662511233/2</v>
          </cell>
          <cell r="H13" t="str">
            <v>SHT0013621</v>
          </cell>
          <cell r="I13" t="str">
            <v>副驾驶员座椅总成</v>
          </cell>
          <cell r="J13" t="str">
            <v>总成件</v>
          </cell>
          <cell r="K13" t="str">
            <v>A</v>
          </cell>
          <cell r="L13" t="str">
            <v>EA</v>
          </cell>
          <cell r="N13" t="str">
            <v>A</v>
          </cell>
          <cell r="O13" t="str">
            <v>——</v>
          </cell>
          <cell r="P13" t="str">
            <v>A</v>
          </cell>
          <cell r="Q13" t="str">
            <v>Y</v>
          </cell>
          <cell r="R13" t="str">
            <v>N</v>
          </cell>
          <cell r="S13" t="str">
            <v>总成件</v>
          </cell>
          <cell r="T13" t="str">
            <v>ASSY</v>
          </cell>
          <cell r="U13" t="str">
            <v>——</v>
          </cell>
          <cell r="V13" t="str">
            <v>——</v>
          </cell>
          <cell r="W13" t="str">
            <v>1103*580*700</v>
          </cell>
          <cell r="X13" t="str">
            <v>——</v>
          </cell>
          <cell r="Y13">
            <v>26</v>
          </cell>
          <cell r="Z13" t="str">
            <v>1.0平台</v>
          </cell>
          <cell r="AA13" t="str">
            <v>——</v>
          </cell>
          <cell r="AB13" t="str">
            <v>——</v>
          </cell>
          <cell r="AC13" t="str">
            <v>——</v>
          </cell>
          <cell r="AD13" t="str">
            <v>组装</v>
          </cell>
          <cell r="AN13" t="str">
            <v>河北自制</v>
          </cell>
          <cell r="AO13" t="str">
            <v>座椅组装车间</v>
          </cell>
        </row>
        <row r="14">
          <cell r="G14" t="str">
            <v>WG1662511189/2</v>
          </cell>
          <cell r="H14" t="str">
            <v>SHT0013622</v>
          </cell>
          <cell r="I14" t="str">
            <v>副驾驶员座椅总成</v>
          </cell>
          <cell r="J14" t="str">
            <v>总成件</v>
          </cell>
          <cell r="K14" t="str">
            <v>A</v>
          </cell>
          <cell r="L14" t="str">
            <v>EA</v>
          </cell>
          <cell r="N14" t="str">
            <v>A</v>
          </cell>
          <cell r="O14" t="str">
            <v>——</v>
          </cell>
          <cell r="P14" t="str">
            <v>A</v>
          </cell>
          <cell r="Q14" t="str">
            <v>Y</v>
          </cell>
          <cell r="R14" t="str">
            <v>N</v>
          </cell>
          <cell r="S14" t="str">
            <v>总成件</v>
          </cell>
          <cell r="T14" t="str">
            <v>ASSY</v>
          </cell>
          <cell r="U14" t="str">
            <v>——</v>
          </cell>
          <cell r="V14" t="str">
            <v>——</v>
          </cell>
          <cell r="W14" t="str">
            <v>1103*580*700</v>
          </cell>
          <cell r="X14" t="str">
            <v>——</v>
          </cell>
          <cell r="Y14">
            <v>26</v>
          </cell>
          <cell r="Z14" t="str">
            <v>1.0平台</v>
          </cell>
          <cell r="AA14" t="str">
            <v>——</v>
          </cell>
          <cell r="AB14" t="str">
            <v>——</v>
          </cell>
          <cell r="AC14" t="str">
            <v>——</v>
          </cell>
          <cell r="AD14" t="str">
            <v>组装</v>
          </cell>
          <cell r="AN14" t="str">
            <v>河北自制</v>
          </cell>
          <cell r="AO14" t="str">
            <v>座椅组装车间</v>
          </cell>
        </row>
        <row r="15">
          <cell r="G15" t="str">
            <v>SHT0012291</v>
          </cell>
          <cell r="H15" t="str">
            <v>SHT0012291</v>
          </cell>
          <cell r="I15" t="str">
            <v>头枕总成</v>
          </cell>
          <cell r="J15" t="str">
            <v>装配总成</v>
          </cell>
          <cell r="K15" t="str">
            <v>B</v>
          </cell>
          <cell r="L15" t="str">
            <v>EA</v>
          </cell>
          <cell r="N15" t="str">
            <v>A</v>
          </cell>
          <cell r="O15" t="str">
            <v>——</v>
          </cell>
          <cell r="P15" t="str">
            <v>——</v>
          </cell>
          <cell r="Q15" t="str">
            <v>Y</v>
          </cell>
          <cell r="R15" t="str">
            <v>N</v>
          </cell>
          <cell r="S15" t="str">
            <v>总成件</v>
          </cell>
          <cell r="T15" t="str">
            <v>ASSY</v>
          </cell>
          <cell r="U15" t="str">
            <v>——</v>
          </cell>
          <cell r="V15" t="str">
            <v>——</v>
          </cell>
          <cell r="W15" t="str">
            <v>116*265*385</v>
          </cell>
          <cell r="X15" t="str">
            <v>——</v>
          </cell>
          <cell r="Y15">
            <v>1.077</v>
          </cell>
          <cell r="Z15" t="str">
            <v>1.0平台</v>
          </cell>
          <cell r="AA15" t="str">
            <v>——</v>
          </cell>
          <cell r="AB15" t="str">
            <v>——</v>
          </cell>
          <cell r="AC15" t="str">
            <v>——</v>
          </cell>
          <cell r="AN15" t="str">
            <v>过程虚拟件</v>
          </cell>
        </row>
        <row r="16">
          <cell r="G16" t="str">
            <v>SHT0012489</v>
          </cell>
          <cell r="H16" t="str">
            <v>SHT0012489</v>
          </cell>
          <cell r="I16" t="str">
            <v>头枕总成</v>
          </cell>
          <cell r="J16" t="str">
            <v>装配总成</v>
          </cell>
          <cell r="K16" t="str">
            <v>B</v>
          </cell>
          <cell r="L16" t="str">
            <v>EA</v>
          </cell>
          <cell r="N16" t="str">
            <v>A</v>
          </cell>
          <cell r="O16" t="str">
            <v>——</v>
          </cell>
          <cell r="P16" t="str">
            <v>——</v>
          </cell>
          <cell r="Q16" t="str">
            <v>Y</v>
          </cell>
          <cell r="R16" t="str">
            <v>N</v>
          </cell>
          <cell r="S16" t="str">
            <v>总成件</v>
          </cell>
          <cell r="T16" t="str">
            <v>ASSY</v>
          </cell>
          <cell r="U16" t="str">
            <v>——</v>
          </cell>
          <cell r="V16" t="str">
            <v>——</v>
          </cell>
          <cell r="W16" t="str">
            <v>116*265*385</v>
          </cell>
          <cell r="X16" t="str">
            <v>——</v>
          </cell>
          <cell r="Z16" t="str">
            <v>1.0平台</v>
          </cell>
          <cell r="AA16" t="str">
            <v>——</v>
          </cell>
          <cell r="AB16" t="str">
            <v>——</v>
          </cell>
          <cell r="AC16" t="str">
            <v>——</v>
          </cell>
          <cell r="AN16" t="str">
            <v>过程虚拟件</v>
          </cell>
        </row>
        <row r="17">
          <cell r="G17" t="str">
            <v>SHT0012490</v>
          </cell>
          <cell r="H17" t="str">
            <v>SHT0012490</v>
          </cell>
          <cell r="I17" t="str">
            <v>头枕总成</v>
          </cell>
          <cell r="J17" t="str">
            <v>装配总成</v>
          </cell>
          <cell r="K17" t="str">
            <v>B</v>
          </cell>
          <cell r="L17" t="str">
            <v>EA</v>
          </cell>
          <cell r="N17" t="str">
            <v>A</v>
          </cell>
          <cell r="O17" t="str">
            <v>——</v>
          </cell>
          <cell r="P17" t="str">
            <v>——</v>
          </cell>
          <cell r="Q17" t="str">
            <v>Y</v>
          </cell>
          <cell r="R17" t="str">
            <v>N</v>
          </cell>
          <cell r="S17" t="str">
            <v>总成件</v>
          </cell>
          <cell r="T17" t="str">
            <v>ASSY</v>
          </cell>
          <cell r="U17" t="str">
            <v>——</v>
          </cell>
          <cell r="V17" t="str">
            <v>——</v>
          </cell>
          <cell r="W17" t="str">
            <v>116*265*385</v>
          </cell>
          <cell r="X17" t="str">
            <v>——</v>
          </cell>
          <cell r="Z17" t="str">
            <v>1.0平台</v>
          </cell>
          <cell r="AA17" t="str">
            <v>——</v>
          </cell>
          <cell r="AB17" t="str">
            <v>——</v>
          </cell>
          <cell r="AC17" t="str">
            <v>——</v>
          </cell>
          <cell r="AN17" t="str">
            <v>过程虚拟件</v>
          </cell>
        </row>
        <row r="18">
          <cell r="G18" t="str">
            <v>SHT0013638</v>
          </cell>
          <cell r="H18" t="str">
            <v>SHT0013638</v>
          </cell>
          <cell r="I18" t="str">
            <v>头枕总成</v>
          </cell>
          <cell r="J18" t="str">
            <v>装配总成</v>
          </cell>
          <cell r="K18" t="str">
            <v>B</v>
          </cell>
          <cell r="L18" t="str">
            <v>EA</v>
          </cell>
          <cell r="N18" t="str">
            <v>A</v>
          </cell>
          <cell r="O18" t="str">
            <v>——</v>
          </cell>
          <cell r="P18" t="str">
            <v>——</v>
          </cell>
          <cell r="Q18" t="str">
            <v>Y</v>
          </cell>
          <cell r="R18" t="str">
            <v>N</v>
          </cell>
          <cell r="S18" t="str">
            <v>总成件</v>
          </cell>
          <cell r="T18" t="str">
            <v>ASSY</v>
          </cell>
          <cell r="U18" t="str">
            <v>——</v>
          </cell>
          <cell r="V18" t="str">
            <v>——</v>
          </cell>
          <cell r="W18" t="str">
            <v>116*265*385</v>
          </cell>
          <cell r="X18" t="str">
            <v>——</v>
          </cell>
          <cell r="Y18">
            <v>0.98699999999999999</v>
          </cell>
          <cell r="Z18" t="str">
            <v>1.0平台</v>
          </cell>
          <cell r="AA18" t="str">
            <v>——</v>
          </cell>
          <cell r="AB18" t="str">
            <v>——</v>
          </cell>
          <cell r="AC18" t="str">
            <v>——</v>
          </cell>
          <cell r="AN18" t="str">
            <v>过程虚拟件</v>
          </cell>
        </row>
        <row r="19">
          <cell r="G19" t="str">
            <v>SHT0012298</v>
          </cell>
          <cell r="H19" t="str">
            <v>SHT0012298</v>
          </cell>
          <cell r="I19" t="str">
            <v>头枕面套总成</v>
          </cell>
          <cell r="J19" t="str">
            <v>面料：03333</v>
          </cell>
          <cell r="K19" t="str">
            <v>B</v>
          </cell>
          <cell r="L19" t="str">
            <v>EA</v>
          </cell>
          <cell r="N19" t="str">
            <v>A</v>
          </cell>
          <cell r="O19" t="str">
            <v>——</v>
          </cell>
          <cell r="P19" t="str">
            <v>——</v>
          </cell>
          <cell r="Q19" t="str">
            <v>Y</v>
          </cell>
          <cell r="R19" t="str">
            <v>N</v>
          </cell>
          <cell r="S19" t="str">
            <v>缝纫总成</v>
          </cell>
          <cell r="T19" t="str">
            <v>ASSY</v>
          </cell>
          <cell r="U19" t="str">
            <v>——</v>
          </cell>
          <cell r="V19" t="str">
            <v>——</v>
          </cell>
          <cell r="W19" t="str">
            <v>——</v>
          </cell>
          <cell r="X19" t="str">
            <v>——</v>
          </cell>
          <cell r="Y19">
            <v>0.09</v>
          </cell>
          <cell r="Z19" t="str">
            <v>1.0平台</v>
          </cell>
          <cell r="AA19" t="str">
            <v>——</v>
          </cell>
          <cell r="AB19" t="str">
            <v>——</v>
          </cell>
          <cell r="AC19" t="str">
            <v>——</v>
          </cell>
          <cell r="AD19" t="str">
            <v>缝纫</v>
          </cell>
          <cell r="AN19" t="str">
            <v>河北外购</v>
          </cell>
          <cell r="AO19" t="str">
            <v>湘乡简美</v>
          </cell>
        </row>
        <row r="20">
          <cell r="G20" t="str">
            <v>SHT0012352</v>
          </cell>
          <cell r="H20" t="str">
            <v>SHT0012352</v>
          </cell>
          <cell r="I20" t="str">
            <v>头枕面套总成</v>
          </cell>
          <cell r="J20" t="str">
            <v>面料：2070-002</v>
          </cell>
          <cell r="K20" t="str">
            <v>B</v>
          </cell>
          <cell r="L20" t="str">
            <v>EA</v>
          </cell>
          <cell r="N20" t="str">
            <v>A</v>
          </cell>
          <cell r="O20" t="str">
            <v>——</v>
          </cell>
          <cell r="P20" t="str">
            <v>——</v>
          </cell>
          <cell r="Q20" t="str">
            <v>Y</v>
          </cell>
          <cell r="R20" t="str">
            <v>N</v>
          </cell>
          <cell r="S20" t="str">
            <v>缝纫总成</v>
          </cell>
          <cell r="T20" t="str">
            <v>ASSY</v>
          </cell>
          <cell r="U20" t="str">
            <v>——</v>
          </cell>
          <cell r="V20" t="str">
            <v>——</v>
          </cell>
          <cell r="W20" t="str">
            <v>——</v>
          </cell>
          <cell r="X20" t="str">
            <v>——</v>
          </cell>
          <cell r="Y20">
            <v>0.09</v>
          </cell>
          <cell r="Z20" t="str">
            <v>1.0平台</v>
          </cell>
          <cell r="AA20" t="str">
            <v>——</v>
          </cell>
          <cell r="AB20" t="str">
            <v>——</v>
          </cell>
          <cell r="AC20" t="str">
            <v>——</v>
          </cell>
          <cell r="AD20" t="str">
            <v>缝纫</v>
          </cell>
          <cell r="AN20" t="str">
            <v>河北外购</v>
          </cell>
          <cell r="AO20" t="str">
            <v>湘乡简美</v>
          </cell>
        </row>
        <row r="21">
          <cell r="G21" t="str">
            <v>SHT0012353</v>
          </cell>
          <cell r="H21" t="str">
            <v>SHT0012353</v>
          </cell>
          <cell r="I21" t="str">
            <v>头枕面套总成</v>
          </cell>
          <cell r="J21" t="str">
            <v>面料：W625</v>
          </cell>
          <cell r="K21" t="str">
            <v>B</v>
          </cell>
          <cell r="L21" t="str">
            <v>EA</v>
          </cell>
          <cell r="N21" t="str">
            <v>A</v>
          </cell>
          <cell r="O21" t="str">
            <v>——</v>
          </cell>
          <cell r="P21" t="str">
            <v>——</v>
          </cell>
          <cell r="Q21" t="str">
            <v>Y</v>
          </cell>
          <cell r="R21" t="str">
            <v>N</v>
          </cell>
          <cell r="S21" t="str">
            <v>缝纫总成</v>
          </cell>
          <cell r="T21" t="str">
            <v>ASSY</v>
          </cell>
          <cell r="U21" t="str">
            <v>——</v>
          </cell>
          <cell r="V21" t="str">
            <v>——</v>
          </cell>
          <cell r="W21" t="str">
            <v>——</v>
          </cell>
          <cell r="X21" t="str">
            <v>——</v>
          </cell>
          <cell r="Y21">
            <v>0.09</v>
          </cell>
          <cell r="Z21" t="str">
            <v>1.0平台</v>
          </cell>
          <cell r="AA21" t="str">
            <v>——</v>
          </cell>
          <cell r="AB21" t="str">
            <v>——</v>
          </cell>
          <cell r="AC21" t="str">
            <v>——</v>
          </cell>
          <cell r="AD21" t="str">
            <v>缝纫</v>
          </cell>
          <cell r="AN21" t="str">
            <v>河北外购</v>
          </cell>
          <cell r="AO21" t="str">
            <v>湘乡简美</v>
          </cell>
        </row>
        <row r="22">
          <cell r="G22" t="str">
            <v>SHT0013639</v>
          </cell>
          <cell r="H22" t="str">
            <v>SHT0013639</v>
          </cell>
          <cell r="I22" t="str">
            <v>头枕面套总成</v>
          </cell>
          <cell r="J22" t="str">
            <v>PVC 2084-002江苏旷达</v>
          </cell>
          <cell r="K22" t="str">
            <v>B</v>
          </cell>
          <cell r="L22" t="str">
            <v>EA</v>
          </cell>
          <cell r="N22" t="str">
            <v>A</v>
          </cell>
          <cell r="O22" t="str">
            <v>——</v>
          </cell>
          <cell r="P22" t="str">
            <v>——</v>
          </cell>
          <cell r="Q22" t="str">
            <v>Y</v>
          </cell>
          <cell r="R22" t="str">
            <v>N</v>
          </cell>
          <cell r="S22" t="str">
            <v>缝纫总成</v>
          </cell>
          <cell r="T22" t="str">
            <v>ASSY</v>
          </cell>
          <cell r="U22" t="str">
            <v>——</v>
          </cell>
          <cell r="V22" t="str">
            <v>——</v>
          </cell>
          <cell r="W22" t="str">
            <v>——</v>
          </cell>
          <cell r="X22" t="str">
            <v>——</v>
          </cell>
          <cell r="Y22">
            <v>0.09</v>
          </cell>
          <cell r="Z22" t="str">
            <v>1.0平台</v>
          </cell>
          <cell r="AA22" t="str">
            <v>——</v>
          </cell>
          <cell r="AB22" t="str">
            <v>——</v>
          </cell>
          <cell r="AC22" t="str">
            <v>——</v>
          </cell>
          <cell r="AD22" t="str">
            <v>缝纫</v>
          </cell>
          <cell r="AN22" t="str">
            <v>河北外购</v>
          </cell>
          <cell r="AO22" t="str">
            <v>湘乡简美</v>
          </cell>
        </row>
        <row r="23">
          <cell r="G23" t="str">
            <v>SHT0012292</v>
          </cell>
          <cell r="H23" t="str">
            <v>SHT0012292</v>
          </cell>
          <cell r="I23" t="str">
            <v>头枕泡沫总成</v>
          </cell>
          <cell r="J23" t="str">
            <v>注塑件</v>
          </cell>
          <cell r="K23" t="str">
            <v>B</v>
          </cell>
          <cell r="L23" t="str">
            <v>EA</v>
          </cell>
          <cell r="N23" t="str">
            <v>A</v>
          </cell>
          <cell r="O23" t="str">
            <v>SHT0012292</v>
          </cell>
          <cell r="P23" t="str">
            <v>A</v>
          </cell>
          <cell r="Q23" t="str">
            <v>Y</v>
          </cell>
          <cell r="R23" t="str">
            <v>N</v>
          </cell>
          <cell r="S23" t="str">
            <v>注塑件</v>
          </cell>
          <cell r="T23" t="str">
            <v>ASSY</v>
          </cell>
          <cell r="U23" t="str">
            <v>——</v>
          </cell>
          <cell r="V23" t="str">
            <v>——</v>
          </cell>
          <cell r="W23" t="str">
            <v>116*265*385</v>
          </cell>
          <cell r="X23" t="str">
            <v>——</v>
          </cell>
          <cell r="Y23">
            <v>0.98699999999999999</v>
          </cell>
          <cell r="Z23" t="str">
            <v>1.0平台</v>
          </cell>
          <cell r="AA23" t="str">
            <v>——</v>
          </cell>
          <cell r="AB23" t="str">
            <v>——</v>
          </cell>
          <cell r="AC23" t="str">
            <v>——</v>
          </cell>
          <cell r="AD23" t="str">
            <v>发泡</v>
          </cell>
          <cell r="AE23" t="str">
            <v>8%损耗</v>
          </cell>
          <cell r="AH23">
            <v>1.06596</v>
          </cell>
          <cell r="AI23">
            <v>0.92592592592592604</v>
          </cell>
          <cell r="AN23" t="str">
            <v>河北外购</v>
          </cell>
          <cell r="AO23" t="str">
            <v>日照连成</v>
          </cell>
        </row>
        <row r="24">
          <cell r="G24" t="str">
            <v>SHT0012316</v>
          </cell>
          <cell r="H24" t="str">
            <v>SHT0012316</v>
          </cell>
          <cell r="I24" t="str">
            <v>副驾驶员靠背总成</v>
          </cell>
          <cell r="J24" t="str">
            <v>装配总成</v>
          </cell>
          <cell r="K24" t="str">
            <v>B</v>
          </cell>
          <cell r="L24" t="str">
            <v>EA</v>
          </cell>
          <cell r="N24" t="str">
            <v>A</v>
          </cell>
          <cell r="O24" t="str">
            <v>——</v>
          </cell>
          <cell r="P24" t="str">
            <v>——</v>
          </cell>
          <cell r="Q24" t="str">
            <v>Y</v>
          </cell>
          <cell r="R24" t="str">
            <v>N</v>
          </cell>
          <cell r="S24" t="str">
            <v>总成件</v>
          </cell>
          <cell r="T24" t="str">
            <v>ASSY</v>
          </cell>
          <cell r="U24" t="str">
            <v>——</v>
          </cell>
          <cell r="V24" t="str">
            <v>——</v>
          </cell>
          <cell r="W24" t="str">
            <v>603*527*160</v>
          </cell>
          <cell r="X24" t="str">
            <v>——</v>
          </cell>
          <cell r="Z24" t="str">
            <v>1.0平台</v>
          </cell>
          <cell r="AA24" t="str">
            <v>——</v>
          </cell>
          <cell r="AB24" t="str">
            <v>——</v>
          </cell>
          <cell r="AC24" t="str">
            <v>——</v>
          </cell>
          <cell r="AN24" t="str">
            <v>过程虚拟件</v>
          </cell>
        </row>
        <row r="25">
          <cell r="G25" t="str">
            <v>SHT0012494</v>
          </cell>
          <cell r="H25" t="str">
            <v>SHT0012494</v>
          </cell>
          <cell r="I25" t="str">
            <v>副驾驶员靠背总成</v>
          </cell>
          <cell r="J25" t="str">
            <v>装配总成</v>
          </cell>
          <cell r="K25" t="str">
            <v>B</v>
          </cell>
          <cell r="L25" t="str">
            <v>EA</v>
          </cell>
          <cell r="N25" t="str">
            <v>A</v>
          </cell>
          <cell r="O25" t="str">
            <v>——</v>
          </cell>
          <cell r="P25" t="str">
            <v>——</v>
          </cell>
          <cell r="Q25" t="str">
            <v>Y</v>
          </cell>
          <cell r="R25" t="str">
            <v>N</v>
          </cell>
          <cell r="S25" t="str">
            <v>总成件</v>
          </cell>
          <cell r="T25" t="str">
            <v>ASSY</v>
          </cell>
          <cell r="U25" t="str">
            <v>——</v>
          </cell>
          <cell r="V25" t="str">
            <v>——</v>
          </cell>
          <cell r="W25" t="str">
            <v>603*527*160</v>
          </cell>
          <cell r="X25" t="str">
            <v>——</v>
          </cell>
          <cell r="Z25" t="str">
            <v>1.0平台</v>
          </cell>
          <cell r="AA25" t="str">
            <v>——</v>
          </cell>
          <cell r="AB25" t="str">
            <v>——</v>
          </cell>
          <cell r="AC25" t="str">
            <v>——</v>
          </cell>
          <cell r="AN25" t="str">
            <v>过程虚拟件</v>
          </cell>
        </row>
        <row r="26">
          <cell r="G26" t="str">
            <v>SHT0012495</v>
          </cell>
          <cell r="H26" t="str">
            <v>SHT0012495</v>
          </cell>
          <cell r="I26" t="str">
            <v>副驾驶员靠背总成</v>
          </cell>
          <cell r="J26" t="str">
            <v>装配总成</v>
          </cell>
          <cell r="K26" t="str">
            <v>B</v>
          </cell>
          <cell r="L26" t="str">
            <v>EA</v>
          </cell>
          <cell r="N26" t="str">
            <v>A</v>
          </cell>
          <cell r="O26" t="str">
            <v>——</v>
          </cell>
          <cell r="P26" t="str">
            <v>——</v>
          </cell>
          <cell r="Q26" t="str">
            <v>Y</v>
          </cell>
          <cell r="R26" t="str">
            <v>N</v>
          </cell>
          <cell r="S26" t="str">
            <v>总成件</v>
          </cell>
          <cell r="T26" t="str">
            <v>ASSY</v>
          </cell>
          <cell r="U26" t="str">
            <v>——</v>
          </cell>
          <cell r="V26" t="str">
            <v>——</v>
          </cell>
          <cell r="W26" t="str">
            <v>603*527*160</v>
          </cell>
          <cell r="X26" t="str">
            <v>——</v>
          </cell>
          <cell r="Z26" t="str">
            <v>1.0平台</v>
          </cell>
          <cell r="AA26" t="str">
            <v>——</v>
          </cell>
          <cell r="AB26" t="str">
            <v>——</v>
          </cell>
          <cell r="AC26" t="str">
            <v>——</v>
          </cell>
          <cell r="AN26" t="str">
            <v>过程虚拟件</v>
          </cell>
        </row>
        <row r="27">
          <cell r="G27" t="str">
            <v>SHT0013651</v>
          </cell>
          <cell r="H27" t="str">
            <v>SHT0013651</v>
          </cell>
          <cell r="I27" t="str">
            <v>副驾驶员靠背总成</v>
          </cell>
          <cell r="J27" t="str">
            <v>装配总成</v>
          </cell>
          <cell r="K27" t="str">
            <v>B</v>
          </cell>
          <cell r="L27" t="str">
            <v>EA</v>
          </cell>
          <cell r="N27" t="str">
            <v>A</v>
          </cell>
          <cell r="O27" t="str">
            <v>——</v>
          </cell>
          <cell r="P27" t="str">
            <v>——</v>
          </cell>
          <cell r="Q27" t="str">
            <v>Y</v>
          </cell>
          <cell r="R27" t="str">
            <v>N</v>
          </cell>
          <cell r="S27" t="str">
            <v>总成件</v>
          </cell>
          <cell r="T27" t="str">
            <v>ASSY</v>
          </cell>
          <cell r="U27" t="str">
            <v>——</v>
          </cell>
          <cell r="V27" t="str">
            <v>——</v>
          </cell>
          <cell r="W27" t="str">
            <v>603*527*160</v>
          </cell>
          <cell r="X27" t="str">
            <v>——</v>
          </cell>
          <cell r="Z27" t="str">
            <v>1.0平台</v>
          </cell>
          <cell r="AA27" t="str">
            <v>——</v>
          </cell>
          <cell r="AB27" t="str">
            <v>——</v>
          </cell>
          <cell r="AC27" t="str">
            <v>——</v>
          </cell>
          <cell r="AN27" t="str">
            <v>过程虚拟件</v>
          </cell>
        </row>
        <row r="28">
          <cell r="G28" t="str">
            <v>SHT0013652</v>
          </cell>
          <cell r="H28" t="str">
            <v>SHT0013652</v>
          </cell>
          <cell r="I28" t="str">
            <v>副驾驶员靠背总成</v>
          </cell>
          <cell r="J28" t="str">
            <v>装配总成</v>
          </cell>
          <cell r="K28" t="str">
            <v>B</v>
          </cell>
          <cell r="L28" t="str">
            <v>EA</v>
          </cell>
          <cell r="N28" t="str">
            <v>A</v>
          </cell>
          <cell r="O28" t="str">
            <v>——</v>
          </cell>
          <cell r="P28" t="str">
            <v>——</v>
          </cell>
          <cell r="Q28" t="str">
            <v>Y</v>
          </cell>
          <cell r="R28" t="str">
            <v>N</v>
          </cell>
          <cell r="S28" t="str">
            <v>总成件</v>
          </cell>
          <cell r="T28" t="str">
            <v>ASSY</v>
          </cell>
          <cell r="U28" t="str">
            <v>——</v>
          </cell>
          <cell r="V28" t="str">
            <v>——</v>
          </cell>
          <cell r="W28" t="str">
            <v>603*527*160</v>
          </cell>
          <cell r="X28" t="str">
            <v>——</v>
          </cell>
          <cell r="Z28" t="str">
            <v>1.0平台</v>
          </cell>
          <cell r="AA28" t="str">
            <v>——</v>
          </cell>
          <cell r="AB28" t="str">
            <v>——</v>
          </cell>
          <cell r="AC28" t="str">
            <v>——</v>
          </cell>
          <cell r="AN28" t="str">
            <v>过程虚拟件</v>
          </cell>
        </row>
        <row r="29">
          <cell r="G29" t="str">
            <v>SHT0012823</v>
          </cell>
          <cell r="H29" t="str">
            <v>SHT0012823</v>
          </cell>
          <cell r="I29" t="str">
            <v>靠背面套总成</v>
          </cell>
          <cell r="J29" t="str">
            <v>主面料：T638
辅面料：03333</v>
          </cell>
          <cell r="K29" t="str">
            <v>B</v>
          </cell>
          <cell r="L29" t="str">
            <v>EA</v>
          </cell>
          <cell r="N29" t="str">
            <v>A</v>
          </cell>
          <cell r="O29" t="str">
            <v>——</v>
          </cell>
          <cell r="P29" t="str">
            <v>——</v>
          </cell>
          <cell r="Q29" t="str">
            <v>Y</v>
          </cell>
          <cell r="R29" t="str">
            <v>N</v>
          </cell>
          <cell r="S29" t="str">
            <v>缝纫总成</v>
          </cell>
          <cell r="T29" t="str">
            <v>ASSY</v>
          </cell>
          <cell r="U29" t="str">
            <v>——</v>
          </cell>
          <cell r="V29" t="str">
            <v>——</v>
          </cell>
          <cell r="W29" t="str">
            <v>——</v>
          </cell>
          <cell r="X29" t="str">
            <v>——</v>
          </cell>
          <cell r="Y29">
            <v>0.67</v>
          </cell>
          <cell r="Z29" t="str">
            <v>1.0平台</v>
          </cell>
          <cell r="AA29" t="str">
            <v>——</v>
          </cell>
          <cell r="AB29" t="str">
            <v>——</v>
          </cell>
          <cell r="AC29" t="str">
            <v>——</v>
          </cell>
          <cell r="AD29" t="str">
            <v>缝纫</v>
          </cell>
          <cell r="AN29" t="str">
            <v>河北外购</v>
          </cell>
          <cell r="AO29" t="str">
            <v>湘乡简美</v>
          </cell>
        </row>
        <row r="30">
          <cell r="G30" t="str">
            <v>SHT0012822</v>
          </cell>
          <cell r="H30" t="str">
            <v>SHT0012822</v>
          </cell>
          <cell r="I30" t="str">
            <v>靠背面套总成</v>
          </cell>
          <cell r="J30" t="str">
            <v>主面料：2084-950
辅面料1：2070-002
辅面料2：W625</v>
          </cell>
          <cell r="K30" t="str">
            <v>B</v>
          </cell>
          <cell r="L30" t="str">
            <v>EA</v>
          </cell>
          <cell r="N30" t="str">
            <v>A</v>
          </cell>
          <cell r="O30" t="str">
            <v>——</v>
          </cell>
          <cell r="P30" t="str">
            <v>——</v>
          </cell>
          <cell r="Q30" t="str">
            <v>Y</v>
          </cell>
          <cell r="R30" t="str">
            <v>N</v>
          </cell>
          <cell r="S30" t="str">
            <v>缝纫总成</v>
          </cell>
          <cell r="T30" t="str">
            <v>ASSY</v>
          </cell>
          <cell r="U30" t="str">
            <v>——</v>
          </cell>
          <cell r="V30" t="str">
            <v>——</v>
          </cell>
          <cell r="W30" t="str">
            <v>——</v>
          </cell>
          <cell r="X30" t="str">
            <v>——</v>
          </cell>
          <cell r="Y30">
            <v>0.67</v>
          </cell>
          <cell r="Z30" t="str">
            <v>1.0平台</v>
          </cell>
          <cell r="AA30" t="str">
            <v>——</v>
          </cell>
          <cell r="AB30" t="str">
            <v>——</v>
          </cell>
          <cell r="AC30" t="str">
            <v>——</v>
          </cell>
          <cell r="AD30" t="str">
            <v>缝纫</v>
          </cell>
          <cell r="AN30" t="str">
            <v>河北外购</v>
          </cell>
          <cell r="AO30" t="str">
            <v>湘乡简美</v>
          </cell>
        </row>
        <row r="31">
          <cell r="G31" t="str">
            <v>SHT0012824</v>
          </cell>
          <cell r="H31" t="str">
            <v>SHT0012824</v>
          </cell>
          <cell r="I31" t="str">
            <v>靠背面套总成</v>
          </cell>
          <cell r="J31" t="str">
            <v>主面料：W956
辅面料：W625</v>
          </cell>
          <cell r="K31" t="str">
            <v>B</v>
          </cell>
          <cell r="L31" t="str">
            <v>EA</v>
          </cell>
          <cell r="N31" t="str">
            <v>A</v>
          </cell>
          <cell r="O31" t="str">
            <v>——</v>
          </cell>
          <cell r="P31" t="str">
            <v>——</v>
          </cell>
          <cell r="Q31" t="str">
            <v>Y</v>
          </cell>
          <cell r="R31" t="str">
            <v>N</v>
          </cell>
          <cell r="S31" t="str">
            <v>缝纫总成</v>
          </cell>
          <cell r="T31" t="str">
            <v>ASSY</v>
          </cell>
          <cell r="U31" t="str">
            <v>——</v>
          </cell>
          <cell r="V31" t="str">
            <v>——</v>
          </cell>
          <cell r="W31" t="str">
            <v>——</v>
          </cell>
          <cell r="X31" t="str">
            <v>——</v>
          </cell>
          <cell r="Y31">
            <v>0.67</v>
          </cell>
          <cell r="Z31" t="str">
            <v>1.0平台</v>
          </cell>
          <cell r="AA31" t="str">
            <v>——</v>
          </cell>
          <cell r="AB31" t="str">
            <v>——</v>
          </cell>
          <cell r="AC31" t="str">
            <v>——</v>
          </cell>
          <cell r="AD31" t="str">
            <v>缝纫</v>
          </cell>
          <cell r="AN31" t="str">
            <v>河北外购</v>
          </cell>
          <cell r="AO31" t="str">
            <v>湘乡简美</v>
          </cell>
        </row>
        <row r="32">
          <cell r="G32" t="str">
            <v>SHT0013630</v>
          </cell>
          <cell r="H32" t="str">
            <v>SHT0013630</v>
          </cell>
          <cell r="I32" t="str">
            <v>靠背面套总成</v>
          </cell>
          <cell r="J32" t="str">
            <v>主 超纤 2084-999 江苏旷达   辅 PVC 2084-002 江苏旷达</v>
          </cell>
          <cell r="K32" t="str">
            <v>B</v>
          </cell>
          <cell r="L32" t="str">
            <v>EA</v>
          </cell>
          <cell r="N32" t="str">
            <v>A</v>
          </cell>
          <cell r="O32" t="str">
            <v>——</v>
          </cell>
          <cell r="P32" t="str">
            <v>——</v>
          </cell>
          <cell r="Q32" t="str">
            <v>Y</v>
          </cell>
          <cell r="R32" t="str">
            <v>N</v>
          </cell>
          <cell r="S32" t="str">
            <v>缝纫总成</v>
          </cell>
          <cell r="T32" t="str">
            <v>ASSY</v>
          </cell>
          <cell r="U32" t="str">
            <v>——</v>
          </cell>
          <cell r="V32" t="str">
            <v>——</v>
          </cell>
          <cell r="W32" t="str">
            <v>——</v>
          </cell>
          <cell r="X32" t="str">
            <v>——</v>
          </cell>
          <cell r="Y32">
            <v>0.67</v>
          </cell>
          <cell r="Z32" t="str">
            <v>1.0平台</v>
          </cell>
          <cell r="AA32" t="str">
            <v>——</v>
          </cell>
          <cell r="AB32" t="str">
            <v>——</v>
          </cell>
          <cell r="AC32" t="str">
            <v>——</v>
          </cell>
          <cell r="AD32" t="str">
            <v>缝纫</v>
          </cell>
          <cell r="AN32" t="str">
            <v>河北外购</v>
          </cell>
          <cell r="AO32" t="str">
            <v>湘乡简美</v>
          </cell>
        </row>
        <row r="33">
          <cell r="G33" t="str">
            <v>SHT0013631</v>
          </cell>
          <cell r="H33" t="str">
            <v>SHT0013631</v>
          </cell>
          <cell r="I33" t="str">
            <v>靠背面套总成</v>
          </cell>
          <cell r="J33" t="str">
            <v>主：织物 T872 江苏旷达    辅：PVC 2084-002江苏旷达</v>
          </cell>
          <cell r="K33" t="str">
            <v>B</v>
          </cell>
          <cell r="L33" t="str">
            <v>EA</v>
          </cell>
          <cell r="N33" t="str">
            <v>A</v>
          </cell>
          <cell r="O33" t="str">
            <v>——</v>
          </cell>
          <cell r="P33" t="str">
            <v>——</v>
          </cell>
          <cell r="Q33" t="str">
            <v>Y</v>
          </cell>
          <cell r="R33" t="str">
            <v>N</v>
          </cell>
          <cell r="S33" t="str">
            <v>缝纫总成</v>
          </cell>
          <cell r="T33" t="str">
            <v>ASSY</v>
          </cell>
          <cell r="U33" t="str">
            <v>——</v>
          </cell>
          <cell r="V33" t="str">
            <v>——</v>
          </cell>
          <cell r="W33" t="str">
            <v>——</v>
          </cell>
          <cell r="X33" t="str">
            <v>——</v>
          </cell>
          <cell r="Y33">
            <v>0.67</v>
          </cell>
          <cell r="Z33" t="str">
            <v>1.0平台</v>
          </cell>
          <cell r="AA33" t="str">
            <v>——</v>
          </cell>
          <cell r="AB33" t="str">
            <v>——</v>
          </cell>
          <cell r="AC33" t="str">
            <v>——</v>
          </cell>
          <cell r="AD33" t="str">
            <v>缝纫</v>
          </cell>
          <cell r="AN33" t="str">
            <v>河北外购</v>
          </cell>
          <cell r="AO33" t="str">
            <v>湘乡简美</v>
          </cell>
        </row>
        <row r="34">
          <cell r="G34" t="str">
            <v>BQB40-6806117</v>
          </cell>
          <cell r="H34" t="str">
            <v>SCS0004029</v>
          </cell>
          <cell r="I34" t="str">
            <v>主动头枕导套</v>
          </cell>
          <cell r="J34" t="str">
            <v>注塑件</v>
          </cell>
          <cell r="K34" t="str">
            <v>B</v>
          </cell>
          <cell r="L34" t="str">
            <v>EA</v>
          </cell>
          <cell r="N34" t="str">
            <v>A</v>
          </cell>
          <cell r="O34" t="str">
            <v>BQB40-6806117</v>
          </cell>
          <cell r="P34" t="str">
            <v>A</v>
          </cell>
          <cell r="Q34" t="str">
            <v>N</v>
          </cell>
          <cell r="R34" t="str">
            <v>Y</v>
          </cell>
          <cell r="S34" t="str">
            <v>注塑件</v>
          </cell>
          <cell r="T34" t="str">
            <v>PP8303</v>
          </cell>
          <cell r="U34" t="str">
            <v>——</v>
          </cell>
          <cell r="V34" t="str">
            <v>——</v>
          </cell>
          <cell r="W34" t="str">
            <v>32*34*87</v>
          </cell>
          <cell r="X34" t="str">
            <v>——</v>
          </cell>
          <cell r="Y34">
            <v>1.9599999999999999E-2</v>
          </cell>
          <cell r="Z34" t="str">
            <v>1.0平台</v>
          </cell>
          <cell r="AA34" t="str">
            <v>——</v>
          </cell>
          <cell r="AB34" t="str">
            <v>——</v>
          </cell>
          <cell r="AC34" t="str">
            <v>——</v>
          </cell>
          <cell r="AD34" t="str">
            <v>注塑</v>
          </cell>
          <cell r="AE34" t="str">
            <v>4%损耗</v>
          </cell>
          <cell r="AH34">
            <v>2.0383999999999999E-2</v>
          </cell>
          <cell r="AI34">
            <v>0.96153846153846201</v>
          </cell>
          <cell r="AN34" t="str">
            <v>河北外购</v>
          </cell>
          <cell r="AO34" t="str">
            <v>黄骅雍丰</v>
          </cell>
        </row>
        <row r="35">
          <cell r="G35" t="str">
            <v>BQB40-6806118</v>
          </cell>
          <cell r="H35" t="str">
            <v>SCS0004036</v>
          </cell>
          <cell r="I35" t="str">
            <v>自由头枕导套</v>
          </cell>
          <cell r="J35" t="str">
            <v>注塑件</v>
          </cell>
          <cell r="K35" t="str">
            <v>B</v>
          </cell>
          <cell r="L35" t="str">
            <v>EA</v>
          </cell>
          <cell r="N35" t="str">
            <v>A</v>
          </cell>
          <cell r="O35" t="str">
            <v>BQB40-6806118</v>
          </cell>
          <cell r="P35" t="str">
            <v>A</v>
          </cell>
          <cell r="Q35" t="str">
            <v>N</v>
          </cell>
          <cell r="R35" t="str">
            <v>Y</v>
          </cell>
          <cell r="S35" t="str">
            <v>注塑件</v>
          </cell>
          <cell r="T35" t="str">
            <v>PP8303</v>
          </cell>
          <cell r="U35" t="str">
            <v>——</v>
          </cell>
          <cell r="V35" t="str">
            <v>——</v>
          </cell>
          <cell r="W35" t="str">
            <v>32*33*87</v>
          </cell>
          <cell r="X35" t="str">
            <v>——</v>
          </cell>
          <cell r="Y35">
            <v>1.5599999999999999E-2</v>
          </cell>
          <cell r="Z35" t="str">
            <v>1.0平台</v>
          </cell>
          <cell r="AA35" t="str">
            <v>——</v>
          </cell>
          <cell r="AB35" t="str">
            <v>——</v>
          </cell>
          <cell r="AC35" t="str">
            <v>——</v>
          </cell>
          <cell r="AD35" t="str">
            <v>注塑</v>
          </cell>
          <cell r="AE35" t="str">
            <v>4%损耗</v>
          </cell>
          <cell r="AH35">
            <v>1.6223999999999999E-2</v>
          </cell>
          <cell r="AI35">
            <v>0.96153846153846201</v>
          </cell>
          <cell r="AN35" t="str">
            <v>河北外购</v>
          </cell>
          <cell r="AO35" t="str">
            <v>黄骅雍丰</v>
          </cell>
        </row>
        <row r="36">
          <cell r="G36" t="str">
            <v>SHT0012440</v>
          </cell>
          <cell r="H36" t="str">
            <v>SHT0012440</v>
          </cell>
          <cell r="I36" t="str">
            <v>副驾驶员靠背泡沫总成</v>
          </cell>
          <cell r="J36" t="str">
            <v>注塑件</v>
          </cell>
          <cell r="K36" t="str">
            <v>B</v>
          </cell>
          <cell r="L36" t="str">
            <v>EA</v>
          </cell>
          <cell r="N36" t="str">
            <v>A</v>
          </cell>
          <cell r="O36" t="str">
            <v>SHT0012440</v>
          </cell>
          <cell r="P36" t="str">
            <v>A</v>
          </cell>
          <cell r="Q36" t="str">
            <v>Y</v>
          </cell>
          <cell r="R36" t="str">
            <v>N</v>
          </cell>
          <cell r="S36" t="str">
            <v>注塑件</v>
          </cell>
          <cell r="T36" t="str">
            <v>ASSY</v>
          </cell>
          <cell r="U36" t="str">
            <v>——</v>
          </cell>
          <cell r="V36" t="str">
            <v>——</v>
          </cell>
          <cell r="W36" t="str">
            <v>228*521*586</v>
          </cell>
          <cell r="X36" t="str">
            <v>——</v>
          </cell>
          <cell r="Y36">
            <v>0.65</v>
          </cell>
          <cell r="Z36" t="str">
            <v>1.0平台</v>
          </cell>
          <cell r="AA36" t="str">
            <v>——</v>
          </cell>
          <cell r="AB36" t="str">
            <v>——</v>
          </cell>
          <cell r="AC36" t="str">
            <v>——</v>
          </cell>
          <cell r="AD36" t="str">
            <v>发泡</v>
          </cell>
          <cell r="AE36" t="str">
            <v>8%损耗</v>
          </cell>
          <cell r="AH36">
            <v>0.70199999999999996</v>
          </cell>
          <cell r="AI36">
            <v>0.92592592592592604</v>
          </cell>
          <cell r="AN36" t="str">
            <v>河北自制</v>
          </cell>
          <cell r="AO36" t="str">
            <v>发泡车间</v>
          </cell>
        </row>
        <row r="37">
          <cell r="G37" t="str">
            <v>SHT0012294</v>
          </cell>
          <cell r="H37" t="str">
            <v>SHT0012294</v>
          </cell>
          <cell r="I37" t="str">
            <v>靠背骨架焊接总成</v>
          </cell>
          <cell r="J37" t="str">
            <v>焊接总成</v>
          </cell>
          <cell r="K37" t="str">
            <v>A</v>
          </cell>
          <cell r="L37" t="str">
            <v>EA</v>
          </cell>
          <cell r="N37" t="str">
            <v>A</v>
          </cell>
          <cell r="O37" t="str">
            <v>SHT0012294</v>
          </cell>
          <cell r="P37" t="str">
            <v>A</v>
          </cell>
          <cell r="Q37" t="str">
            <v>Y</v>
          </cell>
          <cell r="R37" t="str">
            <v>N</v>
          </cell>
          <cell r="S37" t="str">
            <v>分总成</v>
          </cell>
          <cell r="T37" t="str">
            <v>ASSY</v>
          </cell>
          <cell r="U37" t="str">
            <v>——</v>
          </cell>
          <cell r="V37" t="str">
            <v>——</v>
          </cell>
          <cell r="W37" t="str">
            <v>562*462*41</v>
          </cell>
          <cell r="X37" t="str">
            <v>——</v>
          </cell>
          <cell r="Y37" t="e">
            <v>#REF!</v>
          </cell>
          <cell r="Z37" t="str">
            <v>1.0平台</v>
          </cell>
          <cell r="AA37" t="str">
            <v>黑色</v>
          </cell>
          <cell r="AB37" t="str">
            <v>——</v>
          </cell>
          <cell r="AC37" t="str">
            <v>电泳</v>
          </cell>
          <cell r="AN37" t="str">
            <v>河北外购</v>
          </cell>
          <cell r="AO37" t="str">
            <v>新强力</v>
          </cell>
        </row>
        <row r="38">
          <cell r="G38" t="str">
            <v>SHT0012319</v>
          </cell>
          <cell r="H38" t="str">
            <v>SHT0012319</v>
          </cell>
          <cell r="I38" t="str">
            <v>副驾驶员主边调角器</v>
          </cell>
          <cell r="J38" t="str">
            <v>焊接总成</v>
          </cell>
          <cell r="K38" t="str">
            <v>A</v>
          </cell>
          <cell r="L38" t="str">
            <v>EA</v>
          </cell>
          <cell r="N38" t="str">
            <v>A</v>
          </cell>
          <cell r="O38" t="str">
            <v>SHT0012319</v>
          </cell>
          <cell r="P38" t="str">
            <v>A</v>
          </cell>
          <cell r="Q38" t="str">
            <v>Y</v>
          </cell>
          <cell r="R38" t="str">
            <v>N</v>
          </cell>
          <cell r="S38" t="str">
            <v>分总成</v>
          </cell>
          <cell r="T38" t="str">
            <v>ASSY</v>
          </cell>
          <cell r="U38" t="str">
            <v>——</v>
          </cell>
          <cell r="V38" t="str">
            <v>——</v>
          </cell>
          <cell r="W38" t="str">
            <v>230*60*150</v>
          </cell>
          <cell r="X38" t="str">
            <v>——</v>
          </cell>
          <cell r="Y38" t="e">
            <v>#REF!</v>
          </cell>
          <cell r="Z38" t="str">
            <v>1.0平台</v>
          </cell>
          <cell r="AA38" t="str">
            <v>黑色</v>
          </cell>
          <cell r="AB38" t="str">
            <v>——</v>
          </cell>
          <cell r="AC38" t="str">
            <v>电泳</v>
          </cell>
          <cell r="AN38" t="str">
            <v>河北外购</v>
          </cell>
          <cell r="AO38" t="str">
            <v>力乐</v>
          </cell>
        </row>
        <row r="39">
          <cell r="G39" t="str">
            <v>SHT0012320</v>
          </cell>
          <cell r="H39" t="str">
            <v>SHT0012320</v>
          </cell>
          <cell r="I39" t="str">
            <v>副驾驶员副边调角器</v>
          </cell>
          <cell r="J39" t="str">
            <v>焊接总成</v>
          </cell>
          <cell r="K39" t="str">
            <v>A</v>
          </cell>
          <cell r="L39" t="str">
            <v>EA</v>
          </cell>
          <cell r="N39" t="str">
            <v>A</v>
          </cell>
          <cell r="O39" t="str">
            <v>SHT0012320</v>
          </cell>
          <cell r="P39" t="str">
            <v>A</v>
          </cell>
          <cell r="Q39" t="str">
            <v>Y</v>
          </cell>
          <cell r="R39" t="str">
            <v>N</v>
          </cell>
          <cell r="S39" t="str">
            <v>焊接总成</v>
          </cell>
          <cell r="T39" t="str">
            <v>ASSY</v>
          </cell>
          <cell r="U39" t="str">
            <v>——</v>
          </cell>
          <cell r="X39" t="str">
            <v>——</v>
          </cell>
          <cell r="Y39" t="e">
            <v>#REF!</v>
          </cell>
          <cell r="Z39" t="str">
            <v>1.0平台</v>
          </cell>
          <cell r="AA39" t="str">
            <v>黑色</v>
          </cell>
          <cell r="AB39" t="str">
            <v>——</v>
          </cell>
          <cell r="AC39" t="str">
            <v>电泳</v>
          </cell>
          <cell r="AJ39">
            <v>14</v>
          </cell>
          <cell r="AN39" t="str">
            <v>河北自制</v>
          </cell>
          <cell r="AO39" t="str">
            <v>焊接车间</v>
          </cell>
        </row>
        <row r="40">
          <cell r="G40" t="str">
            <v>SHT0012321</v>
          </cell>
          <cell r="H40" t="str">
            <v>SHT0012321</v>
          </cell>
          <cell r="I40" t="str">
            <v>底座焊接总成</v>
          </cell>
          <cell r="J40" t="str">
            <v>焊接总成</v>
          </cell>
          <cell r="K40" t="str">
            <v>A</v>
          </cell>
          <cell r="L40" t="str">
            <v>EA</v>
          </cell>
          <cell r="N40" t="str">
            <v>A</v>
          </cell>
          <cell r="O40" t="str">
            <v>SHT0012321</v>
          </cell>
          <cell r="P40" t="str">
            <v>A</v>
          </cell>
          <cell r="Q40" t="str">
            <v>Y</v>
          </cell>
          <cell r="R40" t="str">
            <v>N</v>
          </cell>
          <cell r="S40" t="str">
            <v>分总成</v>
          </cell>
          <cell r="T40" t="str">
            <v>ASSY</v>
          </cell>
          <cell r="U40" t="str">
            <v>——</v>
          </cell>
          <cell r="V40" t="str">
            <v>——</v>
          </cell>
          <cell r="W40" t="str">
            <v>485*406*313</v>
          </cell>
          <cell r="X40" t="str">
            <v>——</v>
          </cell>
          <cell r="Y40" t="e">
            <v>#REF!</v>
          </cell>
          <cell r="Z40" t="str">
            <v>1.0平台</v>
          </cell>
          <cell r="AA40" t="str">
            <v>黑色</v>
          </cell>
          <cell r="AB40" t="str">
            <v>——</v>
          </cell>
          <cell r="AC40" t="str">
            <v>电泳</v>
          </cell>
          <cell r="AJ40">
            <v>125</v>
          </cell>
          <cell r="AK40">
            <v>0.71560000000000001</v>
          </cell>
          <cell r="AN40" t="str">
            <v>河北自制</v>
          </cell>
          <cell r="AO40" t="str">
            <v>电泳车间</v>
          </cell>
        </row>
        <row r="41">
          <cell r="G41" t="str">
            <v>SHT0011726</v>
          </cell>
          <cell r="H41" t="str">
            <v>SHT0011726</v>
          </cell>
          <cell r="I41" t="str">
            <v>左边板</v>
          </cell>
          <cell r="J41" t="str">
            <v>冲压件</v>
          </cell>
          <cell r="N41" t="str">
            <v>A</v>
          </cell>
          <cell r="O41" t="str">
            <v>SHT0011726</v>
          </cell>
          <cell r="P41" t="str">
            <v>A</v>
          </cell>
          <cell r="Q41" t="str">
            <v>N</v>
          </cell>
          <cell r="R41" t="str">
            <v>Y</v>
          </cell>
          <cell r="S41" t="str">
            <v>冲压件</v>
          </cell>
          <cell r="T41" t="str">
            <v>SAPH440</v>
          </cell>
          <cell r="U41" t="str">
            <v>Q/BQB301
Q/BQB310</v>
          </cell>
          <cell r="V41" t="str">
            <v>207*85*185</v>
          </cell>
          <cell r="W41">
            <v>1.081</v>
          </cell>
          <cell r="X41" t="str">
            <v>——</v>
          </cell>
        </row>
        <row r="42">
          <cell r="G42" t="str">
            <v>SHT0011727</v>
          </cell>
          <cell r="H42" t="str">
            <v>SHT0011727</v>
          </cell>
          <cell r="I42" t="str">
            <v>右边板</v>
          </cell>
          <cell r="J42" t="str">
            <v>冲压件</v>
          </cell>
          <cell r="N42" t="str">
            <v>A</v>
          </cell>
          <cell r="O42" t="str">
            <v>SHT0011727</v>
          </cell>
          <cell r="P42" t="str">
            <v>A</v>
          </cell>
          <cell r="Q42" t="str">
            <v>N</v>
          </cell>
          <cell r="R42" t="str">
            <v>Y</v>
          </cell>
          <cell r="S42" t="str">
            <v>冲压件</v>
          </cell>
          <cell r="T42" t="str">
            <v>SAPH440</v>
          </cell>
          <cell r="U42" t="str">
            <v>Q/BQB301
Q/BQB310</v>
          </cell>
          <cell r="V42" t="str">
            <v>207*85*185</v>
          </cell>
          <cell r="W42">
            <v>1.081</v>
          </cell>
          <cell r="X42" t="str">
            <v>——</v>
          </cell>
        </row>
        <row r="43">
          <cell r="G43" t="str">
            <v>SHT0011723</v>
          </cell>
          <cell r="H43" t="str">
            <v>SHT0011723</v>
          </cell>
          <cell r="I43" t="str">
            <v>稳定钣金</v>
          </cell>
          <cell r="J43" t="str">
            <v>冲压件</v>
          </cell>
          <cell r="N43" t="str">
            <v>A</v>
          </cell>
          <cell r="O43" t="str">
            <v>SHT0011723</v>
          </cell>
          <cell r="P43" t="str">
            <v>A</v>
          </cell>
          <cell r="Q43" t="str">
            <v>N</v>
          </cell>
          <cell r="R43" t="str">
            <v>Y</v>
          </cell>
          <cell r="S43" t="str">
            <v>冲压件</v>
          </cell>
          <cell r="T43" t="str">
            <v>SAPH440</v>
          </cell>
          <cell r="U43" t="str">
            <v>Q/BQB301
Q/BQB310</v>
          </cell>
          <cell r="V43" t="str">
            <v>250*32*10.5</v>
          </cell>
          <cell r="W43">
            <v>0.217</v>
          </cell>
          <cell r="X43" t="str">
            <v>——</v>
          </cell>
        </row>
        <row r="44">
          <cell r="G44" t="str">
            <v>H4681010216A0-RC1</v>
          </cell>
          <cell r="H44" t="str">
            <v>H4681010216A0-RC1</v>
          </cell>
          <cell r="I44" t="str">
            <v>安全带扣螺母焊接组件</v>
          </cell>
          <cell r="J44" t="str">
            <v>分总成</v>
          </cell>
          <cell r="N44" t="str">
            <v>A</v>
          </cell>
          <cell r="O44" t="str">
            <v>——</v>
          </cell>
          <cell r="P44" t="str">
            <v>——</v>
          </cell>
          <cell r="Q44" t="str">
            <v>N</v>
          </cell>
          <cell r="R44" t="str">
            <v>Y</v>
          </cell>
          <cell r="S44" t="str">
            <v>分总成</v>
          </cell>
          <cell r="T44" t="str">
            <v>ASSY</v>
          </cell>
          <cell r="U44" t="str">
            <v>——</v>
          </cell>
          <cell r="V44" t="str">
            <v>　</v>
          </cell>
          <cell r="X44" t="str">
            <v>——</v>
          </cell>
        </row>
        <row r="45">
          <cell r="G45" t="str">
            <v>YJ-6805311</v>
          </cell>
          <cell r="H45" t="str">
            <v>YJ-6805311</v>
          </cell>
          <cell r="I45" t="str">
            <v>安全带扣螺母</v>
          </cell>
          <cell r="J45" t="str">
            <v>标准件</v>
          </cell>
          <cell r="N45" t="str">
            <v>A</v>
          </cell>
          <cell r="O45" t="str">
            <v>——</v>
          </cell>
          <cell r="P45" t="str">
            <v>——</v>
          </cell>
          <cell r="Q45" t="str">
            <v>N</v>
          </cell>
          <cell r="R45" t="str">
            <v>Y</v>
          </cell>
          <cell r="S45" t="str">
            <v>标准件</v>
          </cell>
          <cell r="T45" t="str">
            <v>——</v>
          </cell>
          <cell r="V45" t="str">
            <v>Φ28</v>
          </cell>
          <cell r="W45">
            <v>9.6624080000000001E-2</v>
          </cell>
          <cell r="X45" t="str">
            <v>——</v>
          </cell>
        </row>
        <row r="46">
          <cell r="G46" t="str">
            <v>H4681010216A0</v>
          </cell>
          <cell r="H46" t="str">
            <v>H4681010216A0</v>
          </cell>
          <cell r="I46" t="str">
            <v>定位片</v>
          </cell>
          <cell r="J46" t="str">
            <v>金属件</v>
          </cell>
          <cell r="N46" t="str">
            <v>A</v>
          </cell>
          <cell r="O46" t="str">
            <v>——</v>
          </cell>
          <cell r="P46" t="str">
            <v>——</v>
          </cell>
          <cell r="Q46" t="str">
            <v>N</v>
          </cell>
          <cell r="R46" t="str">
            <v>Y</v>
          </cell>
          <cell r="S46" t="str">
            <v>金属件</v>
          </cell>
          <cell r="T46" t="str">
            <v>SPCC440</v>
          </cell>
          <cell r="V46" t="str">
            <v>t=3.0</v>
          </cell>
          <cell r="W46">
            <v>3.52308E-2</v>
          </cell>
          <cell r="X46" t="str">
            <v>——</v>
          </cell>
        </row>
        <row r="47">
          <cell r="G47" t="str">
            <v>YJ-6907007</v>
          </cell>
          <cell r="H47" t="str">
            <v>YJ-6907007</v>
          </cell>
          <cell r="I47" t="str">
            <v>后连接管</v>
          </cell>
          <cell r="J47" t="str">
            <v>金属件</v>
          </cell>
          <cell r="N47" t="str">
            <v>A</v>
          </cell>
          <cell r="O47" t="str">
            <v>YJ-6907007</v>
          </cell>
          <cell r="P47" t="str">
            <v>A</v>
          </cell>
          <cell r="Q47" t="str">
            <v>N</v>
          </cell>
          <cell r="R47" t="str">
            <v>Y</v>
          </cell>
          <cell r="S47" t="str">
            <v>金属件</v>
          </cell>
          <cell r="T47" t="str">
            <v>Q235</v>
          </cell>
          <cell r="V47" t="str">
            <v>369*φ25*2.5</v>
          </cell>
          <cell r="W47">
            <v>0.56000000000000005</v>
          </cell>
          <cell r="X47" t="str">
            <v>——</v>
          </cell>
        </row>
        <row r="48">
          <cell r="G48" t="str">
            <v>SHT0011774</v>
          </cell>
          <cell r="H48" t="str">
            <v>SHT0011774</v>
          </cell>
          <cell r="I48" t="str">
            <v>前支撑方管</v>
          </cell>
          <cell r="J48" t="str">
            <v>冲压件</v>
          </cell>
          <cell r="N48" t="str">
            <v>A</v>
          </cell>
          <cell r="O48" t="str">
            <v>SHT0011774</v>
          </cell>
          <cell r="P48" t="str">
            <v>A</v>
          </cell>
          <cell r="Q48" t="str">
            <v>Y</v>
          </cell>
          <cell r="R48" t="str">
            <v>N</v>
          </cell>
          <cell r="S48" t="str">
            <v>冲压件</v>
          </cell>
          <cell r="T48" t="str">
            <v>Q235</v>
          </cell>
          <cell r="U48" t="str">
            <v>GB/T6728 GB/700</v>
          </cell>
          <cell r="V48" t="str">
            <v>20*40*2.0</v>
          </cell>
          <cell r="W48">
            <v>0.183</v>
          </cell>
          <cell r="X48" t="str">
            <v>——</v>
          </cell>
        </row>
        <row r="49">
          <cell r="G49" t="str">
            <v>SHT0012322</v>
          </cell>
          <cell r="H49" t="str">
            <v>SHT0012322</v>
          </cell>
          <cell r="I49" t="str">
            <v>底座连接板</v>
          </cell>
          <cell r="J49" t="str">
            <v>冲压件</v>
          </cell>
          <cell r="N49" t="str">
            <v>A</v>
          </cell>
          <cell r="O49" t="str">
            <v>SHT0012322</v>
          </cell>
          <cell r="P49" t="str">
            <v>A</v>
          </cell>
          <cell r="Q49" t="str">
            <v>Y</v>
          </cell>
          <cell r="R49" t="str">
            <v>N</v>
          </cell>
          <cell r="S49" t="str">
            <v>冲压件</v>
          </cell>
          <cell r="T49" t="str">
            <v>SAPH440</v>
          </cell>
          <cell r="U49" t="str">
            <v>Q/BQB301
Q/BQB310</v>
          </cell>
          <cell r="V49" t="str">
            <v>105*14*110</v>
          </cell>
          <cell r="W49">
            <v>0.35799999999999998</v>
          </cell>
          <cell r="X49" t="str">
            <v>——</v>
          </cell>
        </row>
        <row r="50">
          <cell r="G50" t="str">
            <v>SHT0011777</v>
          </cell>
          <cell r="H50" t="str">
            <v>SHT0011777</v>
          </cell>
          <cell r="I50" t="str">
            <v>座框矩管</v>
          </cell>
          <cell r="J50" t="str">
            <v>冲压件</v>
          </cell>
          <cell r="N50" t="str">
            <v>A</v>
          </cell>
          <cell r="O50" t="str">
            <v>SHT0011777</v>
          </cell>
          <cell r="P50" t="str">
            <v>A</v>
          </cell>
          <cell r="Q50" t="str">
            <v>Y</v>
          </cell>
          <cell r="R50" t="str">
            <v>N</v>
          </cell>
          <cell r="S50" t="str">
            <v>冲压件</v>
          </cell>
          <cell r="T50" t="str">
            <v>Q235</v>
          </cell>
          <cell r="U50" t="str">
            <v>GB/T6728 GB/700</v>
          </cell>
          <cell r="V50" t="str">
            <v>446*30*20</v>
          </cell>
          <cell r="W50">
            <v>0.47799999999999998</v>
          </cell>
          <cell r="X50" t="str">
            <v>——</v>
          </cell>
        </row>
        <row r="51">
          <cell r="G51" t="str">
            <v>SHT0011778</v>
          </cell>
          <cell r="H51" t="str">
            <v>SHT0011778</v>
          </cell>
          <cell r="I51" t="str">
            <v>座框前梁</v>
          </cell>
          <cell r="J51" t="str">
            <v>冲压件</v>
          </cell>
          <cell r="N51" t="str">
            <v>A</v>
          </cell>
          <cell r="O51" t="str">
            <v>SHT0011778</v>
          </cell>
          <cell r="P51" t="str">
            <v>A</v>
          </cell>
          <cell r="Q51" t="str">
            <v>Y</v>
          </cell>
          <cell r="R51" t="str">
            <v>N</v>
          </cell>
          <cell r="S51" t="str">
            <v>冲压件</v>
          </cell>
          <cell r="T51" t="str">
            <v>Q235</v>
          </cell>
          <cell r="U51" t="str">
            <v>GB/T708 GB/700</v>
          </cell>
          <cell r="V51" t="str">
            <v>20*320*20</v>
          </cell>
          <cell r="W51">
            <v>0.183</v>
          </cell>
          <cell r="X51" t="str">
            <v>——</v>
          </cell>
        </row>
        <row r="52">
          <cell r="G52" t="str">
            <v>SHT0011728</v>
          </cell>
          <cell r="H52" t="str">
            <v>SHT0011728</v>
          </cell>
          <cell r="I52" t="str">
            <v>车身安装支架总成</v>
          </cell>
          <cell r="J52" t="str">
            <v>焊接总成</v>
          </cell>
          <cell r="N52" t="str">
            <v>A</v>
          </cell>
          <cell r="O52" t="str">
            <v>SHT0011728</v>
          </cell>
          <cell r="P52" t="str">
            <v>A</v>
          </cell>
          <cell r="Q52" t="str">
            <v>N</v>
          </cell>
          <cell r="R52" t="str">
            <v>Y</v>
          </cell>
          <cell r="S52" t="str">
            <v>焊接总成</v>
          </cell>
          <cell r="T52" t="str">
            <v>ASSY</v>
          </cell>
          <cell r="U52" t="str">
            <v>——</v>
          </cell>
          <cell r="V52" t="str">
            <v>430*34.5*37</v>
          </cell>
          <cell r="W52">
            <v>1.504</v>
          </cell>
          <cell r="X52" t="str">
            <v>——</v>
          </cell>
          <cell r="AN52" t="str">
            <v>河北自制</v>
          </cell>
          <cell r="AO52" t="str">
            <v>焊接车间</v>
          </cell>
        </row>
        <row r="53">
          <cell r="G53" t="str">
            <v>SHT0014474</v>
          </cell>
          <cell r="H53" t="str">
            <v>SHT0014474</v>
          </cell>
          <cell r="I53" t="str">
            <v>支架方管</v>
          </cell>
          <cell r="J53" t="str">
            <v>管材</v>
          </cell>
          <cell r="N53" t="str">
            <v>A</v>
          </cell>
          <cell r="O53" t="str">
            <v>SHT0014474</v>
          </cell>
          <cell r="P53" t="str">
            <v>A</v>
          </cell>
          <cell r="Q53" t="str">
            <v>Y</v>
          </cell>
          <cell r="R53" t="str">
            <v>N</v>
          </cell>
          <cell r="S53" t="str">
            <v>冲压件</v>
          </cell>
          <cell r="T53" t="str">
            <v>Q235</v>
          </cell>
          <cell r="U53" t="str">
            <v>——</v>
          </cell>
          <cell r="V53" t="str">
            <v>40*20*2.5</v>
          </cell>
          <cell r="W53">
            <v>0.85</v>
          </cell>
          <cell r="X53" t="str">
            <v>——</v>
          </cell>
          <cell r="AN53" t="str">
            <v>河北自制</v>
          </cell>
          <cell r="AO53" t="str">
            <v>弯管车间</v>
          </cell>
        </row>
        <row r="54">
          <cell r="G54" t="str">
            <v>BAS0010008</v>
          </cell>
          <cell r="H54" t="str">
            <v>BAS0010008</v>
          </cell>
          <cell r="I54" t="str">
            <v>支架衬套</v>
          </cell>
          <cell r="J54" t="str">
            <v>机加件</v>
          </cell>
          <cell r="N54" t="str">
            <v>A</v>
          </cell>
          <cell r="O54" t="str">
            <v>BAS0010008</v>
          </cell>
          <cell r="P54" t="str">
            <v>A</v>
          </cell>
          <cell r="Q54" t="str">
            <v>N</v>
          </cell>
          <cell r="R54" t="str">
            <v>Y</v>
          </cell>
          <cell r="S54" t="str">
            <v>机加件</v>
          </cell>
          <cell r="T54" t="str">
            <v>SWRCH35K</v>
          </cell>
          <cell r="U54" t="str">
            <v>Q/BQB501
Q/BQB517</v>
          </cell>
          <cell r="V54" t="str">
            <v>25*16*9</v>
          </cell>
          <cell r="W54">
            <v>0.34</v>
          </cell>
          <cell r="X54" t="str">
            <v>——</v>
          </cell>
          <cell r="AN54" t="str">
            <v>河北自制</v>
          </cell>
        </row>
        <row r="55">
          <cell r="G55" t="str">
            <v>SHT0012430</v>
          </cell>
          <cell r="H55" t="str">
            <v>SHT0012430</v>
          </cell>
          <cell r="I55" t="str">
            <v>副驾驶员安全带总成</v>
          </cell>
          <cell r="J55" t="str">
            <v>安全件</v>
          </cell>
          <cell r="K55" t="str">
            <v>A</v>
          </cell>
          <cell r="L55" t="str">
            <v>EA</v>
          </cell>
          <cell r="N55" t="str">
            <v>A</v>
          </cell>
          <cell r="O55" t="str">
            <v>SHT0012430</v>
          </cell>
          <cell r="P55" t="str">
            <v>A</v>
          </cell>
          <cell r="Q55" t="str">
            <v>Y</v>
          </cell>
          <cell r="R55" t="str">
            <v>N</v>
          </cell>
          <cell r="S55" t="str">
            <v>安全件</v>
          </cell>
          <cell r="T55" t="str">
            <v>ASSY</v>
          </cell>
          <cell r="U55" t="str">
            <v>——</v>
          </cell>
          <cell r="V55" t="str">
            <v>——</v>
          </cell>
          <cell r="W55" t="str">
            <v>——</v>
          </cell>
          <cell r="X55" t="str">
            <v>——</v>
          </cell>
          <cell r="Y55">
            <v>0.91</v>
          </cell>
          <cell r="Z55" t="str">
            <v>1.0平台</v>
          </cell>
          <cell r="AA55" t="str">
            <v>——</v>
          </cell>
          <cell r="AB55" t="str">
            <v>——</v>
          </cell>
          <cell r="AC55" t="str">
            <v>——</v>
          </cell>
          <cell r="AN55" t="str">
            <v>河北外购</v>
          </cell>
          <cell r="AO55" t="str">
            <v>泉州福兴</v>
          </cell>
        </row>
        <row r="56">
          <cell r="G56" t="str">
            <v>SHT0012431</v>
          </cell>
          <cell r="H56" t="str">
            <v>SHT0012431</v>
          </cell>
          <cell r="I56" t="str">
            <v>副驾驶员锁扣总成</v>
          </cell>
          <cell r="J56" t="str">
            <v>安全件</v>
          </cell>
          <cell r="K56" t="str">
            <v>A</v>
          </cell>
          <cell r="L56" t="str">
            <v>EA</v>
          </cell>
          <cell r="N56" t="str">
            <v>A</v>
          </cell>
          <cell r="O56" t="str">
            <v>SHT0012431</v>
          </cell>
          <cell r="P56" t="str">
            <v>A</v>
          </cell>
          <cell r="Q56" t="str">
            <v>Y</v>
          </cell>
          <cell r="R56" t="str">
            <v>N</v>
          </cell>
          <cell r="S56" t="str">
            <v>安全件</v>
          </cell>
          <cell r="T56" t="str">
            <v>ASSY</v>
          </cell>
          <cell r="U56" t="str">
            <v>——</v>
          </cell>
          <cell r="V56" t="str">
            <v>——</v>
          </cell>
          <cell r="W56" t="str">
            <v>——</v>
          </cell>
          <cell r="X56" t="str">
            <v>——</v>
          </cell>
          <cell r="Y56">
            <v>0.23</v>
          </cell>
          <cell r="Z56" t="str">
            <v>1.0平台</v>
          </cell>
          <cell r="AA56" t="str">
            <v>——</v>
          </cell>
          <cell r="AB56" t="str">
            <v>——</v>
          </cell>
          <cell r="AC56" t="str">
            <v>——</v>
          </cell>
          <cell r="AN56" t="str">
            <v>河北外购</v>
          </cell>
          <cell r="AO56" t="str">
            <v>泉州福兴</v>
          </cell>
        </row>
        <row r="57">
          <cell r="G57" t="str">
            <v>SHT0012433</v>
          </cell>
          <cell r="H57" t="str">
            <v>SHT0012433</v>
          </cell>
          <cell r="I57" t="str">
            <v>副驾驶员调角器手柄</v>
          </cell>
          <cell r="J57" t="str">
            <v>本体黑色、白色标识</v>
          </cell>
          <cell r="K57" t="str">
            <v>B</v>
          </cell>
          <cell r="L57" t="str">
            <v>EA</v>
          </cell>
          <cell r="N57" t="str">
            <v>A</v>
          </cell>
          <cell r="O57" t="str">
            <v>SHT0012432</v>
          </cell>
          <cell r="P57" t="str">
            <v>A</v>
          </cell>
          <cell r="Q57" t="str">
            <v>Y</v>
          </cell>
          <cell r="R57" t="str">
            <v>N</v>
          </cell>
          <cell r="S57" t="str">
            <v>注塑件</v>
          </cell>
          <cell r="T57" t="str">
            <v>ABS</v>
          </cell>
          <cell r="U57" t="str">
            <v>——</v>
          </cell>
          <cell r="V57" t="str">
            <v>——</v>
          </cell>
          <cell r="W57" t="str">
            <v>94*25*49</v>
          </cell>
          <cell r="X57" t="str">
            <v>——</v>
          </cell>
          <cell r="Y57">
            <v>2.3E-2</v>
          </cell>
          <cell r="Z57" t="str">
            <v>1.0平台</v>
          </cell>
          <cell r="AA57" t="str">
            <v>黑色</v>
          </cell>
          <cell r="AB57" t="str">
            <v>皮纹</v>
          </cell>
          <cell r="AC57" t="str">
            <v>——</v>
          </cell>
          <cell r="AD57" t="str">
            <v>注塑</v>
          </cell>
          <cell r="AE57" t="str">
            <v>4%损耗</v>
          </cell>
          <cell r="AH57">
            <v>2.392E-2</v>
          </cell>
          <cell r="AI57">
            <v>0.96153846153846201</v>
          </cell>
          <cell r="AN57" t="str">
            <v>河北外购</v>
          </cell>
          <cell r="AO57" t="str">
            <v>汇铭</v>
          </cell>
        </row>
        <row r="58">
          <cell r="G58" t="str">
            <v>SQDZ 6800 002</v>
          </cell>
          <cell r="H58" t="str">
            <v>SHT0000175</v>
          </cell>
          <cell r="I58" t="str">
            <v>调角器主边罩壳</v>
          </cell>
          <cell r="J58" t="str">
            <v>注塑件</v>
          </cell>
          <cell r="K58" t="str">
            <v>B</v>
          </cell>
          <cell r="L58" t="str">
            <v>EA</v>
          </cell>
          <cell r="N58" t="str">
            <v>A</v>
          </cell>
          <cell r="O58" t="str">
            <v>SQDZ 6800 002</v>
          </cell>
          <cell r="P58" t="str">
            <v>A</v>
          </cell>
          <cell r="Q58" t="str">
            <v>N</v>
          </cell>
          <cell r="R58" t="str">
            <v>Y</v>
          </cell>
          <cell r="S58" t="str">
            <v>注塑件</v>
          </cell>
          <cell r="T58" t="str">
            <v>PP</v>
          </cell>
          <cell r="U58" t="str">
            <v>——</v>
          </cell>
          <cell r="V58" t="str">
            <v>——</v>
          </cell>
          <cell r="W58" t="str">
            <v>106*10*166</v>
          </cell>
          <cell r="X58" t="str">
            <v>——</v>
          </cell>
          <cell r="Y58">
            <v>0.25</v>
          </cell>
          <cell r="Z58" t="str">
            <v>1.0平台</v>
          </cell>
          <cell r="AA58" t="str">
            <v>黑色</v>
          </cell>
          <cell r="AB58" t="str">
            <v>皮纹</v>
          </cell>
          <cell r="AC58" t="str">
            <v>——</v>
          </cell>
          <cell r="AD58" t="str">
            <v>注塑</v>
          </cell>
          <cell r="AE58" t="str">
            <v>4%损耗</v>
          </cell>
          <cell r="AH58">
            <v>0.26</v>
          </cell>
          <cell r="AI58">
            <v>0.96153846153846101</v>
          </cell>
          <cell r="AN58" t="str">
            <v>河北外购</v>
          </cell>
          <cell r="AO58" t="str">
            <v>汇铭</v>
          </cell>
        </row>
        <row r="59">
          <cell r="G59" t="str">
            <v>SQDZ 6900 002</v>
          </cell>
          <cell r="H59" t="str">
            <v>SHT0000176</v>
          </cell>
          <cell r="I59" t="str">
            <v>调角器副边罩壳</v>
          </cell>
          <cell r="J59" t="str">
            <v>注塑件</v>
          </cell>
          <cell r="K59" t="str">
            <v>B</v>
          </cell>
          <cell r="L59" t="str">
            <v>EA</v>
          </cell>
          <cell r="N59" t="str">
            <v>A</v>
          </cell>
          <cell r="O59" t="str">
            <v>SQDZ 6900 002</v>
          </cell>
          <cell r="P59" t="str">
            <v>A</v>
          </cell>
          <cell r="Q59" t="str">
            <v>N</v>
          </cell>
          <cell r="R59" t="str">
            <v>Y</v>
          </cell>
          <cell r="S59" t="str">
            <v>注塑件</v>
          </cell>
          <cell r="T59" t="str">
            <v>PP</v>
          </cell>
          <cell r="U59" t="str">
            <v>——</v>
          </cell>
          <cell r="V59" t="str">
            <v>——</v>
          </cell>
          <cell r="W59" t="str">
            <v>106*10*166</v>
          </cell>
          <cell r="X59" t="str">
            <v>——</v>
          </cell>
          <cell r="Y59">
            <v>0.25</v>
          </cell>
          <cell r="Z59" t="str">
            <v>1.0平台</v>
          </cell>
          <cell r="AA59" t="str">
            <v>黑色</v>
          </cell>
          <cell r="AB59" t="str">
            <v>皮纹</v>
          </cell>
          <cell r="AC59" t="str">
            <v>——</v>
          </cell>
          <cell r="AD59" t="str">
            <v>注塑</v>
          </cell>
          <cell r="AE59" t="str">
            <v>4%损耗</v>
          </cell>
          <cell r="AH59">
            <v>0.26</v>
          </cell>
          <cell r="AI59">
            <v>0.96153846153846101</v>
          </cell>
          <cell r="AN59" t="str">
            <v>河北外购</v>
          </cell>
          <cell r="AO59" t="str">
            <v>汇铭</v>
          </cell>
        </row>
        <row r="60">
          <cell r="G60" t="str">
            <v>GRC101-00.012</v>
          </cell>
          <cell r="H60" t="str">
            <v>SHT0000162</v>
          </cell>
          <cell r="I60" t="str">
            <v>调角器罩壳固定扣</v>
          </cell>
          <cell r="J60" t="str">
            <v>注塑件</v>
          </cell>
          <cell r="K60" t="str">
            <v>B</v>
          </cell>
          <cell r="L60" t="str">
            <v>EA</v>
          </cell>
          <cell r="N60" t="str">
            <v>A</v>
          </cell>
          <cell r="O60" t="str">
            <v>GRC101-00.012</v>
          </cell>
          <cell r="P60" t="str">
            <v>A</v>
          </cell>
          <cell r="Q60" t="str">
            <v>N</v>
          </cell>
          <cell r="R60" t="str">
            <v>Y</v>
          </cell>
          <cell r="S60" t="str">
            <v>注塑件</v>
          </cell>
          <cell r="T60" t="str">
            <v>PP</v>
          </cell>
          <cell r="U60" t="str">
            <v>——</v>
          </cell>
          <cell r="V60" t="str">
            <v>——</v>
          </cell>
          <cell r="W60" t="str">
            <v>45*25*13</v>
          </cell>
          <cell r="X60" t="str">
            <v>——</v>
          </cell>
          <cell r="Y60">
            <v>4.0000000000000001E-3</v>
          </cell>
          <cell r="Z60" t="str">
            <v>1.0平台</v>
          </cell>
          <cell r="AA60" t="str">
            <v>黑色</v>
          </cell>
          <cell r="AB60" t="str">
            <v>皮纹</v>
          </cell>
          <cell r="AC60" t="str">
            <v>——</v>
          </cell>
          <cell r="AD60" t="str">
            <v>注塑</v>
          </cell>
          <cell r="AE60" t="str">
            <v>4%损耗</v>
          </cell>
          <cell r="AH60">
            <v>4.1599999999999996E-3</v>
          </cell>
          <cell r="AI60">
            <v>0.96153846153846101</v>
          </cell>
          <cell r="AN60" t="str">
            <v>河北外购</v>
          </cell>
          <cell r="AO60" t="str">
            <v>汇铭</v>
          </cell>
        </row>
        <row r="61">
          <cell r="G61" t="str">
            <v>BFA0010065</v>
          </cell>
          <cell r="H61" t="str">
            <v>BFA0010065</v>
          </cell>
          <cell r="I61" t="str">
            <v>内六角花形盘头螺钉</v>
          </cell>
          <cell r="J61" t="str">
            <v>M10×25           固定调角器</v>
          </cell>
          <cell r="K61" t="str">
            <v>B</v>
          </cell>
          <cell r="L61" t="str">
            <v>EA</v>
          </cell>
          <cell r="N61" t="str">
            <v>A</v>
          </cell>
          <cell r="O61" t="str">
            <v>BFA0010065</v>
          </cell>
          <cell r="P61" t="str">
            <v>——</v>
          </cell>
          <cell r="Q61" t="str">
            <v>Y</v>
          </cell>
          <cell r="R61" t="str">
            <v>N</v>
          </cell>
          <cell r="S61" t="str">
            <v>标准件</v>
          </cell>
          <cell r="T61" t="str">
            <v>——</v>
          </cell>
          <cell r="U61" t="str">
            <v>——</v>
          </cell>
          <cell r="V61" t="str">
            <v>——</v>
          </cell>
          <cell r="W61" t="str">
            <v>——</v>
          </cell>
          <cell r="X61" t="str">
            <v>——</v>
          </cell>
          <cell r="Y61">
            <v>0.1</v>
          </cell>
          <cell r="Z61" t="str">
            <v>1.0平台</v>
          </cell>
          <cell r="AA61" t="str">
            <v>——</v>
          </cell>
          <cell r="AB61" t="str">
            <v>——</v>
          </cell>
          <cell r="AC61" t="str">
            <v>——</v>
          </cell>
          <cell r="AN61" t="str">
            <v>河北外购</v>
          </cell>
          <cell r="AO61" t="str">
            <v>北京三浦</v>
          </cell>
        </row>
        <row r="62">
          <cell r="G62" t="str">
            <v>BFA0000016</v>
          </cell>
          <cell r="H62" t="str">
            <v>BFA0000016</v>
          </cell>
          <cell r="I62" t="str">
            <v>十字槽盘头螺钉</v>
          </cell>
          <cell r="J62" t="str">
            <v>M6×16             固定主边罩壳</v>
          </cell>
          <cell r="K62" t="str">
            <v>B</v>
          </cell>
          <cell r="L62" t="str">
            <v>EA</v>
          </cell>
          <cell r="N62" t="str">
            <v>A</v>
          </cell>
          <cell r="O62" t="str">
            <v>_</v>
          </cell>
          <cell r="P62" t="str">
            <v>——</v>
          </cell>
          <cell r="Q62" t="str">
            <v>N</v>
          </cell>
          <cell r="R62" t="str">
            <v>Y</v>
          </cell>
          <cell r="S62" t="str">
            <v>标准件</v>
          </cell>
          <cell r="T62" t="str">
            <v>——</v>
          </cell>
          <cell r="U62" t="str">
            <v>——</v>
          </cell>
          <cell r="V62" t="str">
            <v>——</v>
          </cell>
          <cell r="W62" t="str">
            <v>——</v>
          </cell>
          <cell r="X62" t="str">
            <v>——</v>
          </cell>
          <cell r="Y62">
            <v>0.1</v>
          </cell>
          <cell r="Z62" t="str">
            <v>1.0平台</v>
          </cell>
          <cell r="AA62" t="str">
            <v>——</v>
          </cell>
          <cell r="AB62" t="str">
            <v>——</v>
          </cell>
          <cell r="AC62" t="str">
            <v>——</v>
          </cell>
          <cell r="AN62" t="str">
            <v>河北外购</v>
          </cell>
          <cell r="AO62" t="str">
            <v>北京三浦</v>
          </cell>
        </row>
        <row r="63">
          <cell r="G63" t="str">
            <v>GHRC00001</v>
          </cell>
          <cell r="H63" t="str">
            <v>BFA0000001</v>
          </cell>
          <cell r="I63" t="str">
            <v>C型钉</v>
          </cell>
          <cell r="J63" t="str">
            <v>固定靠背面套</v>
          </cell>
          <cell r="K63" t="str">
            <v>B</v>
          </cell>
          <cell r="L63" t="str">
            <v>EA</v>
          </cell>
          <cell r="N63" t="str">
            <v>A</v>
          </cell>
          <cell r="O63" t="str">
            <v>——</v>
          </cell>
          <cell r="P63" t="str">
            <v>——</v>
          </cell>
          <cell r="Q63" t="str">
            <v>N</v>
          </cell>
          <cell r="R63" t="str">
            <v>Y</v>
          </cell>
          <cell r="S63" t="str">
            <v>标准件</v>
          </cell>
          <cell r="T63" t="str">
            <v>——</v>
          </cell>
          <cell r="U63" t="str">
            <v>——</v>
          </cell>
          <cell r="V63" t="str">
            <v>——</v>
          </cell>
          <cell r="W63" t="str">
            <v>——</v>
          </cell>
          <cell r="X63" t="str">
            <v>——</v>
          </cell>
          <cell r="Y63">
            <v>0.01</v>
          </cell>
          <cell r="Z63" t="str">
            <v>1.0平台</v>
          </cell>
          <cell r="AA63" t="str">
            <v>——</v>
          </cell>
          <cell r="AB63" t="str">
            <v>——</v>
          </cell>
          <cell r="AC63" t="str">
            <v>——</v>
          </cell>
          <cell r="AN63" t="str">
            <v>河北外购</v>
          </cell>
          <cell r="AO63" t="str">
            <v>天津金庄</v>
          </cell>
        </row>
        <row r="64">
          <cell r="G64" t="str">
            <v>SHT0013935</v>
          </cell>
          <cell r="H64" t="str">
            <v>SHT0013935</v>
          </cell>
          <cell r="I64" t="str">
            <v>分体头枕包装膜</v>
          </cell>
          <cell r="J64" t="str">
            <v>加厚</v>
          </cell>
          <cell r="K64" t="str">
            <v>B</v>
          </cell>
          <cell r="L64" t="str">
            <v>EA</v>
          </cell>
          <cell r="N64" t="str">
            <v>A</v>
          </cell>
          <cell r="O64" t="str">
            <v>——</v>
          </cell>
          <cell r="P64" t="str">
            <v>——</v>
          </cell>
          <cell r="Q64" t="str">
            <v>Y</v>
          </cell>
          <cell r="R64" t="str">
            <v>N</v>
          </cell>
          <cell r="S64" t="str">
            <v>PE</v>
          </cell>
          <cell r="T64" t="str">
            <v>PE</v>
          </cell>
          <cell r="U64" t="str">
            <v>——</v>
          </cell>
          <cell r="V64" t="str">
            <v>——</v>
          </cell>
          <cell r="W64" t="str">
            <v>——</v>
          </cell>
          <cell r="X64" t="str">
            <v>——</v>
          </cell>
          <cell r="Z64" t="str">
            <v>1.0平台</v>
          </cell>
          <cell r="AA64" t="str">
            <v>——</v>
          </cell>
          <cell r="AB64" t="str">
            <v>——</v>
          </cell>
          <cell r="AC64" t="str">
            <v>——</v>
          </cell>
          <cell r="AN64" t="str">
            <v>河北外购</v>
          </cell>
          <cell r="AO64" t="str">
            <v>黄骅建昌</v>
          </cell>
        </row>
        <row r="65">
          <cell r="G65" t="str">
            <v>SHT0013936</v>
          </cell>
          <cell r="H65" t="str">
            <v>SHT0013936</v>
          </cell>
          <cell r="I65" t="str">
            <v>分体靠背包装膜</v>
          </cell>
          <cell r="J65" t="str">
            <v>加厚</v>
          </cell>
          <cell r="K65" t="str">
            <v>B</v>
          </cell>
          <cell r="L65" t="str">
            <v>EA</v>
          </cell>
          <cell r="N65" t="str">
            <v>A</v>
          </cell>
          <cell r="O65" t="str">
            <v>——</v>
          </cell>
          <cell r="P65" t="str">
            <v>——</v>
          </cell>
          <cell r="Q65" t="str">
            <v>Y</v>
          </cell>
          <cell r="R65" t="str">
            <v>N</v>
          </cell>
          <cell r="S65" t="str">
            <v>PE</v>
          </cell>
          <cell r="T65" t="str">
            <v>PE</v>
          </cell>
          <cell r="U65" t="str">
            <v>——</v>
          </cell>
          <cell r="V65" t="str">
            <v>——</v>
          </cell>
          <cell r="W65" t="str">
            <v>——</v>
          </cell>
          <cell r="X65" t="str">
            <v>——</v>
          </cell>
          <cell r="Y65">
            <v>0.1</v>
          </cell>
          <cell r="Z65" t="str">
            <v>1.0平台</v>
          </cell>
          <cell r="AA65" t="str">
            <v>——</v>
          </cell>
          <cell r="AB65" t="str">
            <v>——</v>
          </cell>
          <cell r="AC65" t="str">
            <v>——</v>
          </cell>
          <cell r="AN65" t="str">
            <v>河北外购</v>
          </cell>
          <cell r="AO65" t="str">
            <v>黄骅建昌</v>
          </cell>
        </row>
        <row r="66">
          <cell r="G66" t="str">
            <v>SHT0012890</v>
          </cell>
          <cell r="H66" t="str">
            <v>SHT0012890</v>
          </cell>
          <cell r="I66" t="str">
            <v>靠背纸板</v>
          </cell>
          <cell r="J66" t="str">
            <v>支撑靠背</v>
          </cell>
          <cell r="K66" t="str">
            <v>B</v>
          </cell>
          <cell r="L66" t="str">
            <v>EA</v>
          </cell>
          <cell r="N66" t="str">
            <v>A</v>
          </cell>
          <cell r="O66" t="str">
            <v>SHT0012890</v>
          </cell>
          <cell r="Q66" t="str">
            <v>Y</v>
          </cell>
          <cell r="R66" t="str">
            <v>N</v>
          </cell>
          <cell r="S66" t="str">
            <v>硬纸板</v>
          </cell>
          <cell r="T66" t="str">
            <v>——</v>
          </cell>
          <cell r="U66" t="str">
            <v>——</v>
          </cell>
          <cell r="V66" t="str">
            <v>——</v>
          </cell>
          <cell r="W66" t="str">
            <v>482*453*2</v>
          </cell>
          <cell r="X66" t="str">
            <v>——</v>
          </cell>
          <cell r="Y66">
            <v>0.25430000000000003</v>
          </cell>
          <cell r="Z66" t="str">
            <v>1.0平台</v>
          </cell>
          <cell r="AA66" t="str">
            <v>——</v>
          </cell>
          <cell r="AB66" t="str">
            <v>——</v>
          </cell>
          <cell r="AC66" t="str">
            <v>——</v>
          </cell>
          <cell r="AN66" t="str">
            <v>河北外购</v>
          </cell>
          <cell r="AO66" t="str">
            <v>长春天利得</v>
          </cell>
        </row>
        <row r="67">
          <cell r="G67" t="str">
            <v>SHT0013645</v>
          </cell>
          <cell r="H67" t="str">
            <v>SHT0013645</v>
          </cell>
          <cell r="I67" t="str">
            <v>1.0气囊副驾驶员说明书</v>
          </cell>
          <cell r="J67" t="str">
            <v>印刷品</v>
          </cell>
          <cell r="K67" t="str">
            <v>B</v>
          </cell>
          <cell r="L67" t="str">
            <v>EA</v>
          </cell>
          <cell r="N67" t="str">
            <v>A</v>
          </cell>
          <cell r="Q67" t="str">
            <v>Y</v>
          </cell>
          <cell r="R67" t="str">
            <v>N</v>
          </cell>
          <cell r="S67" t="str">
            <v>——</v>
          </cell>
          <cell r="T67" t="str">
            <v>——</v>
          </cell>
          <cell r="U67" t="str">
            <v>——</v>
          </cell>
          <cell r="V67" t="str">
            <v>——</v>
          </cell>
          <cell r="W67" t="str">
            <v>——</v>
          </cell>
          <cell r="X67" t="str">
            <v>——</v>
          </cell>
          <cell r="Y67" t="str">
            <v>——</v>
          </cell>
          <cell r="Z67" t="str">
            <v>1.0平台</v>
          </cell>
          <cell r="AA67" t="str">
            <v>——</v>
          </cell>
          <cell r="AB67" t="str">
            <v>——</v>
          </cell>
          <cell r="AC67" t="str">
            <v>——</v>
          </cell>
          <cell r="AN67" t="str">
            <v>河北外购</v>
          </cell>
          <cell r="AO67" t="str">
            <v>合肥光码</v>
          </cell>
        </row>
        <row r="68">
          <cell r="G68" t="str">
            <v>TWA0000185</v>
          </cell>
          <cell r="H68" t="str">
            <v>TWA0000185</v>
          </cell>
          <cell r="I68" t="str">
            <v>济南轻卡条形码</v>
          </cell>
          <cell r="J68" t="str">
            <v>不干胶贴纸55*20，依照客户信息打印</v>
          </cell>
          <cell r="K68" t="str">
            <v>B</v>
          </cell>
          <cell r="L68" t="str">
            <v>EA</v>
          </cell>
          <cell r="M68" t="str">
            <v>——</v>
          </cell>
          <cell r="N68" t="str">
            <v>A</v>
          </cell>
          <cell r="O68" t="str">
            <v>——</v>
          </cell>
          <cell r="P68" t="str">
            <v>——</v>
          </cell>
          <cell r="Q68" t="str">
            <v>N</v>
          </cell>
          <cell r="R68" t="str">
            <v>Y</v>
          </cell>
          <cell r="S68" t="str">
            <v>——</v>
          </cell>
          <cell r="T68" t="str">
            <v>——</v>
          </cell>
          <cell r="U68" t="str">
            <v>——</v>
          </cell>
          <cell r="V68" t="str">
            <v>——</v>
          </cell>
          <cell r="W68" t="str">
            <v>——</v>
          </cell>
          <cell r="X68" t="str">
            <v>——</v>
          </cell>
          <cell r="Y68" t="str">
            <v>——</v>
          </cell>
          <cell r="Z68" t="str">
            <v>1.0平台</v>
          </cell>
          <cell r="AA68" t="str">
            <v>——</v>
          </cell>
          <cell r="AB68" t="str">
            <v>——</v>
          </cell>
          <cell r="AC68" t="str">
            <v>——</v>
          </cell>
          <cell r="AN68" t="str">
            <v>河北外购</v>
          </cell>
          <cell r="AO68" t="str">
            <v>合肥光码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view="pageBreakPreview" zoomScale="70" zoomScaleNormal="100" zoomScaleSheetLayoutView="70" workbookViewId="0">
      <selection activeCell="E6" sqref="E6:L6"/>
    </sheetView>
  </sheetViews>
  <sheetFormatPr defaultColWidth="4.625" defaultRowHeight="17.25"/>
  <cols>
    <col min="1" max="1" width="3.75" style="57" customWidth="1"/>
    <col min="2" max="2" width="10.875" style="57" customWidth="1"/>
    <col min="3" max="3" width="15.5" style="57" customWidth="1"/>
    <col min="4" max="4" width="18.5" style="57" customWidth="1"/>
    <col min="5" max="5" width="23.5" style="57" customWidth="1"/>
    <col min="6" max="6" width="4.875" style="57" customWidth="1"/>
    <col min="7" max="7" width="4.625" style="57" customWidth="1"/>
    <col min="8" max="8" width="10.75" style="57" customWidth="1"/>
    <col min="9" max="9" width="0.125" style="57" customWidth="1"/>
    <col min="10" max="10" width="25.625" style="57" customWidth="1"/>
    <col min="11" max="11" width="10.875" style="57" customWidth="1"/>
    <col min="12" max="12" width="3.5" style="57" customWidth="1"/>
    <col min="13" max="13" width="6.375" style="57" customWidth="1"/>
    <col min="14" max="14" width="5" style="57" customWidth="1"/>
    <col min="15" max="15" width="5.875" style="57" customWidth="1"/>
    <col min="16" max="16" width="7.875" style="57" customWidth="1"/>
    <col min="17" max="17" width="6.125" style="57" customWidth="1"/>
    <col min="18" max="18" width="13.125" style="57" customWidth="1"/>
    <col min="19" max="19" width="21" style="57" customWidth="1"/>
    <col min="20" max="20" width="4.625" style="57" customWidth="1"/>
    <col min="21" max="21" width="8" style="57" customWidth="1"/>
    <col min="22" max="22" width="11.5" style="57" customWidth="1"/>
    <col min="23" max="23" width="11.625" style="57" customWidth="1"/>
    <col min="24" max="24" width="13.125" style="57" customWidth="1"/>
    <col min="25" max="25" width="10" style="57" customWidth="1"/>
    <col min="26" max="26" width="11.25" style="57" customWidth="1"/>
    <col min="27" max="247" width="9" style="57" customWidth="1"/>
    <col min="248" max="248" width="3.125" style="57" customWidth="1"/>
    <col min="249" max="249" width="7.625" style="57" customWidth="1"/>
    <col min="250" max="250" width="4.125" style="57" customWidth="1"/>
    <col min="251" max="251" width="17" style="57" customWidth="1"/>
    <col min="252" max="252" width="3.625" style="57" customWidth="1"/>
    <col min="253" max="253" width="9.125" style="57" customWidth="1"/>
    <col min="254" max="254" width="3.625" style="57" customWidth="1"/>
    <col min="255" max="16384" width="4.625" style="57"/>
  </cols>
  <sheetData>
    <row r="1" spans="1:28" s="54" customFormat="1" ht="30.75" customHeight="1">
      <c r="A1" s="301"/>
      <c r="B1" s="301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78"/>
      <c r="S1" s="78"/>
      <c r="T1" s="78"/>
      <c r="U1" s="78"/>
      <c r="V1" s="213" t="s">
        <v>0</v>
      </c>
      <c r="W1" s="213"/>
      <c r="X1" s="213"/>
      <c r="Y1" s="213"/>
      <c r="Z1" s="213"/>
      <c r="AA1" s="78"/>
      <c r="AB1" s="79"/>
    </row>
    <row r="2" spans="1:28" s="54" customFormat="1" ht="34.5" customHeight="1">
      <c r="A2" s="58" t="s">
        <v>1</v>
      </c>
      <c r="B2" s="58"/>
      <c r="C2" s="59"/>
      <c r="D2" s="59"/>
      <c r="E2" s="303" t="s">
        <v>2</v>
      </c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79"/>
      <c r="S2" s="79"/>
      <c r="T2" s="79"/>
      <c r="V2" s="213"/>
      <c r="W2" s="213"/>
      <c r="X2" s="213"/>
      <c r="Y2" s="213"/>
      <c r="Z2" s="213"/>
      <c r="AA2" s="79"/>
    </row>
    <row r="3" spans="1:28" s="55" customFormat="1" ht="28.5" customHeight="1">
      <c r="A3" s="214" t="s">
        <v>3</v>
      </c>
      <c r="B3" s="215"/>
      <c r="C3" s="218" t="s">
        <v>4</v>
      </c>
      <c r="D3" s="218"/>
      <c r="E3" s="304" t="s">
        <v>5</v>
      </c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80"/>
      <c r="T3" s="305" t="s">
        <v>6</v>
      </c>
      <c r="U3" s="305"/>
      <c r="V3" s="81" t="s">
        <v>7</v>
      </c>
      <c r="W3" s="81" t="s">
        <v>8</v>
      </c>
      <c r="X3" s="81" t="s">
        <v>9</v>
      </c>
      <c r="Y3" s="84" t="s">
        <v>10</v>
      </c>
      <c r="Z3" s="85" t="s">
        <v>11</v>
      </c>
      <c r="AA3" s="86"/>
      <c r="AB3" s="87"/>
    </row>
    <row r="4" spans="1:28" s="55" customFormat="1" ht="36" customHeight="1">
      <c r="A4" s="216"/>
      <c r="B4" s="217"/>
      <c r="C4" s="219"/>
      <c r="D4" s="219"/>
      <c r="E4" s="306" t="s">
        <v>12</v>
      </c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7"/>
      <c r="S4" s="307"/>
      <c r="T4" s="308" t="s">
        <v>13</v>
      </c>
      <c r="U4" s="308"/>
      <c r="V4" s="82"/>
      <c r="W4" s="82"/>
      <c r="X4" s="88"/>
      <c r="Y4" s="89" t="s">
        <v>14</v>
      </c>
      <c r="Z4" s="90">
        <v>44732</v>
      </c>
      <c r="AA4" s="86"/>
      <c r="AB4" s="87"/>
    </row>
    <row r="5" spans="1:28" ht="36.75" customHeight="1">
      <c r="A5" s="298" t="s">
        <v>15</v>
      </c>
      <c r="B5" s="299"/>
      <c r="C5" s="299"/>
      <c r="D5" s="62" t="s">
        <v>16</v>
      </c>
      <c r="E5" s="282"/>
      <c r="F5" s="282"/>
      <c r="G5" s="282"/>
      <c r="H5" s="282" t="s">
        <v>17</v>
      </c>
      <c r="I5" s="282"/>
      <c r="J5" s="282"/>
      <c r="K5" s="282"/>
      <c r="L5" s="282"/>
      <c r="M5" s="282" t="s">
        <v>18</v>
      </c>
      <c r="N5" s="282"/>
      <c r="O5" s="282"/>
      <c r="P5" s="282"/>
      <c r="Q5" s="282"/>
      <c r="R5" s="282"/>
      <c r="S5" s="282"/>
      <c r="T5" s="282" t="s">
        <v>19</v>
      </c>
      <c r="U5" s="282"/>
      <c r="V5" s="241" t="s">
        <v>20</v>
      </c>
      <c r="W5" s="241"/>
      <c r="X5" s="241" t="s">
        <v>21</v>
      </c>
      <c r="Y5" s="241"/>
      <c r="Z5" s="300"/>
    </row>
    <row r="6" spans="1:28" ht="66" customHeight="1">
      <c r="A6" s="281"/>
      <c r="B6" s="282"/>
      <c r="C6" s="282"/>
      <c r="D6" s="62">
        <v>1</v>
      </c>
      <c r="E6" s="288" t="s">
        <v>22</v>
      </c>
      <c r="F6" s="289"/>
      <c r="G6" s="290"/>
      <c r="H6" s="277" t="s">
        <v>23</v>
      </c>
      <c r="I6" s="277"/>
      <c r="J6" s="277"/>
      <c r="K6" s="277"/>
      <c r="L6" s="277"/>
      <c r="M6" s="291" t="s">
        <v>24</v>
      </c>
      <c r="N6" s="291"/>
      <c r="O6" s="291"/>
      <c r="P6" s="291"/>
      <c r="Q6" s="291"/>
      <c r="R6" s="291"/>
      <c r="S6" s="291"/>
      <c r="T6" s="277">
        <v>1</v>
      </c>
      <c r="U6" s="277"/>
      <c r="V6" s="241"/>
      <c r="W6" s="241"/>
      <c r="X6" s="292" t="s">
        <v>25</v>
      </c>
      <c r="Y6" s="293"/>
      <c r="Z6" s="294"/>
    </row>
    <row r="7" spans="1:28" ht="42" customHeight="1">
      <c r="A7" s="281"/>
      <c r="B7" s="282"/>
      <c r="C7" s="282"/>
      <c r="D7" s="62"/>
      <c r="E7" s="288"/>
      <c r="F7" s="289"/>
      <c r="G7" s="290"/>
      <c r="H7" s="277"/>
      <c r="I7" s="277"/>
      <c r="J7" s="277"/>
      <c r="K7" s="277"/>
      <c r="L7" s="277"/>
      <c r="M7" s="291"/>
      <c r="N7" s="291"/>
      <c r="O7" s="291"/>
      <c r="P7" s="291"/>
      <c r="Q7" s="291"/>
      <c r="R7" s="291"/>
      <c r="S7" s="291"/>
      <c r="T7" s="277"/>
      <c r="U7" s="277"/>
      <c r="V7" s="241"/>
      <c r="W7" s="241"/>
      <c r="X7" s="292"/>
      <c r="Y7" s="293"/>
      <c r="Z7" s="294"/>
    </row>
    <row r="8" spans="1:28" ht="42" customHeight="1">
      <c r="A8" s="281"/>
      <c r="B8" s="282"/>
      <c r="C8" s="282"/>
      <c r="D8" s="91"/>
      <c r="E8" s="295"/>
      <c r="F8" s="296"/>
      <c r="G8" s="297"/>
      <c r="H8" s="283"/>
      <c r="I8" s="283"/>
      <c r="J8" s="283"/>
      <c r="K8" s="283"/>
      <c r="L8" s="283"/>
      <c r="M8" s="284"/>
      <c r="N8" s="284"/>
      <c r="O8" s="284"/>
      <c r="P8" s="284"/>
      <c r="Q8" s="284"/>
      <c r="R8" s="284"/>
      <c r="S8" s="284"/>
      <c r="T8" s="283"/>
      <c r="U8" s="283"/>
      <c r="V8" s="273"/>
      <c r="W8" s="273"/>
      <c r="X8" s="292"/>
      <c r="Y8" s="293"/>
      <c r="Z8" s="294"/>
    </row>
    <row r="9" spans="1:28" ht="42" customHeight="1">
      <c r="A9" s="281"/>
      <c r="B9" s="282"/>
      <c r="C9" s="282"/>
      <c r="D9" s="91"/>
      <c r="E9" s="283"/>
      <c r="F9" s="283"/>
      <c r="G9" s="283"/>
      <c r="H9" s="283"/>
      <c r="I9" s="283"/>
      <c r="J9" s="283"/>
      <c r="K9" s="283"/>
      <c r="L9" s="283"/>
      <c r="M9" s="284"/>
      <c r="N9" s="284"/>
      <c r="O9" s="284"/>
      <c r="P9" s="284"/>
      <c r="Q9" s="284"/>
      <c r="R9" s="284"/>
      <c r="S9" s="284"/>
      <c r="T9" s="283"/>
      <c r="U9" s="283"/>
      <c r="V9" s="273"/>
      <c r="W9" s="273"/>
      <c r="X9" s="285"/>
      <c r="Y9" s="286"/>
      <c r="Z9" s="287"/>
    </row>
    <row r="10" spans="1:28" ht="42" customHeight="1">
      <c r="A10" s="281"/>
      <c r="B10" s="282"/>
      <c r="C10" s="282"/>
      <c r="D10" s="91"/>
      <c r="E10" s="283"/>
      <c r="F10" s="283"/>
      <c r="G10" s="283"/>
      <c r="H10" s="283"/>
      <c r="I10" s="283"/>
      <c r="J10" s="283"/>
      <c r="K10" s="283"/>
      <c r="L10" s="283"/>
      <c r="M10" s="284"/>
      <c r="N10" s="284"/>
      <c r="O10" s="284"/>
      <c r="P10" s="284"/>
      <c r="Q10" s="284"/>
      <c r="R10" s="284"/>
      <c r="S10" s="284"/>
      <c r="T10" s="283"/>
      <c r="U10" s="283"/>
      <c r="V10" s="273"/>
      <c r="W10" s="273"/>
      <c r="X10" s="285"/>
      <c r="Y10" s="286"/>
      <c r="Z10" s="287"/>
    </row>
    <row r="11" spans="1:28" ht="22.5" customHeight="1">
      <c r="A11" s="281"/>
      <c r="B11" s="282"/>
      <c r="C11" s="282"/>
      <c r="D11" s="62">
        <v>6</v>
      </c>
      <c r="E11" s="275"/>
      <c r="F11" s="275"/>
      <c r="G11" s="276"/>
      <c r="H11" s="277" t="s">
        <v>26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41"/>
      <c r="W11" s="241"/>
      <c r="X11" s="278"/>
      <c r="Y11" s="278"/>
      <c r="Z11" s="279"/>
    </row>
    <row r="12" spans="1:28" s="56" customFormat="1" ht="29.25" customHeight="1">
      <c r="A12" s="280" t="s">
        <v>27</v>
      </c>
      <c r="B12" s="273"/>
      <c r="C12" s="273"/>
      <c r="D12" s="66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4"/>
    </row>
    <row r="13" spans="1:28" s="56" customFormat="1" ht="33.75" customHeight="1">
      <c r="A13" s="67" t="s">
        <v>28</v>
      </c>
      <c r="B13" s="273" t="s">
        <v>29</v>
      </c>
      <c r="C13" s="273"/>
      <c r="D13" s="65" t="s">
        <v>30</v>
      </c>
      <c r="E13" s="65" t="s">
        <v>31</v>
      </c>
      <c r="F13" s="273" t="s">
        <v>32</v>
      </c>
      <c r="G13" s="273"/>
      <c r="H13" s="273"/>
      <c r="I13" s="273"/>
      <c r="J13" s="65" t="s">
        <v>33</v>
      </c>
      <c r="K13" s="273" t="s">
        <v>34</v>
      </c>
      <c r="L13" s="273"/>
      <c r="M13" s="273"/>
      <c r="N13" s="65" t="s">
        <v>28</v>
      </c>
      <c r="O13" s="273" t="s">
        <v>35</v>
      </c>
      <c r="P13" s="273"/>
      <c r="Q13" s="273" t="s">
        <v>30</v>
      </c>
      <c r="R13" s="273"/>
      <c r="S13" s="65" t="s">
        <v>31</v>
      </c>
      <c r="T13" s="273" t="s">
        <v>32</v>
      </c>
      <c r="U13" s="273"/>
      <c r="V13" s="273"/>
      <c r="W13" s="273" t="s">
        <v>33</v>
      </c>
      <c r="X13" s="273"/>
      <c r="Y13" s="273" t="s">
        <v>34</v>
      </c>
      <c r="Z13" s="274"/>
    </row>
    <row r="14" spans="1:28" s="56" customFormat="1" ht="20.100000000000001" customHeight="1">
      <c r="A14" s="64">
        <v>1</v>
      </c>
      <c r="B14" s="229"/>
      <c r="C14" s="229"/>
      <c r="D14" s="50"/>
      <c r="E14" s="68"/>
      <c r="F14" s="271"/>
      <c r="G14" s="271"/>
      <c r="H14" s="271"/>
      <c r="I14" s="271"/>
      <c r="J14" s="69"/>
      <c r="K14" s="233"/>
      <c r="L14" s="233"/>
      <c r="M14" s="233"/>
      <c r="N14" s="71"/>
      <c r="O14" s="229"/>
      <c r="P14" s="229"/>
      <c r="Q14" s="272"/>
      <c r="R14" s="272"/>
      <c r="S14" s="92"/>
      <c r="T14" s="242"/>
      <c r="U14" s="243"/>
      <c r="V14" s="243"/>
      <c r="W14" s="264"/>
      <c r="X14" s="264"/>
      <c r="Y14" s="264"/>
      <c r="Z14" s="264"/>
    </row>
    <row r="15" spans="1:28" s="56" customFormat="1" ht="20.100000000000001" customHeight="1">
      <c r="A15" s="64">
        <v>2</v>
      </c>
      <c r="B15" s="229"/>
      <c r="C15" s="229"/>
      <c r="D15" s="50"/>
      <c r="E15" s="68"/>
      <c r="F15" s="271"/>
      <c r="G15" s="271"/>
      <c r="H15" s="271"/>
      <c r="I15" s="271"/>
      <c r="J15" s="69"/>
      <c r="K15" s="233"/>
      <c r="L15" s="233"/>
      <c r="M15" s="233"/>
      <c r="N15" s="71"/>
      <c r="O15" s="229"/>
      <c r="P15" s="229"/>
      <c r="Q15" s="272"/>
      <c r="R15" s="272"/>
      <c r="S15" s="93"/>
      <c r="T15" s="242"/>
      <c r="U15" s="243"/>
      <c r="V15" s="243"/>
      <c r="W15" s="264"/>
      <c r="X15" s="264"/>
      <c r="Y15" s="264"/>
      <c r="Z15" s="264"/>
    </row>
    <row r="16" spans="1:28" s="56" customFormat="1" ht="20.100000000000001" customHeight="1">
      <c r="A16" s="64">
        <v>3</v>
      </c>
      <c r="B16" s="229"/>
      <c r="C16" s="229"/>
      <c r="D16" s="50"/>
      <c r="E16" s="68"/>
      <c r="F16" s="271"/>
      <c r="G16" s="271"/>
      <c r="H16" s="271"/>
      <c r="I16" s="271"/>
      <c r="J16" s="69"/>
      <c r="K16" s="233"/>
      <c r="L16" s="233"/>
      <c r="M16" s="233"/>
      <c r="N16" s="71"/>
      <c r="O16" s="229"/>
      <c r="P16" s="229"/>
      <c r="Q16" s="272"/>
      <c r="R16" s="272"/>
      <c r="S16" s="93"/>
      <c r="T16" s="242"/>
      <c r="U16" s="243"/>
      <c r="V16" s="243"/>
      <c r="W16" s="264"/>
      <c r="X16" s="264"/>
      <c r="Y16" s="264"/>
      <c r="Z16" s="264"/>
    </row>
    <row r="17" spans="1:26" s="56" customFormat="1" ht="20.100000000000001" customHeight="1">
      <c r="A17" s="64">
        <v>4</v>
      </c>
      <c r="B17" s="229"/>
      <c r="C17" s="229"/>
      <c r="D17" s="50"/>
      <c r="E17" s="68"/>
      <c r="F17" s="271"/>
      <c r="G17" s="271"/>
      <c r="H17" s="271"/>
      <c r="I17" s="271"/>
      <c r="J17" s="69"/>
      <c r="K17" s="233"/>
      <c r="L17" s="233"/>
      <c r="M17" s="233"/>
      <c r="N17" s="71"/>
      <c r="O17" s="234"/>
      <c r="P17" s="234"/>
      <c r="Q17" s="235"/>
      <c r="R17" s="235"/>
      <c r="S17" s="66"/>
      <c r="T17" s="264"/>
      <c r="U17" s="264"/>
      <c r="V17" s="264"/>
      <c r="W17" s="264"/>
      <c r="X17" s="264"/>
      <c r="Y17" s="264"/>
      <c r="Z17" s="264"/>
    </row>
    <row r="18" spans="1:26" s="56" customFormat="1" ht="20.100000000000001" customHeight="1">
      <c r="A18" s="64">
        <v>5</v>
      </c>
      <c r="B18" s="229"/>
      <c r="C18" s="229"/>
      <c r="D18" s="50"/>
      <c r="E18" s="68"/>
      <c r="F18" s="242"/>
      <c r="G18" s="243"/>
      <c r="H18" s="243"/>
      <c r="I18" s="93"/>
      <c r="J18" s="70"/>
      <c r="K18" s="245"/>
      <c r="L18" s="246"/>
      <c r="M18" s="247"/>
      <c r="N18" s="71"/>
      <c r="O18" s="234"/>
      <c r="P18" s="234"/>
      <c r="Q18" s="235"/>
      <c r="R18" s="235"/>
      <c r="S18" s="66"/>
      <c r="T18" s="264"/>
      <c r="U18" s="264"/>
      <c r="V18" s="264"/>
      <c r="W18" s="264"/>
      <c r="X18" s="264"/>
      <c r="Y18" s="264"/>
      <c r="Z18" s="264"/>
    </row>
    <row r="19" spans="1:26" s="56" customFormat="1" ht="20.100000000000001" customHeight="1">
      <c r="A19" s="64">
        <v>6</v>
      </c>
      <c r="B19" s="229"/>
      <c r="C19" s="229"/>
      <c r="D19" s="50"/>
      <c r="E19" s="68"/>
      <c r="F19" s="262"/>
      <c r="G19" s="263"/>
      <c r="H19" s="263"/>
      <c r="I19" s="94"/>
      <c r="J19" s="70"/>
      <c r="K19" s="245"/>
      <c r="L19" s="246"/>
      <c r="M19" s="247"/>
      <c r="N19" s="71"/>
      <c r="O19" s="234"/>
      <c r="P19" s="234"/>
      <c r="Q19" s="235"/>
      <c r="R19" s="235"/>
      <c r="S19" s="66"/>
      <c r="T19" s="264"/>
      <c r="U19" s="264"/>
      <c r="V19" s="264"/>
      <c r="W19" s="264"/>
      <c r="X19" s="264"/>
      <c r="Y19" s="264"/>
      <c r="Z19" s="264"/>
    </row>
    <row r="20" spans="1:26" s="56" customFormat="1" ht="20.100000000000001" customHeight="1">
      <c r="A20" s="64">
        <v>7</v>
      </c>
      <c r="B20" s="229"/>
      <c r="C20" s="229"/>
      <c r="D20" s="50"/>
      <c r="E20" s="68"/>
      <c r="F20" s="265"/>
      <c r="G20" s="266"/>
      <c r="H20" s="266"/>
      <c r="I20" s="93"/>
      <c r="J20" s="70"/>
      <c r="K20" s="245"/>
      <c r="L20" s="246"/>
      <c r="M20" s="247"/>
      <c r="N20" s="248"/>
      <c r="O20" s="258"/>
      <c r="P20" s="259"/>
      <c r="Q20" s="258"/>
      <c r="R20" s="259"/>
      <c r="S20" s="250"/>
      <c r="T20" s="252"/>
      <c r="U20" s="253"/>
      <c r="V20" s="254"/>
      <c r="W20" s="267"/>
      <c r="X20" s="268"/>
      <c r="Y20" s="267"/>
      <c r="Z20" s="268"/>
    </row>
    <row r="21" spans="1:26" s="56" customFormat="1" ht="20.100000000000001" customHeight="1">
      <c r="A21" s="64">
        <v>8</v>
      </c>
      <c r="B21" s="229"/>
      <c r="C21" s="229"/>
      <c r="D21" s="50"/>
      <c r="E21" s="68"/>
      <c r="F21" s="242"/>
      <c r="G21" s="243"/>
      <c r="H21" s="243"/>
      <c r="I21" s="93"/>
      <c r="J21" s="70"/>
      <c r="K21" s="245"/>
      <c r="L21" s="246"/>
      <c r="M21" s="247"/>
      <c r="N21" s="249"/>
      <c r="O21" s="260"/>
      <c r="P21" s="261"/>
      <c r="Q21" s="260"/>
      <c r="R21" s="261"/>
      <c r="S21" s="251"/>
      <c r="T21" s="255"/>
      <c r="U21" s="256"/>
      <c r="V21" s="257"/>
      <c r="W21" s="269"/>
      <c r="X21" s="270"/>
      <c r="Y21" s="269"/>
      <c r="Z21" s="270"/>
    </row>
    <row r="22" spans="1:26" s="56" customFormat="1" ht="20.100000000000001" customHeight="1">
      <c r="A22" s="64">
        <v>9</v>
      </c>
      <c r="B22" s="229"/>
      <c r="C22" s="229"/>
      <c r="D22" s="50"/>
      <c r="E22" s="68"/>
      <c r="F22" s="242"/>
      <c r="G22" s="243"/>
      <c r="H22" s="243"/>
      <c r="I22" s="93"/>
      <c r="J22" s="70"/>
      <c r="K22" s="245"/>
      <c r="L22" s="246"/>
      <c r="M22" s="247"/>
      <c r="N22" s="71"/>
      <c r="O22" s="234"/>
      <c r="P22" s="234"/>
      <c r="Q22" s="235"/>
      <c r="R22" s="235"/>
      <c r="S22" s="83"/>
      <c r="T22" s="235"/>
      <c r="U22" s="235"/>
      <c r="V22" s="235"/>
      <c r="W22" s="235"/>
      <c r="X22" s="235"/>
      <c r="Y22" s="236"/>
      <c r="Z22" s="244"/>
    </row>
    <row r="23" spans="1:26" s="56" customFormat="1" ht="20.100000000000001" customHeight="1">
      <c r="A23" s="64">
        <v>10</v>
      </c>
      <c r="B23" s="229"/>
      <c r="C23" s="229"/>
      <c r="D23" s="50"/>
      <c r="E23" s="68"/>
      <c r="F23" s="242"/>
      <c r="G23" s="243"/>
      <c r="H23" s="243"/>
      <c r="I23" s="93"/>
      <c r="J23" s="70"/>
      <c r="K23" s="245"/>
      <c r="L23" s="246"/>
      <c r="M23" s="247"/>
      <c r="N23" s="71"/>
      <c r="O23" s="234"/>
      <c r="P23" s="234"/>
      <c r="Q23" s="235"/>
      <c r="R23" s="235"/>
      <c r="S23" s="83"/>
      <c r="T23" s="235"/>
      <c r="U23" s="235"/>
      <c r="V23" s="235"/>
      <c r="W23" s="235"/>
      <c r="X23" s="235"/>
      <c r="Y23" s="236"/>
      <c r="Z23" s="244"/>
    </row>
    <row r="24" spans="1:26" s="56" customFormat="1" ht="20.100000000000001" customHeight="1">
      <c r="A24" s="64">
        <v>11</v>
      </c>
      <c r="B24" s="229"/>
      <c r="C24" s="229"/>
      <c r="D24" s="50"/>
      <c r="E24" s="68"/>
      <c r="F24" s="242"/>
      <c r="G24" s="243"/>
      <c r="H24" s="243"/>
      <c r="J24" s="66"/>
      <c r="K24" s="233"/>
      <c r="L24" s="233"/>
      <c r="M24" s="233"/>
      <c r="N24" s="71"/>
      <c r="O24" s="234"/>
      <c r="P24" s="234"/>
      <c r="Q24" s="235"/>
      <c r="R24" s="235"/>
      <c r="S24" s="83"/>
      <c r="T24" s="235"/>
      <c r="U24" s="235"/>
      <c r="V24" s="235"/>
      <c r="W24" s="235"/>
      <c r="X24" s="235"/>
      <c r="Y24" s="236"/>
      <c r="Z24" s="236"/>
    </row>
    <row r="25" spans="1:26" s="56" customFormat="1" ht="20.100000000000001" customHeight="1">
      <c r="A25" s="64">
        <v>12</v>
      </c>
      <c r="B25" s="229"/>
      <c r="C25" s="229"/>
      <c r="D25" s="50"/>
      <c r="E25" s="68"/>
      <c r="F25" s="242"/>
      <c r="G25" s="243"/>
      <c r="H25" s="243"/>
      <c r="J25" s="66"/>
      <c r="K25" s="233"/>
      <c r="L25" s="233"/>
      <c r="M25" s="233"/>
      <c r="N25" s="71"/>
      <c r="O25" s="234"/>
      <c r="P25" s="234"/>
      <c r="Q25" s="235"/>
      <c r="R25" s="235"/>
      <c r="S25" s="83"/>
      <c r="T25" s="235"/>
      <c r="U25" s="235"/>
      <c r="V25" s="235"/>
      <c r="W25" s="235"/>
      <c r="X25" s="235"/>
      <c r="Y25" s="236"/>
      <c r="Z25" s="236"/>
    </row>
    <row r="26" spans="1:26" s="56" customFormat="1" ht="20.100000000000001" customHeight="1">
      <c r="A26" s="64">
        <v>13</v>
      </c>
      <c r="B26" s="229"/>
      <c r="C26" s="229"/>
      <c r="D26" s="50"/>
      <c r="E26" s="68"/>
      <c r="F26" s="242"/>
      <c r="G26" s="243"/>
      <c r="H26" s="243"/>
      <c r="J26" s="66"/>
      <c r="K26" s="233"/>
      <c r="L26" s="233"/>
      <c r="M26" s="233"/>
      <c r="N26" s="71"/>
      <c r="O26" s="234"/>
      <c r="P26" s="234"/>
      <c r="Q26" s="235"/>
      <c r="R26" s="235"/>
      <c r="S26" s="83"/>
      <c r="T26" s="235"/>
      <c r="U26" s="235"/>
      <c r="V26" s="235"/>
      <c r="W26" s="235"/>
      <c r="X26" s="235"/>
      <c r="Y26" s="236"/>
      <c r="Z26" s="236"/>
    </row>
    <row r="27" spans="1:26" s="56" customFormat="1" ht="20.100000000000001" customHeight="1">
      <c r="A27" s="64">
        <v>14</v>
      </c>
      <c r="B27" s="229"/>
      <c r="C27" s="229"/>
      <c r="D27" s="50"/>
      <c r="E27" s="68"/>
      <c r="F27" s="220"/>
      <c r="G27" s="221"/>
      <c r="H27" s="222"/>
      <c r="I27" s="97"/>
      <c r="J27" s="233"/>
      <c r="K27" s="233"/>
      <c r="L27" s="233"/>
      <c r="M27" s="233"/>
      <c r="N27" s="71"/>
      <c r="O27" s="234"/>
      <c r="P27" s="234"/>
      <c r="Q27" s="235"/>
      <c r="R27" s="235"/>
      <c r="S27" s="83"/>
      <c r="T27" s="235"/>
      <c r="U27" s="235"/>
      <c r="V27" s="235"/>
      <c r="W27" s="235"/>
      <c r="X27" s="235"/>
      <c r="Y27" s="236"/>
      <c r="Z27" s="236"/>
    </row>
    <row r="28" spans="1:26" s="56" customFormat="1" ht="20.100000000000001" customHeight="1">
      <c r="A28" s="64">
        <v>15</v>
      </c>
      <c r="B28" s="229"/>
      <c r="C28" s="229"/>
      <c r="D28" s="50"/>
      <c r="E28" s="68"/>
      <c r="F28" s="223"/>
      <c r="G28" s="224"/>
      <c r="H28" s="225"/>
      <c r="I28" s="97"/>
      <c r="J28" s="233"/>
      <c r="K28" s="233"/>
      <c r="L28" s="233"/>
      <c r="M28" s="233"/>
      <c r="N28" s="71"/>
      <c r="O28" s="234"/>
      <c r="P28" s="234"/>
      <c r="Q28" s="235"/>
      <c r="R28" s="235"/>
      <c r="S28" s="83"/>
      <c r="T28" s="235"/>
      <c r="U28" s="235"/>
      <c r="V28" s="235"/>
      <c r="W28" s="235"/>
      <c r="X28" s="235"/>
      <c r="Y28" s="236"/>
      <c r="Z28" s="236"/>
    </row>
    <row r="29" spans="1:26" s="56" customFormat="1" ht="20.100000000000001" customHeight="1">
      <c r="A29" s="64">
        <v>16</v>
      </c>
      <c r="B29" s="229"/>
      <c r="C29" s="229"/>
      <c r="D29" s="50"/>
      <c r="E29" s="68"/>
      <c r="F29" s="226"/>
      <c r="G29" s="227"/>
      <c r="H29" s="228"/>
      <c r="I29" s="97"/>
      <c r="J29" s="233"/>
      <c r="K29" s="233"/>
      <c r="L29" s="233"/>
      <c r="M29" s="233"/>
      <c r="N29" s="71"/>
      <c r="O29" s="234"/>
      <c r="P29" s="234"/>
      <c r="Q29" s="235"/>
      <c r="R29" s="235"/>
      <c r="S29" s="83"/>
      <c r="T29" s="235"/>
      <c r="U29" s="235"/>
      <c r="V29" s="235"/>
      <c r="W29" s="235"/>
      <c r="X29" s="235"/>
      <c r="Y29" s="236"/>
      <c r="Z29" s="236"/>
    </row>
    <row r="30" spans="1:26" s="56" customFormat="1" ht="20.100000000000001" customHeight="1">
      <c r="A30" s="64">
        <v>17</v>
      </c>
      <c r="B30" s="229"/>
      <c r="C30" s="229"/>
      <c r="D30" s="50"/>
      <c r="E30" s="68"/>
      <c r="F30" s="242"/>
      <c r="G30" s="242"/>
      <c r="H30" s="242"/>
      <c r="I30" s="93"/>
      <c r="J30" s="70"/>
      <c r="K30" s="233"/>
      <c r="L30" s="233"/>
      <c r="M30" s="233"/>
      <c r="N30" s="71"/>
      <c r="O30" s="234"/>
      <c r="P30" s="234"/>
      <c r="Q30" s="235"/>
      <c r="R30" s="235"/>
      <c r="S30" s="83"/>
      <c r="T30" s="235"/>
      <c r="U30" s="235"/>
      <c r="V30" s="235"/>
      <c r="W30" s="235"/>
      <c r="X30" s="235"/>
      <c r="Y30" s="236"/>
      <c r="Z30" s="236"/>
    </row>
    <row r="31" spans="1:26" s="56" customFormat="1" ht="20.100000000000001" customHeight="1">
      <c r="A31" s="64">
        <v>18</v>
      </c>
      <c r="B31" s="229"/>
      <c r="C31" s="229"/>
      <c r="D31" s="50"/>
      <c r="E31" s="68"/>
      <c r="F31" s="220"/>
      <c r="G31" s="221"/>
      <c r="H31" s="222"/>
      <c r="I31" s="93"/>
      <c r="J31" s="237"/>
      <c r="K31" s="233"/>
      <c r="L31" s="233"/>
      <c r="M31" s="233"/>
      <c r="N31" s="71"/>
      <c r="O31" s="234"/>
      <c r="P31" s="234"/>
      <c r="Q31" s="235"/>
      <c r="R31" s="235"/>
      <c r="S31" s="83"/>
      <c r="T31" s="235"/>
      <c r="U31" s="235"/>
      <c r="V31" s="235"/>
      <c r="W31" s="235"/>
      <c r="X31" s="235"/>
      <c r="Y31" s="236"/>
      <c r="Z31" s="236"/>
    </row>
    <row r="32" spans="1:26" s="56" customFormat="1" ht="20.100000000000001" customHeight="1">
      <c r="A32" s="64">
        <v>19</v>
      </c>
      <c r="B32" s="229"/>
      <c r="C32" s="229"/>
      <c r="D32" s="50"/>
      <c r="E32" s="68"/>
      <c r="F32" s="226"/>
      <c r="G32" s="227"/>
      <c r="H32" s="228"/>
      <c r="I32" s="93"/>
      <c r="J32" s="238"/>
      <c r="K32" s="233"/>
      <c r="L32" s="233"/>
      <c r="M32" s="233"/>
      <c r="N32" s="71"/>
      <c r="O32" s="234"/>
      <c r="P32" s="234"/>
      <c r="Q32" s="235"/>
      <c r="R32" s="235"/>
      <c r="S32" s="83"/>
      <c r="T32" s="235"/>
      <c r="U32" s="235"/>
      <c r="V32" s="235"/>
      <c r="W32" s="235"/>
      <c r="X32" s="235"/>
      <c r="Y32" s="236"/>
      <c r="Z32" s="236"/>
    </row>
    <row r="33" spans="1:26" s="56" customFormat="1" ht="20.100000000000001" customHeight="1">
      <c r="A33" s="64">
        <v>20</v>
      </c>
      <c r="B33" s="229"/>
      <c r="C33" s="229"/>
      <c r="D33" s="50"/>
      <c r="E33" s="68"/>
      <c r="F33" s="241"/>
      <c r="G33" s="241"/>
      <c r="H33" s="241"/>
      <c r="I33" s="77"/>
      <c r="J33" s="239"/>
      <c r="K33" s="233"/>
      <c r="L33" s="233"/>
      <c r="M33" s="233"/>
      <c r="N33" s="71"/>
      <c r="O33" s="234"/>
      <c r="P33" s="234"/>
      <c r="Q33" s="235"/>
      <c r="R33" s="235"/>
      <c r="S33" s="83"/>
      <c r="T33" s="235"/>
      <c r="U33" s="235"/>
      <c r="V33" s="235"/>
      <c r="W33" s="235"/>
      <c r="X33" s="235"/>
      <c r="Y33" s="236"/>
      <c r="Z33" s="236"/>
    </row>
    <row r="34" spans="1:26" s="56" customFormat="1" ht="20.100000000000001" customHeight="1">
      <c r="A34" s="64">
        <v>21</v>
      </c>
      <c r="B34" s="229"/>
      <c r="C34" s="229"/>
      <c r="D34" s="50"/>
      <c r="E34" s="68"/>
      <c r="F34" s="241"/>
      <c r="G34" s="241"/>
      <c r="H34" s="241"/>
      <c r="I34" s="77"/>
      <c r="J34" s="240"/>
      <c r="K34" s="233"/>
      <c r="L34" s="233"/>
      <c r="M34" s="233"/>
      <c r="N34" s="71"/>
      <c r="O34" s="234"/>
      <c r="P34" s="234"/>
      <c r="Q34" s="235"/>
      <c r="R34" s="235"/>
      <c r="S34" s="83"/>
      <c r="T34" s="235"/>
      <c r="U34" s="235"/>
      <c r="V34" s="235"/>
      <c r="W34" s="235"/>
      <c r="X34" s="235"/>
      <c r="Y34" s="236"/>
      <c r="Z34" s="236"/>
    </row>
    <row r="35" spans="1:26" s="56" customFormat="1" ht="20.100000000000001" customHeight="1">
      <c r="A35" s="64">
        <v>22</v>
      </c>
      <c r="B35" s="229"/>
      <c r="C35" s="229"/>
      <c r="D35" s="50"/>
      <c r="E35" s="68"/>
      <c r="F35" s="241"/>
      <c r="G35" s="241"/>
      <c r="H35" s="241"/>
      <c r="I35" s="93"/>
      <c r="J35" s="70"/>
      <c r="K35" s="233"/>
      <c r="L35" s="233"/>
      <c r="M35" s="233"/>
      <c r="N35" s="71"/>
      <c r="O35" s="234"/>
      <c r="P35" s="234"/>
      <c r="Q35" s="235"/>
      <c r="R35" s="235"/>
      <c r="S35" s="83"/>
      <c r="T35" s="235"/>
      <c r="U35" s="235"/>
      <c r="V35" s="235"/>
      <c r="W35" s="235"/>
      <c r="X35" s="235"/>
      <c r="Y35" s="236"/>
      <c r="Z35" s="236"/>
    </row>
    <row r="36" spans="1:26" s="56" customFormat="1" ht="20.100000000000001" customHeight="1">
      <c r="A36" s="64">
        <v>23</v>
      </c>
      <c r="B36" s="229"/>
      <c r="C36" s="229"/>
      <c r="D36" s="50"/>
      <c r="E36" s="68"/>
      <c r="F36" s="241"/>
      <c r="G36" s="241"/>
      <c r="H36" s="241"/>
      <c r="I36" s="93"/>
      <c r="J36" s="70"/>
      <c r="K36" s="233"/>
      <c r="L36" s="233"/>
      <c r="M36" s="233"/>
      <c r="N36" s="71"/>
      <c r="O36" s="234"/>
      <c r="P36" s="234"/>
      <c r="Q36" s="235"/>
      <c r="R36" s="235"/>
      <c r="S36" s="83"/>
      <c r="T36" s="235"/>
      <c r="U36" s="235"/>
      <c r="V36" s="235"/>
      <c r="W36" s="235"/>
      <c r="X36" s="235"/>
      <c r="Y36" s="236"/>
      <c r="Z36" s="236"/>
    </row>
    <row r="37" spans="1:26" s="56" customFormat="1" ht="20.100000000000001" customHeight="1">
      <c r="A37" s="64">
        <v>24</v>
      </c>
      <c r="B37" s="229"/>
      <c r="C37" s="229"/>
      <c r="D37" s="50"/>
      <c r="E37" s="68"/>
      <c r="F37" s="241"/>
      <c r="G37" s="241"/>
      <c r="H37" s="241"/>
      <c r="I37" s="93"/>
      <c r="J37" s="70"/>
      <c r="K37" s="233"/>
      <c r="L37" s="233"/>
      <c r="M37" s="233"/>
      <c r="N37" s="71"/>
      <c r="O37" s="234"/>
      <c r="P37" s="234"/>
      <c r="Q37" s="235"/>
      <c r="R37" s="235"/>
      <c r="S37" s="83"/>
      <c r="T37" s="235"/>
      <c r="U37" s="235"/>
      <c r="V37" s="235"/>
      <c r="W37" s="235"/>
      <c r="X37" s="235"/>
      <c r="Y37" s="236"/>
      <c r="Z37" s="236"/>
    </row>
    <row r="38" spans="1:26" s="56" customFormat="1" ht="20.100000000000001" customHeight="1">
      <c r="A38" s="64">
        <v>25</v>
      </c>
      <c r="B38" s="229"/>
      <c r="C38" s="229"/>
      <c r="D38" s="50"/>
      <c r="E38" s="68"/>
      <c r="F38" s="241"/>
      <c r="G38" s="241"/>
      <c r="H38" s="241"/>
      <c r="I38" s="93"/>
      <c r="J38" s="70"/>
      <c r="K38" s="233"/>
      <c r="L38" s="233"/>
      <c r="M38" s="233"/>
      <c r="N38" s="71"/>
      <c r="O38" s="234"/>
      <c r="P38" s="234"/>
      <c r="Q38" s="235"/>
      <c r="R38" s="235"/>
      <c r="S38" s="83"/>
      <c r="T38" s="235"/>
      <c r="U38" s="235"/>
      <c r="V38" s="235"/>
      <c r="W38" s="235"/>
      <c r="X38" s="235"/>
      <c r="Y38" s="236"/>
      <c r="Z38" s="236"/>
    </row>
    <row r="39" spans="1:26" s="56" customFormat="1" ht="20.100000000000001" customHeight="1">
      <c r="A39" s="64">
        <v>26</v>
      </c>
      <c r="B39" s="229"/>
      <c r="C39" s="229"/>
      <c r="D39" s="50"/>
      <c r="E39" s="68"/>
      <c r="F39" s="241"/>
      <c r="G39" s="241"/>
      <c r="H39" s="241"/>
      <c r="I39" s="93"/>
      <c r="J39" s="70"/>
      <c r="K39" s="233"/>
      <c r="L39" s="233"/>
      <c r="M39" s="233"/>
      <c r="N39" s="71"/>
      <c r="O39" s="234"/>
      <c r="P39" s="234"/>
      <c r="Q39" s="235"/>
      <c r="R39" s="235"/>
      <c r="S39" s="83"/>
      <c r="T39" s="235"/>
      <c r="U39" s="235"/>
      <c r="V39" s="235"/>
      <c r="W39" s="235"/>
      <c r="X39" s="235"/>
      <c r="Y39" s="236"/>
      <c r="Z39" s="236"/>
    </row>
    <row r="40" spans="1:26" s="56" customFormat="1" ht="20.100000000000001" customHeight="1">
      <c r="A40" s="64">
        <v>27</v>
      </c>
      <c r="B40" s="229"/>
      <c r="C40" s="229"/>
      <c r="D40" s="50"/>
      <c r="E40" s="68"/>
      <c r="F40" s="241"/>
      <c r="G40" s="241"/>
      <c r="H40" s="241"/>
      <c r="I40" s="93"/>
      <c r="J40" s="70"/>
      <c r="K40" s="233"/>
      <c r="L40" s="233"/>
      <c r="M40" s="233"/>
      <c r="N40" s="71"/>
      <c r="O40" s="234"/>
      <c r="P40" s="234"/>
      <c r="Q40" s="235"/>
      <c r="R40" s="235"/>
      <c r="S40" s="83"/>
      <c r="T40" s="235"/>
      <c r="U40" s="235"/>
      <c r="V40" s="235"/>
      <c r="W40" s="235"/>
      <c r="X40" s="235"/>
      <c r="Y40" s="236"/>
      <c r="Z40" s="236"/>
    </row>
    <row r="41" spans="1:26" s="56" customFormat="1" ht="20.100000000000001" customHeight="1">
      <c r="A41" s="64">
        <v>28</v>
      </c>
      <c r="B41" s="229"/>
      <c r="C41" s="229"/>
      <c r="D41" s="50"/>
      <c r="E41" s="68"/>
      <c r="F41" s="241"/>
      <c r="G41" s="241"/>
      <c r="H41" s="241"/>
      <c r="I41" s="93"/>
      <c r="J41" s="70"/>
      <c r="K41" s="233"/>
      <c r="L41" s="233"/>
      <c r="M41" s="233"/>
      <c r="N41" s="71"/>
      <c r="O41" s="234"/>
      <c r="P41" s="234"/>
      <c r="Q41" s="235"/>
      <c r="R41" s="235"/>
      <c r="S41" s="83"/>
      <c r="T41" s="235"/>
      <c r="U41" s="235"/>
      <c r="V41" s="235"/>
      <c r="W41" s="235"/>
      <c r="X41" s="235"/>
      <c r="Y41" s="236"/>
      <c r="Z41" s="236"/>
    </row>
    <row r="42" spans="1:26" s="56" customFormat="1" ht="20.100000000000001" customHeight="1">
      <c r="A42" s="64">
        <v>29</v>
      </c>
      <c r="B42" s="229"/>
      <c r="C42" s="229"/>
      <c r="D42" s="50"/>
      <c r="E42" s="68"/>
      <c r="F42" s="241"/>
      <c r="G42" s="241"/>
      <c r="H42" s="241"/>
      <c r="I42" s="93"/>
      <c r="J42" s="70"/>
      <c r="K42" s="233"/>
      <c r="L42" s="233"/>
      <c r="M42" s="233"/>
      <c r="N42" s="71"/>
      <c r="O42" s="234"/>
      <c r="P42" s="234"/>
      <c r="Q42" s="235"/>
      <c r="R42" s="235"/>
      <c r="S42" s="83"/>
      <c r="T42" s="235"/>
      <c r="U42" s="235"/>
      <c r="V42" s="235"/>
      <c r="W42" s="235"/>
      <c r="X42" s="235"/>
      <c r="Y42" s="236"/>
      <c r="Z42" s="236"/>
    </row>
    <row r="43" spans="1:26" s="56" customFormat="1" ht="20.100000000000001" customHeight="1">
      <c r="A43" s="64">
        <v>30</v>
      </c>
      <c r="B43" s="229"/>
      <c r="C43" s="229"/>
      <c r="D43" s="50"/>
      <c r="E43" s="68"/>
      <c r="F43" s="241"/>
      <c r="G43" s="241"/>
      <c r="H43" s="241"/>
      <c r="I43" s="93"/>
      <c r="J43" s="70"/>
      <c r="K43" s="233"/>
      <c r="L43" s="233"/>
      <c r="M43" s="233"/>
      <c r="N43" s="71"/>
      <c r="O43" s="234"/>
      <c r="P43" s="234"/>
      <c r="Q43" s="235"/>
      <c r="R43" s="235"/>
      <c r="S43" s="83"/>
      <c r="T43" s="235"/>
      <c r="U43" s="235"/>
      <c r="V43" s="235"/>
      <c r="W43" s="235"/>
      <c r="X43" s="235"/>
      <c r="Y43" s="236"/>
      <c r="Z43" s="236"/>
    </row>
    <row r="44" spans="1:26" s="56" customFormat="1" ht="20.100000000000001" customHeight="1">
      <c r="A44" s="64"/>
      <c r="B44" s="229"/>
      <c r="C44" s="229"/>
      <c r="D44" s="95"/>
      <c r="E44" s="96"/>
      <c r="F44" s="230"/>
      <c r="G44" s="231"/>
      <c r="H44" s="231"/>
      <c r="I44" s="232"/>
      <c r="J44" s="98"/>
      <c r="K44" s="233"/>
      <c r="L44" s="233"/>
      <c r="M44" s="233"/>
      <c r="N44" s="71"/>
      <c r="O44" s="234"/>
      <c r="P44" s="234"/>
      <c r="Q44" s="235"/>
      <c r="R44" s="235"/>
      <c r="S44" s="83"/>
      <c r="T44" s="235"/>
      <c r="U44" s="235"/>
      <c r="V44" s="235"/>
      <c r="W44" s="235"/>
      <c r="X44" s="235"/>
      <c r="Y44" s="236"/>
      <c r="Z44" s="236"/>
    </row>
    <row r="45" spans="1:26">
      <c r="D45" s="56"/>
      <c r="E45" s="56"/>
    </row>
  </sheetData>
  <mergeCells count="316">
    <mergeCell ref="A1:B1"/>
    <mergeCell ref="C1:E1"/>
    <mergeCell ref="F1:Q1"/>
    <mergeCell ref="E2:Q2"/>
    <mergeCell ref="E3:R3"/>
    <mergeCell ref="T3:U3"/>
    <mergeCell ref="E4:Q4"/>
    <mergeCell ref="R4:S4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V10:W10"/>
    <mergeCell ref="X10:Z10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11:G11"/>
    <mergeCell ref="H11:L11"/>
    <mergeCell ref="M11:S11"/>
    <mergeCell ref="T11:U11"/>
    <mergeCell ref="V11:W11"/>
    <mergeCell ref="X11:Z11"/>
    <mergeCell ref="A12:C12"/>
    <mergeCell ref="E12:G12"/>
    <mergeCell ref="H12:L12"/>
    <mergeCell ref="M12:S12"/>
    <mergeCell ref="T12:U12"/>
    <mergeCell ref="V12:X12"/>
    <mergeCell ref="Y12:Z12"/>
    <mergeCell ref="A6:C11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B13:C13"/>
    <mergeCell ref="F13:I13"/>
    <mergeCell ref="K13:M13"/>
    <mergeCell ref="O13:P13"/>
    <mergeCell ref="Q13:R13"/>
    <mergeCell ref="T13:V13"/>
    <mergeCell ref="W13:X13"/>
    <mergeCell ref="Y13:Z13"/>
    <mergeCell ref="B14:C14"/>
    <mergeCell ref="F14:I14"/>
    <mergeCell ref="K14:M14"/>
    <mergeCell ref="O14:P14"/>
    <mergeCell ref="Q14:R14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B18:C18"/>
    <mergeCell ref="F18:H18"/>
    <mergeCell ref="K18:M18"/>
    <mergeCell ref="O18:P18"/>
    <mergeCell ref="Q18:R18"/>
    <mergeCell ref="T18:V18"/>
    <mergeCell ref="W18:X18"/>
    <mergeCell ref="Y18:Z18"/>
    <mergeCell ref="W19:X19"/>
    <mergeCell ref="Y19:Z19"/>
    <mergeCell ref="B20:C20"/>
    <mergeCell ref="F20:H20"/>
    <mergeCell ref="K20:M20"/>
    <mergeCell ref="W20:X21"/>
    <mergeCell ref="Y20:Z21"/>
    <mergeCell ref="B21:C21"/>
    <mergeCell ref="F21:H21"/>
    <mergeCell ref="K21:M21"/>
    <mergeCell ref="N20:N21"/>
    <mergeCell ref="S20:S21"/>
    <mergeCell ref="T20:V21"/>
    <mergeCell ref="O20:P21"/>
    <mergeCell ref="Q20:R21"/>
    <mergeCell ref="B19:C19"/>
    <mergeCell ref="F19:H19"/>
    <mergeCell ref="K19:M19"/>
    <mergeCell ref="O19:P19"/>
    <mergeCell ref="Q19:R19"/>
    <mergeCell ref="T19:V19"/>
    <mergeCell ref="W22:X22"/>
    <mergeCell ref="Y22:Z22"/>
    <mergeCell ref="B23:C23"/>
    <mergeCell ref="F23:H23"/>
    <mergeCell ref="K23:M23"/>
    <mergeCell ref="O23:P23"/>
    <mergeCell ref="Q23:R23"/>
    <mergeCell ref="T23:V23"/>
    <mergeCell ref="W23:X23"/>
    <mergeCell ref="Y23:Z23"/>
    <mergeCell ref="B22:C22"/>
    <mergeCell ref="F22:H22"/>
    <mergeCell ref="K22:M22"/>
    <mergeCell ref="O22:P22"/>
    <mergeCell ref="Q22:R22"/>
    <mergeCell ref="T22:V22"/>
    <mergeCell ref="B24:C24"/>
    <mergeCell ref="F24:H24"/>
    <mergeCell ref="K24:M24"/>
    <mergeCell ref="O24:P24"/>
    <mergeCell ref="Q24:R24"/>
    <mergeCell ref="T24:V24"/>
    <mergeCell ref="W24:X24"/>
    <mergeCell ref="Y24:Z24"/>
    <mergeCell ref="B25:C25"/>
    <mergeCell ref="F25:H25"/>
    <mergeCell ref="K25:M25"/>
    <mergeCell ref="O25:P25"/>
    <mergeCell ref="Q25:R25"/>
    <mergeCell ref="T25:V25"/>
    <mergeCell ref="W25:X25"/>
    <mergeCell ref="Y25:Z25"/>
    <mergeCell ref="B26:C26"/>
    <mergeCell ref="F26:H26"/>
    <mergeCell ref="K26:M26"/>
    <mergeCell ref="O26:P26"/>
    <mergeCell ref="Q26:R26"/>
    <mergeCell ref="T26:V26"/>
    <mergeCell ref="W26:X26"/>
    <mergeCell ref="Y26:Z26"/>
    <mergeCell ref="B27:C27"/>
    <mergeCell ref="K27:M27"/>
    <mergeCell ref="O27:P27"/>
    <mergeCell ref="Q27:R27"/>
    <mergeCell ref="T27:V27"/>
    <mergeCell ref="W27:X27"/>
    <mergeCell ref="Y27:Z27"/>
    <mergeCell ref="B28:C28"/>
    <mergeCell ref="K28:M28"/>
    <mergeCell ref="O28:P28"/>
    <mergeCell ref="Q28:R28"/>
    <mergeCell ref="T28:V28"/>
    <mergeCell ref="W28:X28"/>
    <mergeCell ref="Y28:Z28"/>
    <mergeCell ref="B29:C29"/>
    <mergeCell ref="K29:M29"/>
    <mergeCell ref="O29:P29"/>
    <mergeCell ref="Q29:R29"/>
    <mergeCell ref="T29:V29"/>
    <mergeCell ref="W29:X29"/>
    <mergeCell ref="Y29:Z29"/>
    <mergeCell ref="B30:C30"/>
    <mergeCell ref="F30:H30"/>
    <mergeCell ref="K30:M30"/>
    <mergeCell ref="O30:P30"/>
    <mergeCell ref="Q30:R30"/>
    <mergeCell ref="T30:V30"/>
    <mergeCell ref="W30:X30"/>
    <mergeCell ref="Y30:Z30"/>
    <mergeCell ref="B31:C31"/>
    <mergeCell ref="K31:M31"/>
    <mergeCell ref="O31:P31"/>
    <mergeCell ref="Q31:R31"/>
    <mergeCell ref="T31:V31"/>
    <mergeCell ref="W31:X31"/>
    <mergeCell ref="Y31:Z31"/>
    <mergeCell ref="B32:C32"/>
    <mergeCell ref="K32:M32"/>
    <mergeCell ref="O32:P32"/>
    <mergeCell ref="Q32:R32"/>
    <mergeCell ref="T32:V32"/>
    <mergeCell ref="W32:X32"/>
    <mergeCell ref="Y32:Z32"/>
    <mergeCell ref="B33:C33"/>
    <mergeCell ref="F33:H33"/>
    <mergeCell ref="K33:M33"/>
    <mergeCell ref="O33:P33"/>
    <mergeCell ref="Q33:R33"/>
    <mergeCell ref="T33:V33"/>
    <mergeCell ref="W33:X33"/>
    <mergeCell ref="Y33:Z33"/>
    <mergeCell ref="B34:C34"/>
    <mergeCell ref="F34:H34"/>
    <mergeCell ref="K34:M34"/>
    <mergeCell ref="O34:P34"/>
    <mergeCell ref="Q34:R34"/>
    <mergeCell ref="T34:V34"/>
    <mergeCell ref="W34:X34"/>
    <mergeCell ref="Y34:Z34"/>
    <mergeCell ref="B35:C35"/>
    <mergeCell ref="F35:H35"/>
    <mergeCell ref="K35:M35"/>
    <mergeCell ref="O35:P35"/>
    <mergeCell ref="Q35:R35"/>
    <mergeCell ref="T35:V35"/>
    <mergeCell ref="W35:X35"/>
    <mergeCell ref="Y35:Z35"/>
    <mergeCell ref="B36:C36"/>
    <mergeCell ref="F36:H36"/>
    <mergeCell ref="K36:M36"/>
    <mergeCell ref="O36:P36"/>
    <mergeCell ref="Q36:R36"/>
    <mergeCell ref="T36:V36"/>
    <mergeCell ref="W36:X36"/>
    <mergeCell ref="Y36:Z36"/>
    <mergeCell ref="B37:C37"/>
    <mergeCell ref="F37:H37"/>
    <mergeCell ref="K37:M37"/>
    <mergeCell ref="O37:P37"/>
    <mergeCell ref="Q37:R37"/>
    <mergeCell ref="T37:V37"/>
    <mergeCell ref="W37:X37"/>
    <mergeCell ref="Y37:Z37"/>
    <mergeCell ref="B38:C38"/>
    <mergeCell ref="F38:H38"/>
    <mergeCell ref="K38:M38"/>
    <mergeCell ref="O38:P38"/>
    <mergeCell ref="Q38:R38"/>
    <mergeCell ref="T38:V38"/>
    <mergeCell ref="W38:X38"/>
    <mergeCell ref="Y38:Z38"/>
    <mergeCell ref="B39:C39"/>
    <mergeCell ref="F39:H39"/>
    <mergeCell ref="K39:M39"/>
    <mergeCell ref="O39:P39"/>
    <mergeCell ref="Q39:R39"/>
    <mergeCell ref="T39:V39"/>
    <mergeCell ref="W39:X39"/>
    <mergeCell ref="Y39:Z39"/>
    <mergeCell ref="B43:C43"/>
    <mergeCell ref="F43:H43"/>
    <mergeCell ref="K43:M43"/>
    <mergeCell ref="O43:P43"/>
    <mergeCell ref="Q43:R43"/>
    <mergeCell ref="T43:V43"/>
    <mergeCell ref="W43:X43"/>
    <mergeCell ref="Y43:Z43"/>
    <mergeCell ref="B40:C40"/>
    <mergeCell ref="F40:H40"/>
    <mergeCell ref="K40:M40"/>
    <mergeCell ref="O40:P40"/>
    <mergeCell ref="Q40:R40"/>
    <mergeCell ref="T40:V40"/>
    <mergeCell ref="W40:X40"/>
    <mergeCell ref="Y40:Z40"/>
    <mergeCell ref="B41:C41"/>
    <mergeCell ref="F41:H41"/>
    <mergeCell ref="K41:M41"/>
    <mergeCell ref="O41:P41"/>
    <mergeCell ref="Q41:R41"/>
    <mergeCell ref="T41:V41"/>
    <mergeCell ref="W41:X41"/>
    <mergeCell ref="Y41:Z41"/>
    <mergeCell ref="V1:Z2"/>
    <mergeCell ref="A3:B4"/>
    <mergeCell ref="C3:D4"/>
    <mergeCell ref="F27:H29"/>
    <mergeCell ref="F31:H32"/>
    <mergeCell ref="B44:C44"/>
    <mergeCell ref="F44:I44"/>
    <mergeCell ref="K44:M44"/>
    <mergeCell ref="O44:P44"/>
    <mergeCell ref="Q44:R44"/>
    <mergeCell ref="T44:V44"/>
    <mergeCell ref="W44:X44"/>
    <mergeCell ref="Y44:Z44"/>
    <mergeCell ref="J27:J29"/>
    <mergeCell ref="J31:J32"/>
    <mergeCell ref="J33:J34"/>
    <mergeCell ref="B42:C42"/>
    <mergeCell ref="F42:H42"/>
    <mergeCell ref="K42:M42"/>
    <mergeCell ref="O42:P42"/>
    <mergeCell ref="Q42:R42"/>
    <mergeCell ref="T42:V42"/>
    <mergeCell ref="W42:X42"/>
    <mergeCell ref="Y42:Z42"/>
  </mergeCells>
  <phoneticPr fontId="66" type="noConversion"/>
  <conditionalFormatting sqref="D27">
    <cfRule type="duplicateValues" dxfId="101" priority="24"/>
  </conditionalFormatting>
  <conditionalFormatting sqref="D28">
    <cfRule type="duplicateValues" dxfId="100" priority="25"/>
  </conditionalFormatting>
  <conditionalFormatting sqref="D29">
    <cfRule type="duplicateValues" dxfId="99" priority="26"/>
  </conditionalFormatting>
  <conditionalFormatting sqref="D30">
    <cfRule type="duplicateValues" dxfId="98" priority="27"/>
  </conditionalFormatting>
  <conditionalFormatting sqref="D31">
    <cfRule type="duplicateValues" dxfId="97" priority="36"/>
  </conditionalFormatting>
  <conditionalFormatting sqref="D32">
    <cfRule type="duplicateValues" dxfId="96" priority="37"/>
  </conditionalFormatting>
  <conditionalFormatting sqref="D44">
    <cfRule type="duplicateValues" dxfId="95" priority="1"/>
  </conditionalFormatting>
  <conditionalFormatting sqref="D17:D18">
    <cfRule type="duplicateValues" dxfId="94" priority="43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C82"/>
  <sheetViews>
    <sheetView tabSelected="1" view="pageBreakPreview" topLeftCell="A8" zoomScale="50" zoomScaleNormal="100" zoomScaleSheetLayoutView="50" workbookViewId="0">
      <pane xSplit="24" ySplit="2" topLeftCell="AR10" activePane="bottomRight" state="frozen"/>
      <selection activeCell="A8" sqref="A8"/>
      <selection pane="topRight" activeCell="Y8" sqref="Y8"/>
      <selection pane="bottomLeft" activeCell="A10" sqref="A10"/>
      <selection pane="bottomRight" activeCell="AW13" sqref="AW13"/>
    </sheetView>
  </sheetViews>
  <sheetFormatPr defaultColWidth="9" defaultRowHeight="17.25" outlineLevelRow="1" outlineLevelCol="2"/>
  <cols>
    <col min="1" max="1" width="4.5" style="103" customWidth="1"/>
    <col min="2" max="11" width="2.625" style="103" customWidth="1"/>
    <col min="12" max="12" width="5" style="103" customWidth="1"/>
    <col min="13" max="14" width="16.625" style="103" customWidth="1"/>
    <col min="15" max="15" width="17.875" style="103" customWidth="1"/>
    <col min="16" max="16" width="20.375" style="169" hidden="1" customWidth="1" outlineLevel="1"/>
    <col min="17" max="17" width="4.875" style="103" hidden="1" customWidth="1" outlineLevel="1"/>
    <col min="18" max="18" width="5.25" style="103" hidden="1" customWidth="1" outlineLevel="1"/>
    <col min="19" max="19" width="10.5" style="103" customWidth="1" collapsed="1"/>
    <col min="20" max="20" width="6.125" style="170" customWidth="1" outlineLevel="1"/>
    <col min="21" max="21" width="11.625" style="103" customWidth="1" outlineLevel="1"/>
    <col min="22" max="22" width="8.125" style="171" customWidth="1" outlineLevel="1"/>
    <col min="23" max="24" width="7.25" style="170" customWidth="1" outlineLevel="1"/>
    <col min="25" max="25" width="11.25" style="170" customWidth="1"/>
    <col min="26" max="26" width="11.75" style="170" customWidth="1" outlineLevel="2"/>
    <col min="27" max="27" width="9.625" style="170" customWidth="1" outlineLevel="2"/>
    <col min="28" max="28" width="10.375" style="103" customWidth="1" outlineLevel="2"/>
    <col min="29" max="29" width="14.625" style="172" customWidth="1"/>
    <col min="30" max="30" width="12.5" style="103" hidden="1" customWidth="1"/>
    <col min="31" max="35" width="14.375" style="103" customWidth="1" outlineLevel="1"/>
    <col min="36" max="36" width="14.375" style="173" customWidth="1" outlineLevel="1"/>
    <col min="37" max="38" width="14.375" style="103" customWidth="1" outlineLevel="1"/>
    <col min="39" max="40" width="14.375" style="103" hidden="1" customWidth="1" outlineLevel="1"/>
    <col min="41" max="41" width="14.375" style="103" customWidth="1" collapsed="1"/>
    <col min="42" max="52" width="14.375" style="103" customWidth="1"/>
    <col min="53" max="53" width="11.125" style="103" customWidth="1"/>
    <col min="54" max="54" width="17" style="120" customWidth="1"/>
    <col min="55" max="55" width="14" style="103" customWidth="1"/>
    <col min="56" max="16384" width="9" style="103"/>
  </cols>
  <sheetData>
    <row r="1" spans="1:55" ht="20.25" hidden="1" customHeight="1" outlineLevel="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7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177"/>
    </row>
    <row r="2" spans="1:55" ht="27.75" hidden="1" customHeight="1" outlineLevel="1">
      <c r="A2" s="315" t="s">
        <v>452</v>
      </c>
      <c r="B2" s="315"/>
      <c r="C2" s="315"/>
      <c r="D2" s="315"/>
      <c r="E2" s="315"/>
      <c r="F2" s="315" t="s">
        <v>36</v>
      </c>
      <c r="G2" s="315"/>
      <c r="H2" s="315"/>
      <c r="I2" s="315"/>
      <c r="J2" s="315"/>
      <c r="K2" s="315"/>
      <c r="L2" s="316" t="s">
        <v>37</v>
      </c>
      <c r="M2" s="316"/>
      <c r="N2" s="316"/>
      <c r="O2" s="316"/>
      <c r="P2" s="317" t="s">
        <v>38</v>
      </c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8"/>
      <c r="AK2" s="317"/>
      <c r="AL2" s="317"/>
      <c r="AM2" s="317"/>
      <c r="AN2" s="317"/>
      <c r="AO2" s="317"/>
      <c r="AP2" s="317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99"/>
      <c r="BB2" s="120" t="s">
        <v>22</v>
      </c>
    </row>
    <row r="3" spans="1:55" ht="27.75" hidden="1" customHeight="1" outlineLevel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6"/>
      <c r="M3" s="316"/>
      <c r="N3" s="316"/>
      <c r="O3" s="316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8"/>
      <c r="AK3" s="317"/>
      <c r="AL3" s="317"/>
      <c r="AM3" s="317"/>
      <c r="AN3" s="317"/>
      <c r="AO3" s="317"/>
      <c r="AP3" s="317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99"/>
      <c r="BB3" s="120" t="s">
        <v>40</v>
      </c>
    </row>
    <row r="4" spans="1:55" ht="27" hidden="1" customHeight="1" outlineLevel="1">
      <c r="A4" s="348" t="s">
        <v>41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8"/>
      <c r="AK4" s="317"/>
      <c r="AL4" s="317"/>
      <c r="AM4" s="317"/>
      <c r="AN4" s="317"/>
      <c r="AO4" s="317"/>
      <c r="AP4" s="317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8"/>
      <c r="BB4" s="100" t="s">
        <v>23</v>
      </c>
    </row>
    <row r="5" spans="1:55" ht="31.5" hidden="1" customHeight="1" outlineLevel="1">
      <c r="A5" s="349" t="s">
        <v>43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1"/>
      <c r="M5" s="162"/>
      <c r="N5" s="352" t="s">
        <v>44</v>
      </c>
      <c r="O5" s="352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8"/>
      <c r="AK5" s="317"/>
      <c r="AL5" s="317"/>
      <c r="AM5" s="317"/>
      <c r="AN5" s="317"/>
      <c r="AO5" s="317"/>
      <c r="AP5" s="317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8"/>
      <c r="BB5" s="101" t="s">
        <v>46</v>
      </c>
    </row>
    <row r="6" spans="1:55" ht="28.5" hidden="1" customHeight="1" outlineLevel="1">
      <c r="A6" s="352" t="s">
        <v>47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8"/>
      <c r="AK6" s="317"/>
      <c r="AL6" s="317"/>
      <c r="AM6" s="317"/>
      <c r="AN6" s="317"/>
      <c r="AO6" s="317"/>
      <c r="AP6" s="317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99"/>
    </row>
    <row r="7" spans="1:55" ht="28.5" hidden="1" customHeight="1" outlineLevel="1">
      <c r="A7" s="335" t="s">
        <v>48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8"/>
      <c r="AK7" s="317"/>
      <c r="AL7" s="317"/>
      <c r="AM7" s="317"/>
      <c r="AN7" s="317"/>
      <c r="AO7" s="317"/>
      <c r="AP7" s="317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9"/>
      <c r="BB7" s="101" t="s">
        <v>46</v>
      </c>
    </row>
    <row r="8" spans="1:55" ht="24.95" customHeight="1" collapsed="1">
      <c r="A8" s="341" t="s">
        <v>50</v>
      </c>
      <c r="B8" s="338" t="s">
        <v>51</v>
      </c>
      <c r="C8" s="339"/>
      <c r="D8" s="339"/>
      <c r="E8" s="339"/>
      <c r="F8" s="339"/>
      <c r="G8" s="339"/>
      <c r="H8" s="339"/>
      <c r="I8" s="339"/>
      <c r="J8" s="339"/>
      <c r="K8" s="340"/>
      <c r="L8" s="328" t="s">
        <v>52</v>
      </c>
      <c r="M8" s="328" t="s">
        <v>53</v>
      </c>
      <c r="N8" s="343" t="s">
        <v>30</v>
      </c>
      <c r="O8" s="328" t="s">
        <v>42</v>
      </c>
      <c r="P8" s="328" t="s">
        <v>453</v>
      </c>
      <c r="Q8" s="328" t="s">
        <v>54</v>
      </c>
      <c r="R8" s="328" t="s">
        <v>55</v>
      </c>
      <c r="S8" s="328" t="s">
        <v>15</v>
      </c>
      <c r="T8" s="343" t="s">
        <v>56</v>
      </c>
      <c r="U8" s="328" t="s">
        <v>454</v>
      </c>
      <c r="V8" s="343" t="s">
        <v>455</v>
      </c>
      <c r="W8" s="343" t="s">
        <v>57</v>
      </c>
      <c r="X8" s="333" t="s">
        <v>58</v>
      </c>
      <c r="Y8" s="333" t="s">
        <v>456</v>
      </c>
      <c r="Z8" s="333" t="s">
        <v>59</v>
      </c>
      <c r="AA8" s="333" t="s">
        <v>60</v>
      </c>
      <c r="AB8" s="328" t="s">
        <v>61</v>
      </c>
      <c r="AC8" s="326" t="s">
        <v>62</v>
      </c>
      <c r="AD8" s="328" t="s">
        <v>63</v>
      </c>
      <c r="AE8" s="330" t="s">
        <v>64</v>
      </c>
      <c r="AF8" s="330" t="s">
        <v>65</v>
      </c>
      <c r="AG8" s="330"/>
      <c r="AH8" s="330"/>
      <c r="AI8" s="324" t="s">
        <v>66</v>
      </c>
      <c r="AJ8" s="331" t="s">
        <v>67</v>
      </c>
      <c r="AK8" s="324" t="s">
        <v>68</v>
      </c>
      <c r="AL8" s="324" t="s">
        <v>69</v>
      </c>
      <c r="AM8" s="324" t="s">
        <v>70</v>
      </c>
      <c r="AN8" s="324" t="s">
        <v>71</v>
      </c>
      <c r="AO8" s="311" t="s">
        <v>72</v>
      </c>
      <c r="AP8" s="311" t="s">
        <v>73</v>
      </c>
      <c r="AQ8" s="311" t="s">
        <v>464</v>
      </c>
      <c r="AR8" s="319" t="s">
        <v>458</v>
      </c>
      <c r="AS8" s="319" t="s">
        <v>459</v>
      </c>
      <c r="AT8" s="320" t="s">
        <v>466</v>
      </c>
      <c r="AU8" s="319" t="s">
        <v>460</v>
      </c>
      <c r="AV8" s="322" t="s">
        <v>461</v>
      </c>
      <c r="AW8" s="319" t="s">
        <v>462</v>
      </c>
      <c r="AX8" s="323" t="s">
        <v>467</v>
      </c>
      <c r="AY8" s="322" t="s">
        <v>463</v>
      </c>
      <c r="AZ8" s="322" t="s">
        <v>468</v>
      </c>
      <c r="BA8" s="309" t="s">
        <v>465</v>
      </c>
      <c r="BB8" s="313" t="s">
        <v>74</v>
      </c>
    </row>
    <row r="9" spans="1:55" s="106" customFormat="1" ht="24.95" customHeight="1">
      <c r="A9" s="342"/>
      <c r="B9" s="104">
        <v>0</v>
      </c>
      <c r="C9" s="104">
        <v>1</v>
      </c>
      <c r="D9" s="104">
        <v>2</v>
      </c>
      <c r="E9" s="104">
        <v>3</v>
      </c>
      <c r="F9" s="104">
        <v>4</v>
      </c>
      <c r="G9" s="104">
        <v>5</v>
      </c>
      <c r="H9" s="104">
        <v>6</v>
      </c>
      <c r="I9" s="104">
        <v>7</v>
      </c>
      <c r="J9" s="104">
        <v>8</v>
      </c>
      <c r="K9" s="105">
        <v>9</v>
      </c>
      <c r="L9" s="329"/>
      <c r="M9" s="329"/>
      <c r="N9" s="344"/>
      <c r="O9" s="329"/>
      <c r="P9" s="329"/>
      <c r="Q9" s="329"/>
      <c r="R9" s="329"/>
      <c r="S9" s="329"/>
      <c r="T9" s="344"/>
      <c r="U9" s="329"/>
      <c r="V9" s="344"/>
      <c r="W9" s="344"/>
      <c r="X9" s="334"/>
      <c r="Y9" s="334"/>
      <c r="Z9" s="334"/>
      <c r="AA9" s="334"/>
      <c r="AB9" s="329"/>
      <c r="AC9" s="327"/>
      <c r="AD9" s="329"/>
      <c r="AE9" s="330"/>
      <c r="AF9" s="163" t="s">
        <v>75</v>
      </c>
      <c r="AG9" s="163" t="s">
        <v>76</v>
      </c>
      <c r="AH9" s="163" t="s">
        <v>77</v>
      </c>
      <c r="AI9" s="325"/>
      <c r="AJ9" s="332"/>
      <c r="AK9" s="325"/>
      <c r="AL9" s="325"/>
      <c r="AM9" s="325"/>
      <c r="AN9" s="325"/>
      <c r="AO9" s="312"/>
      <c r="AP9" s="312"/>
      <c r="AQ9" s="312"/>
      <c r="AR9" s="319"/>
      <c r="AS9" s="319"/>
      <c r="AT9" s="321"/>
      <c r="AU9" s="319"/>
      <c r="AV9" s="322"/>
      <c r="AW9" s="319"/>
      <c r="AX9" s="323"/>
      <c r="AY9" s="322"/>
      <c r="AZ9" s="322"/>
      <c r="BA9" s="310"/>
      <c r="BB9" s="314"/>
    </row>
    <row r="10" spans="1:55" s="121" customFormat="1" ht="50.1" customHeight="1">
      <c r="A10" s="107"/>
      <c r="B10" s="108">
        <v>0</v>
      </c>
      <c r="C10" s="108"/>
      <c r="D10" s="108"/>
      <c r="E10" s="108"/>
      <c r="F10" s="108"/>
      <c r="G10" s="108"/>
      <c r="H10" s="108"/>
      <c r="I10" s="108"/>
      <c r="J10" s="108"/>
      <c r="K10" s="109"/>
      <c r="L10" s="110"/>
      <c r="M10" s="120" t="s">
        <v>40</v>
      </c>
      <c r="N10" s="111" t="s">
        <v>22</v>
      </c>
      <c r="O10" s="112" t="s">
        <v>23</v>
      </c>
      <c r="P10" s="113" t="s">
        <v>78</v>
      </c>
      <c r="Q10" s="113"/>
      <c r="R10" s="113"/>
      <c r="S10" s="113"/>
      <c r="T10" s="114" t="s">
        <v>79</v>
      </c>
      <c r="U10" s="115" t="s">
        <v>46</v>
      </c>
      <c r="V10" s="114" t="s">
        <v>79</v>
      </c>
      <c r="W10" s="114" t="s">
        <v>80</v>
      </c>
      <c r="X10" s="116" t="s">
        <v>81</v>
      </c>
      <c r="Y10" s="113" t="s">
        <v>78</v>
      </c>
      <c r="Z10" s="116" t="s">
        <v>82</v>
      </c>
      <c r="AA10" s="115" t="s">
        <v>46</v>
      </c>
      <c r="AB10" s="113" t="s">
        <v>83</v>
      </c>
      <c r="AC10" s="117">
        <v>26</v>
      </c>
      <c r="AD10" s="113" t="s">
        <v>46</v>
      </c>
      <c r="AE10" s="118" t="s">
        <v>84</v>
      </c>
      <c r="AF10" s="118"/>
      <c r="AG10" s="118"/>
      <c r="AH10" s="118"/>
      <c r="AI10" s="118"/>
      <c r="AJ10" s="119"/>
      <c r="AK10" s="118"/>
      <c r="AL10" s="118"/>
      <c r="AM10" s="118"/>
      <c r="AN10" s="118"/>
      <c r="AO10" s="180" t="s">
        <v>85</v>
      </c>
      <c r="AP10" s="180" t="s">
        <v>86</v>
      </c>
      <c r="AQ10" s="180"/>
      <c r="AR10" s="180"/>
      <c r="AS10" s="180"/>
      <c r="AT10" s="180"/>
      <c r="AU10" s="180"/>
      <c r="AV10" s="180"/>
      <c r="AW10" s="180"/>
      <c r="AX10" s="118">
        <f>SUMPRODUCT(AX11:AX82,BB11:BB82)</f>
        <v>287.29185643744</v>
      </c>
      <c r="AY10" s="180"/>
      <c r="AZ10" s="180"/>
      <c r="BA10" s="181"/>
      <c r="BB10" s="182">
        <v>1</v>
      </c>
      <c r="BC10" s="121">
        <f>SUM(BC11:BC82)</f>
        <v>287.29185643744</v>
      </c>
    </row>
    <row r="11" spans="1:55" s="99" customFormat="1" ht="50.1" customHeight="1">
      <c r="A11" s="122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 t="s">
        <v>87</v>
      </c>
      <c r="M11" s="99" t="s">
        <v>88</v>
      </c>
      <c r="N11" s="123" t="s">
        <v>88</v>
      </c>
      <c r="O11" s="124" t="s">
        <v>89</v>
      </c>
      <c r="P11" s="123" t="s">
        <v>90</v>
      </c>
      <c r="Q11" s="102"/>
      <c r="R11" s="125"/>
      <c r="S11" s="126"/>
      <c r="T11" s="126" t="s">
        <v>79</v>
      </c>
      <c r="U11" s="127" t="s">
        <v>46</v>
      </c>
      <c r="V11" s="127" t="s">
        <v>46</v>
      </c>
      <c r="W11" s="99" t="s">
        <v>81</v>
      </c>
      <c r="X11" s="128" t="s">
        <v>80</v>
      </c>
      <c r="Y11" s="123" t="s">
        <v>78</v>
      </c>
      <c r="Z11" s="123" t="s">
        <v>82</v>
      </c>
      <c r="AA11" s="127" t="s">
        <v>46</v>
      </c>
      <c r="AB11" s="127" t="s">
        <v>91</v>
      </c>
      <c r="AC11" s="129">
        <f>AC12+AC13</f>
        <v>1.077</v>
      </c>
      <c r="AD11" s="127" t="s">
        <v>46</v>
      </c>
      <c r="AE11" s="128"/>
      <c r="AF11" s="128"/>
      <c r="AG11" s="128"/>
      <c r="AH11" s="128"/>
      <c r="AI11" s="128"/>
      <c r="AJ11" s="130"/>
      <c r="AK11" s="209">
        <f t="shared" ref="AK11:AL11" si="0">AK44</f>
        <v>4</v>
      </c>
      <c r="AL11" s="209">
        <f t="shared" si="0"/>
        <v>9.7000000000000003E-2</v>
      </c>
      <c r="AM11" s="128"/>
      <c r="AN11" s="128"/>
      <c r="AO11" s="180" t="str">
        <f>VLOOKUP(N11,[1]副驾驶员座椅总成!$G:$AN,34,0)</f>
        <v>过程虚拟件</v>
      </c>
      <c r="AP11" s="180"/>
      <c r="AQ11" s="180"/>
      <c r="AR11" s="180">
        <f>AK11*0.05+AL11*7</f>
        <v>0.879</v>
      </c>
      <c r="AS11" s="180"/>
      <c r="AT11" s="180"/>
      <c r="AU11" s="180"/>
      <c r="AV11" s="180"/>
      <c r="AW11" s="180"/>
      <c r="AX11" s="118">
        <f>AR11</f>
        <v>0.879</v>
      </c>
      <c r="AY11" s="180"/>
      <c r="AZ11" s="180"/>
      <c r="BA11" s="182"/>
      <c r="BB11" s="182">
        <v>1</v>
      </c>
      <c r="BC11" s="99">
        <f>AX11*BB11</f>
        <v>0.879</v>
      </c>
    </row>
    <row r="12" spans="1:55" s="99" customFormat="1" ht="50.1" customHeight="1">
      <c r="A12" s="122">
        <v>11</v>
      </c>
      <c r="B12" s="102"/>
      <c r="C12" s="102">
        <v>1</v>
      </c>
      <c r="D12" s="102"/>
      <c r="E12" s="102"/>
      <c r="F12" s="102"/>
      <c r="G12" s="102"/>
      <c r="H12" s="102"/>
      <c r="I12" s="102"/>
      <c r="J12" s="102"/>
      <c r="K12" s="102"/>
      <c r="L12" s="102" t="s">
        <v>87</v>
      </c>
      <c r="M12" s="99" t="s">
        <v>92</v>
      </c>
      <c r="N12" s="123" t="s">
        <v>92</v>
      </c>
      <c r="O12" s="124" t="s">
        <v>93</v>
      </c>
      <c r="P12" s="164" t="s">
        <v>94</v>
      </c>
      <c r="Q12" s="131"/>
      <c r="R12" s="125"/>
      <c r="S12" s="132"/>
      <c r="T12" s="126" t="s">
        <v>79</v>
      </c>
      <c r="U12" s="127" t="s">
        <v>46</v>
      </c>
      <c r="V12" s="127" t="s">
        <v>46</v>
      </c>
      <c r="W12" s="99" t="s">
        <v>81</v>
      </c>
      <c r="X12" s="128" t="s">
        <v>80</v>
      </c>
      <c r="Y12" s="123" t="s">
        <v>95</v>
      </c>
      <c r="Z12" s="123" t="s">
        <v>82</v>
      </c>
      <c r="AA12" s="127" t="s">
        <v>46</v>
      </c>
      <c r="AB12" s="127" t="s">
        <v>46</v>
      </c>
      <c r="AC12" s="129">
        <v>0.09</v>
      </c>
      <c r="AD12" s="127" t="s">
        <v>46</v>
      </c>
      <c r="AE12" s="128" t="s">
        <v>96</v>
      </c>
      <c r="AF12" s="128"/>
      <c r="AG12" s="128"/>
      <c r="AH12" s="128"/>
      <c r="AI12" s="128"/>
      <c r="AJ12" s="130"/>
      <c r="AK12" s="128"/>
      <c r="AL12" s="128"/>
      <c r="AM12" s="128"/>
      <c r="AN12" s="128"/>
      <c r="AO12" s="180" t="str">
        <f>VLOOKUP(N12,[1]副驾驶员座椅总成!$G:$AN,34,0)</f>
        <v>河北外购</v>
      </c>
      <c r="AP12" s="180" t="str">
        <f>VLOOKUP(N12,[1]副驾驶员座椅总成!$G:$AO,35,0)</f>
        <v>湘乡简美</v>
      </c>
      <c r="AQ12" s="180"/>
      <c r="AR12" s="180"/>
      <c r="AS12" s="180"/>
      <c r="AT12" s="180"/>
      <c r="AU12" s="180"/>
      <c r="AV12" s="180"/>
      <c r="AW12" s="180"/>
      <c r="AX12" s="118">
        <v>8.0668000000000006</v>
      </c>
      <c r="AY12" s="180"/>
      <c r="AZ12" s="180"/>
      <c r="BA12" s="182"/>
      <c r="BB12" s="182">
        <v>1</v>
      </c>
      <c r="BC12" s="99">
        <f>AX12*BB12</f>
        <v>8.0668000000000006</v>
      </c>
    </row>
    <row r="13" spans="1:55" s="99" customFormat="1" ht="50.1" customHeight="1">
      <c r="A13" s="122">
        <v>15</v>
      </c>
      <c r="B13" s="102"/>
      <c r="C13" s="102">
        <v>1</v>
      </c>
      <c r="D13" s="102"/>
      <c r="E13" s="102"/>
      <c r="F13" s="102"/>
      <c r="G13" s="102"/>
      <c r="H13" s="102"/>
      <c r="I13" s="102"/>
      <c r="J13" s="102"/>
      <c r="K13" s="102"/>
      <c r="L13" s="102" t="s">
        <v>87</v>
      </c>
      <c r="M13" s="99" t="s">
        <v>97</v>
      </c>
      <c r="N13" s="211" t="s">
        <v>476</v>
      </c>
      <c r="O13" s="133" t="s">
        <v>98</v>
      </c>
      <c r="P13" s="134" t="s">
        <v>99</v>
      </c>
      <c r="Q13" s="135"/>
      <c r="R13" s="102"/>
      <c r="S13" s="136"/>
      <c r="T13" s="126" t="s">
        <v>79</v>
      </c>
      <c r="U13" s="127" t="s">
        <v>97</v>
      </c>
      <c r="V13" s="126" t="s">
        <v>79</v>
      </c>
      <c r="W13" s="99" t="s">
        <v>81</v>
      </c>
      <c r="X13" s="128" t="s">
        <v>80</v>
      </c>
      <c r="Y13" s="134" t="s">
        <v>99</v>
      </c>
      <c r="Z13" s="123" t="s">
        <v>82</v>
      </c>
      <c r="AA13" s="127" t="s">
        <v>46</v>
      </c>
      <c r="AB13" s="127" t="s">
        <v>91</v>
      </c>
      <c r="AC13" s="129">
        <v>0.98699999999999999</v>
      </c>
      <c r="AD13" s="127" t="s">
        <v>46</v>
      </c>
      <c r="AE13" s="133"/>
      <c r="AF13" s="133"/>
      <c r="AG13" s="133"/>
      <c r="AH13" s="133"/>
      <c r="AI13" s="133"/>
      <c r="AJ13" s="130"/>
      <c r="AK13" s="128"/>
      <c r="AL13" s="128"/>
      <c r="AM13" s="128"/>
      <c r="AN13" s="128"/>
      <c r="AO13" s="180" t="str">
        <f>VLOOKUP(N13,[1]副驾驶员座椅总成!$G:$AN,34,0)</f>
        <v>河北外购</v>
      </c>
      <c r="AP13" s="180" t="str">
        <f>VLOOKUP(N13,[1]副驾驶员座椅总成!$G:$AO,35,0)</f>
        <v>日照连成</v>
      </c>
      <c r="AQ13" s="180"/>
      <c r="AR13" s="180"/>
      <c r="AS13" s="180"/>
      <c r="AT13" s="180"/>
      <c r="AU13" s="180"/>
      <c r="AV13" s="180"/>
      <c r="AW13" s="180"/>
      <c r="AX13" s="118">
        <v>14.2</v>
      </c>
      <c r="AY13" s="180"/>
      <c r="AZ13" s="180"/>
      <c r="BA13" s="182"/>
      <c r="BB13" s="183">
        <v>1</v>
      </c>
      <c r="BC13" s="99">
        <f t="shared" ref="BC13:BC76" si="1">AX13*BB13</f>
        <v>14.2</v>
      </c>
    </row>
    <row r="14" spans="1:55" s="99" customFormat="1" ht="50.1" customHeight="1">
      <c r="A14" s="122">
        <v>16</v>
      </c>
      <c r="B14" s="102"/>
      <c r="C14" s="102"/>
      <c r="D14" s="102">
        <v>2</v>
      </c>
      <c r="E14" s="102"/>
      <c r="F14" s="102"/>
      <c r="G14" s="102"/>
      <c r="H14" s="102"/>
      <c r="I14" s="102"/>
      <c r="J14" s="102"/>
      <c r="K14" s="102"/>
      <c r="L14" s="102" t="s">
        <v>87</v>
      </c>
      <c r="M14" s="99" t="s">
        <v>100</v>
      </c>
      <c r="N14" s="124" t="s">
        <v>100</v>
      </c>
      <c r="O14" s="124" t="s">
        <v>101</v>
      </c>
      <c r="P14" s="134" t="s">
        <v>102</v>
      </c>
      <c r="Q14" s="123"/>
      <c r="R14" s="102"/>
      <c r="S14" s="125"/>
      <c r="T14" s="126" t="s">
        <v>79</v>
      </c>
      <c r="U14" s="127" t="s">
        <v>46</v>
      </c>
      <c r="V14" s="127" t="s">
        <v>46</v>
      </c>
      <c r="W14" s="99" t="s">
        <v>81</v>
      </c>
      <c r="X14" s="128" t="s">
        <v>80</v>
      </c>
      <c r="Y14" s="134" t="s">
        <v>102</v>
      </c>
      <c r="Z14" s="127" t="s">
        <v>103</v>
      </c>
      <c r="AA14" s="127" t="s">
        <v>46</v>
      </c>
      <c r="AB14" s="127" t="s">
        <v>104</v>
      </c>
      <c r="AC14" s="129">
        <v>0.52439999999999998</v>
      </c>
      <c r="AD14" s="127" t="s">
        <v>46</v>
      </c>
      <c r="AE14" s="127" t="s">
        <v>102</v>
      </c>
      <c r="AF14" s="127" t="s">
        <v>105</v>
      </c>
      <c r="AG14" s="127"/>
      <c r="AH14" s="127"/>
      <c r="AI14" s="127">
        <f>AC14*1.08</f>
        <v>0.56635199999999997</v>
      </c>
      <c r="AJ14" s="130">
        <f>AC14/AI14</f>
        <v>0.92592592592592593</v>
      </c>
      <c r="AK14" s="127"/>
      <c r="AL14" s="127"/>
      <c r="AM14" s="127"/>
      <c r="AN14" s="127"/>
      <c r="AO14" s="184"/>
      <c r="AP14" s="184"/>
      <c r="AQ14" s="180"/>
      <c r="AR14" s="180"/>
      <c r="AS14" s="180"/>
      <c r="AT14" s="180"/>
      <c r="AU14" s="180"/>
      <c r="AV14" s="180"/>
      <c r="AW14" s="180"/>
      <c r="AX14" s="118"/>
      <c r="AY14" s="180"/>
      <c r="AZ14" s="180"/>
      <c r="BA14" s="185"/>
      <c r="BB14" s="183">
        <v>1</v>
      </c>
      <c r="BC14" s="99">
        <f t="shared" si="1"/>
        <v>0</v>
      </c>
    </row>
    <row r="15" spans="1:55" s="99" customFormat="1" ht="50.1" customHeight="1">
      <c r="A15" s="122">
        <v>17</v>
      </c>
      <c r="B15" s="102"/>
      <c r="C15" s="102"/>
      <c r="D15" s="102">
        <v>2</v>
      </c>
      <c r="E15" s="102"/>
      <c r="F15" s="102"/>
      <c r="G15" s="102"/>
      <c r="H15" s="102"/>
      <c r="I15" s="102"/>
      <c r="J15" s="102"/>
      <c r="K15" s="102"/>
      <c r="L15" s="102" t="s">
        <v>106</v>
      </c>
      <c r="M15" s="165" t="s">
        <v>107</v>
      </c>
      <c r="N15" s="124" t="s">
        <v>108</v>
      </c>
      <c r="O15" s="124" t="s">
        <v>109</v>
      </c>
      <c r="P15" s="134" t="s">
        <v>110</v>
      </c>
      <c r="Q15" s="126"/>
      <c r="R15" s="102"/>
      <c r="S15" s="125"/>
      <c r="T15" s="126" t="s">
        <v>79</v>
      </c>
      <c r="U15" s="124" t="s">
        <v>108</v>
      </c>
      <c r="V15" s="126" t="s">
        <v>79</v>
      </c>
      <c r="W15" s="99" t="s">
        <v>111</v>
      </c>
      <c r="X15" s="128" t="s">
        <v>112</v>
      </c>
      <c r="Y15" s="134" t="s">
        <v>110</v>
      </c>
      <c r="Z15" s="127" t="s">
        <v>113</v>
      </c>
      <c r="AA15" s="127" t="s">
        <v>114</v>
      </c>
      <c r="AB15" s="127" t="s">
        <v>115</v>
      </c>
      <c r="AC15" s="129">
        <v>0.46260000000000001</v>
      </c>
      <c r="AD15" s="127" t="s">
        <v>116</v>
      </c>
      <c r="AE15" s="127" t="s">
        <v>117</v>
      </c>
      <c r="AF15" s="127"/>
      <c r="AG15" s="127"/>
      <c r="AH15" s="127"/>
      <c r="AI15" s="127"/>
      <c r="AJ15" s="130"/>
      <c r="AK15" s="127"/>
      <c r="AL15" s="127"/>
      <c r="AM15" s="127"/>
      <c r="AN15" s="127"/>
      <c r="AO15" s="184"/>
      <c r="AP15" s="184"/>
      <c r="AQ15" s="180"/>
      <c r="AR15" s="180"/>
      <c r="AS15" s="180"/>
      <c r="AT15" s="180"/>
      <c r="AU15" s="180"/>
      <c r="AV15" s="180"/>
      <c r="AW15" s="180"/>
      <c r="AX15" s="118"/>
      <c r="AY15" s="180"/>
      <c r="AZ15" s="180"/>
      <c r="BA15" s="185"/>
      <c r="BB15" s="183">
        <v>1</v>
      </c>
      <c r="BC15" s="99">
        <f t="shared" si="1"/>
        <v>0</v>
      </c>
    </row>
    <row r="16" spans="1:55" s="99" customFormat="1" ht="50.1" customHeight="1">
      <c r="A16" s="122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 t="s">
        <v>87</v>
      </c>
      <c r="M16" s="99" t="s">
        <v>118</v>
      </c>
      <c r="N16" s="133" t="s">
        <v>118</v>
      </c>
      <c r="O16" s="133" t="s">
        <v>119</v>
      </c>
      <c r="P16" s="138" t="s">
        <v>90</v>
      </c>
      <c r="Q16" s="139"/>
      <c r="R16" s="133"/>
      <c r="S16" s="140"/>
      <c r="T16" s="126" t="s">
        <v>79</v>
      </c>
      <c r="U16" s="127" t="s">
        <v>46</v>
      </c>
      <c r="V16" s="127" t="s">
        <v>46</v>
      </c>
      <c r="W16" s="99" t="s">
        <v>81</v>
      </c>
      <c r="X16" s="128" t="s">
        <v>80</v>
      </c>
      <c r="Y16" s="138" t="s">
        <v>78</v>
      </c>
      <c r="Z16" s="123" t="s">
        <v>82</v>
      </c>
      <c r="AA16" s="127" t="s">
        <v>46</v>
      </c>
      <c r="AB16" s="99" t="s">
        <v>120</v>
      </c>
      <c r="AC16" s="129" t="e">
        <f>#REF!+#REF!+AC18+AC22</f>
        <v>#REF!</v>
      </c>
      <c r="AD16" s="127" t="s">
        <v>46</v>
      </c>
      <c r="AE16" s="138" t="s">
        <v>84</v>
      </c>
      <c r="AF16" s="138"/>
      <c r="AG16" s="138"/>
      <c r="AH16" s="138"/>
      <c r="AI16" s="138"/>
      <c r="AJ16" s="141"/>
      <c r="AO16" s="180" t="str">
        <f>VLOOKUP(N16,[1]副驾驶员座椅总成!$G:$AN,34,0)</f>
        <v>过程虚拟件</v>
      </c>
      <c r="AP16" s="180"/>
      <c r="AQ16" s="180"/>
      <c r="AR16" s="180"/>
      <c r="AS16" s="180"/>
      <c r="AT16" s="180"/>
      <c r="AU16" s="180"/>
      <c r="AV16" s="180"/>
      <c r="AW16" s="180"/>
      <c r="AX16" s="118"/>
      <c r="AY16" s="180"/>
      <c r="AZ16" s="180"/>
      <c r="BA16" s="182"/>
      <c r="BB16" s="182">
        <v>1</v>
      </c>
      <c r="BC16" s="99">
        <f t="shared" si="1"/>
        <v>0</v>
      </c>
    </row>
    <row r="17" spans="1:55" s="99" customFormat="1" ht="50.1" customHeight="1">
      <c r="A17" s="122">
        <v>23</v>
      </c>
      <c r="B17" s="102"/>
      <c r="C17" s="102">
        <v>1</v>
      </c>
      <c r="D17" s="102"/>
      <c r="E17" s="102"/>
      <c r="F17" s="102"/>
      <c r="G17" s="102"/>
      <c r="H17" s="102"/>
      <c r="I17" s="102"/>
      <c r="J17" s="102"/>
      <c r="K17" s="102"/>
      <c r="L17" s="102" t="s">
        <v>87</v>
      </c>
      <c r="M17" s="99" t="s">
        <v>121</v>
      </c>
      <c r="N17" s="142" t="s">
        <v>121</v>
      </c>
      <c r="O17" s="124" t="s">
        <v>122</v>
      </c>
      <c r="P17" s="164" t="s">
        <v>25</v>
      </c>
      <c r="Q17" s="126"/>
      <c r="R17" s="102"/>
      <c r="S17" s="125"/>
      <c r="T17" s="126" t="s">
        <v>79</v>
      </c>
      <c r="U17" s="127" t="s">
        <v>46</v>
      </c>
      <c r="V17" s="127" t="s">
        <v>46</v>
      </c>
      <c r="W17" s="99" t="s">
        <v>81</v>
      </c>
      <c r="X17" s="128" t="s">
        <v>80</v>
      </c>
      <c r="Y17" s="123" t="s">
        <v>95</v>
      </c>
      <c r="Z17" s="123" t="s">
        <v>82</v>
      </c>
      <c r="AA17" s="127" t="s">
        <v>46</v>
      </c>
      <c r="AB17" s="127" t="s">
        <v>46</v>
      </c>
      <c r="AC17" s="129">
        <v>0.67</v>
      </c>
      <c r="AD17" s="127" t="s">
        <v>46</v>
      </c>
      <c r="AE17" s="128" t="s">
        <v>96</v>
      </c>
      <c r="AF17" s="127"/>
      <c r="AG17" s="127"/>
      <c r="AH17" s="127"/>
      <c r="AI17" s="127"/>
      <c r="AJ17" s="130"/>
      <c r="AK17" s="127"/>
      <c r="AL17" s="127"/>
      <c r="AM17" s="127"/>
      <c r="AN17" s="127"/>
      <c r="AO17" s="180" t="str">
        <f>VLOOKUP(N17,[1]副驾驶员座椅总成!$G:$AN,34,0)</f>
        <v>河北外购</v>
      </c>
      <c r="AP17" s="180" t="str">
        <f>VLOOKUP(N17,[1]副驾驶员座椅总成!$G:$AO,35,0)</f>
        <v>湘乡简美</v>
      </c>
      <c r="AQ17" s="180"/>
      <c r="AR17" s="180"/>
      <c r="AS17" s="180"/>
      <c r="AT17" s="180"/>
      <c r="AU17" s="180"/>
      <c r="AV17" s="180"/>
      <c r="AW17" s="180"/>
      <c r="AX17" s="118">
        <v>33.301099999999998</v>
      </c>
      <c r="AY17" s="180"/>
      <c r="AZ17" s="180"/>
      <c r="BA17" s="185"/>
      <c r="BB17" s="182">
        <v>1</v>
      </c>
      <c r="BC17" s="99">
        <f t="shared" si="1"/>
        <v>33.301099999999998</v>
      </c>
    </row>
    <row r="18" spans="1:55" s="99" customFormat="1" ht="50.1" customHeight="1">
      <c r="A18" s="122">
        <v>28</v>
      </c>
      <c r="B18" s="102"/>
      <c r="C18" s="102">
        <v>1</v>
      </c>
      <c r="D18" s="102"/>
      <c r="E18" s="143"/>
      <c r="F18" s="143"/>
      <c r="G18" s="143"/>
      <c r="H18" s="143"/>
      <c r="I18" s="143"/>
      <c r="J18" s="143"/>
      <c r="K18" s="144"/>
      <c r="L18" s="102" t="s">
        <v>106</v>
      </c>
      <c r="M18" s="111" t="s">
        <v>123</v>
      </c>
      <c r="N18" s="124" t="s">
        <v>124</v>
      </c>
      <c r="O18" s="124" t="s">
        <v>125</v>
      </c>
      <c r="P18" s="134" t="s">
        <v>99</v>
      </c>
      <c r="Q18" s="123"/>
      <c r="R18" s="102"/>
      <c r="S18" s="124"/>
      <c r="T18" s="126" t="s">
        <v>79</v>
      </c>
      <c r="U18" s="124" t="s">
        <v>124</v>
      </c>
      <c r="V18" s="126" t="s">
        <v>79</v>
      </c>
      <c r="W18" s="99" t="s">
        <v>111</v>
      </c>
      <c r="X18" s="128" t="s">
        <v>112</v>
      </c>
      <c r="Y18" s="134" t="s">
        <v>99</v>
      </c>
      <c r="Z18" s="127" t="s">
        <v>126</v>
      </c>
      <c r="AA18" s="127" t="s">
        <v>46</v>
      </c>
      <c r="AB18" s="127" t="s">
        <v>127</v>
      </c>
      <c r="AC18" s="129">
        <v>1.9599999999999999E-2</v>
      </c>
      <c r="AD18" s="127" t="s">
        <v>46</v>
      </c>
      <c r="AE18" s="127"/>
      <c r="AF18" s="127"/>
      <c r="AG18" s="127"/>
      <c r="AH18" s="127"/>
      <c r="AI18" s="127"/>
      <c r="AJ18" s="130"/>
      <c r="AK18" s="127"/>
      <c r="AL18" s="127"/>
      <c r="AM18" s="127"/>
      <c r="AN18" s="127"/>
      <c r="AO18" s="180" t="str">
        <f>VLOOKUP(N18,[1]副驾驶员座椅总成!$G:$AN,34,0)</f>
        <v>河北外购</v>
      </c>
      <c r="AP18" s="180" t="str">
        <f>VLOOKUP(N18,[1]副驾驶员座椅总成!$G:$AO,35,0)</f>
        <v>黄骅雍丰</v>
      </c>
      <c r="AQ18" s="180"/>
      <c r="AR18" s="180"/>
      <c r="AS18" s="180"/>
      <c r="AT18" s="180"/>
      <c r="AU18" s="180"/>
      <c r="AV18" s="180"/>
      <c r="AW18" s="180"/>
      <c r="AX18" s="118">
        <v>0.45650000000000002</v>
      </c>
      <c r="AY18" s="180"/>
      <c r="AZ18" s="180"/>
      <c r="BA18" s="185"/>
      <c r="BB18" s="183">
        <v>1</v>
      </c>
      <c r="BC18" s="99">
        <f t="shared" si="1"/>
        <v>0.45650000000000002</v>
      </c>
    </row>
    <row r="19" spans="1:55" s="99" customFormat="1" ht="50.1" customHeight="1">
      <c r="A19" s="122">
        <v>29</v>
      </c>
      <c r="B19" s="102"/>
      <c r="C19" s="102">
        <v>1</v>
      </c>
      <c r="D19" s="102"/>
      <c r="E19" s="102"/>
      <c r="F19" s="102"/>
      <c r="G19" s="102"/>
      <c r="H19" s="102"/>
      <c r="I19" s="102"/>
      <c r="J19" s="102"/>
      <c r="K19" s="102"/>
      <c r="L19" s="102" t="s">
        <v>106</v>
      </c>
      <c r="M19" s="111" t="s">
        <v>128</v>
      </c>
      <c r="N19" s="124" t="s">
        <v>129</v>
      </c>
      <c r="O19" s="124" t="s">
        <v>130</v>
      </c>
      <c r="P19" s="134" t="s">
        <v>99</v>
      </c>
      <c r="Q19" s="126"/>
      <c r="R19" s="102"/>
      <c r="S19" s="125"/>
      <c r="T19" s="126" t="s">
        <v>79</v>
      </c>
      <c r="U19" s="124" t="s">
        <v>129</v>
      </c>
      <c r="V19" s="126" t="s">
        <v>79</v>
      </c>
      <c r="W19" s="99" t="s">
        <v>111</v>
      </c>
      <c r="X19" s="128" t="s">
        <v>112</v>
      </c>
      <c r="Y19" s="134" t="s">
        <v>99</v>
      </c>
      <c r="Z19" s="127" t="s">
        <v>126</v>
      </c>
      <c r="AA19" s="127" t="s">
        <v>46</v>
      </c>
      <c r="AB19" s="127" t="s">
        <v>131</v>
      </c>
      <c r="AC19" s="129">
        <v>1.5599999999999999E-2</v>
      </c>
      <c r="AD19" s="127" t="s">
        <v>46</v>
      </c>
      <c r="AE19" s="127"/>
      <c r="AF19" s="127"/>
      <c r="AG19" s="127"/>
      <c r="AH19" s="127"/>
      <c r="AI19" s="127"/>
      <c r="AJ19" s="130"/>
      <c r="AK19" s="127"/>
      <c r="AL19" s="127"/>
      <c r="AM19" s="127"/>
      <c r="AN19" s="127"/>
      <c r="AO19" s="180" t="str">
        <f>VLOOKUP(N19,[1]副驾驶员座椅总成!$G:$AN,34,0)</f>
        <v>河北外购</v>
      </c>
      <c r="AP19" s="180" t="str">
        <f>VLOOKUP(N19,[1]副驾驶员座椅总成!$G:$AO,35,0)</f>
        <v>黄骅雍丰</v>
      </c>
      <c r="AQ19" s="180"/>
      <c r="AR19" s="180"/>
      <c r="AS19" s="180"/>
      <c r="AT19" s="180"/>
      <c r="AU19" s="180"/>
      <c r="AV19" s="180"/>
      <c r="AW19" s="180"/>
      <c r="AX19" s="118">
        <v>0.45650000000000002</v>
      </c>
      <c r="AY19" s="180"/>
      <c r="AZ19" s="180"/>
      <c r="BA19" s="185"/>
      <c r="BB19" s="183">
        <v>1</v>
      </c>
      <c r="BC19" s="99">
        <f t="shared" si="1"/>
        <v>0.45650000000000002</v>
      </c>
    </row>
    <row r="20" spans="1:55" s="99" customFormat="1" ht="50.1" customHeight="1">
      <c r="A20" s="122">
        <v>30</v>
      </c>
      <c r="B20" s="102"/>
      <c r="C20" s="102">
        <v>1</v>
      </c>
      <c r="D20" s="102"/>
      <c r="E20" s="102"/>
      <c r="F20" s="102"/>
      <c r="G20" s="102"/>
      <c r="H20" s="102"/>
      <c r="I20" s="102"/>
      <c r="J20" s="102"/>
      <c r="K20" s="102"/>
      <c r="L20" s="102" t="s">
        <v>87</v>
      </c>
      <c r="M20" s="99" t="s">
        <v>132</v>
      </c>
      <c r="N20" s="124" t="s">
        <v>132</v>
      </c>
      <c r="O20" s="124" t="s">
        <v>133</v>
      </c>
      <c r="P20" s="134" t="s">
        <v>99</v>
      </c>
      <c r="Q20" s="126"/>
      <c r="R20" s="102"/>
      <c r="S20" s="125"/>
      <c r="T20" s="126" t="s">
        <v>79</v>
      </c>
      <c r="U20" s="124" t="s">
        <v>132</v>
      </c>
      <c r="V20" s="126" t="s">
        <v>79</v>
      </c>
      <c r="W20" s="99" t="s">
        <v>81</v>
      </c>
      <c r="X20" s="128" t="s">
        <v>80</v>
      </c>
      <c r="Y20" s="134" t="s">
        <v>99</v>
      </c>
      <c r="Z20" s="123" t="s">
        <v>82</v>
      </c>
      <c r="AA20" s="127" t="s">
        <v>46</v>
      </c>
      <c r="AB20" s="127" t="s">
        <v>134</v>
      </c>
      <c r="AC20" s="129">
        <v>0.65</v>
      </c>
      <c r="AD20" s="127" t="s">
        <v>46</v>
      </c>
      <c r="AE20" s="127"/>
      <c r="AF20" s="127"/>
      <c r="AG20" s="127"/>
      <c r="AH20" s="127"/>
      <c r="AI20" s="127"/>
      <c r="AJ20" s="130"/>
      <c r="AK20" s="127"/>
      <c r="AL20" s="127"/>
      <c r="AM20" s="127"/>
      <c r="AN20" s="127"/>
      <c r="AO20" s="180" t="str">
        <f>VLOOKUP(N20,[1]副驾驶员座椅总成!$G:$AN,34,0)</f>
        <v>河北自制</v>
      </c>
      <c r="AP20" s="180" t="str">
        <f>VLOOKUP(N20,[1]副驾驶员座椅总成!$G:$AO,35,0)</f>
        <v>发泡车间</v>
      </c>
      <c r="AQ20" s="180"/>
      <c r="AR20" s="180"/>
      <c r="AS20" s="180"/>
      <c r="AT20" s="180"/>
      <c r="AU20" s="180"/>
      <c r="AV20" s="180"/>
      <c r="AW20" s="180"/>
      <c r="AX20" s="118">
        <v>22.0335</v>
      </c>
      <c r="AY20" s="180"/>
      <c r="AZ20" s="180"/>
      <c r="BA20" s="185"/>
      <c r="BB20" s="183">
        <v>1</v>
      </c>
      <c r="BC20" s="99">
        <f t="shared" si="1"/>
        <v>22.0335</v>
      </c>
    </row>
    <row r="21" spans="1:55" s="99" customFormat="1" ht="50.1" customHeight="1">
      <c r="A21" s="122">
        <v>31</v>
      </c>
      <c r="B21" s="102"/>
      <c r="C21" s="102"/>
      <c r="D21" s="102">
        <v>2</v>
      </c>
      <c r="E21" s="102"/>
      <c r="F21" s="102"/>
      <c r="G21" s="102"/>
      <c r="H21" s="102"/>
      <c r="I21" s="102"/>
      <c r="J21" s="102"/>
      <c r="K21" s="102"/>
      <c r="L21" s="102" t="s">
        <v>87</v>
      </c>
      <c r="M21" s="99" t="s">
        <v>135</v>
      </c>
      <c r="N21" s="124" t="s">
        <v>135</v>
      </c>
      <c r="O21" s="124" t="s">
        <v>136</v>
      </c>
      <c r="P21" s="145" t="s">
        <v>102</v>
      </c>
      <c r="Q21" s="126"/>
      <c r="R21" s="102"/>
      <c r="S21" s="125"/>
      <c r="T21" s="126" t="s">
        <v>79</v>
      </c>
      <c r="U21" s="127" t="s">
        <v>46</v>
      </c>
      <c r="V21" s="127" t="s">
        <v>46</v>
      </c>
      <c r="W21" s="99" t="s">
        <v>81</v>
      </c>
      <c r="X21" s="128" t="s">
        <v>80</v>
      </c>
      <c r="Y21" s="145" t="s">
        <v>102</v>
      </c>
      <c r="Z21" s="127" t="s">
        <v>103</v>
      </c>
      <c r="AA21" s="127" t="s">
        <v>46</v>
      </c>
      <c r="AB21" s="127" t="s">
        <v>134</v>
      </c>
      <c r="AC21" s="129">
        <v>0.64</v>
      </c>
      <c r="AD21" s="127" t="s">
        <v>46</v>
      </c>
      <c r="AE21" s="127" t="s">
        <v>102</v>
      </c>
      <c r="AF21" s="127" t="s">
        <v>105</v>
      </c>
      <c r="AG21" s="127"/>
      <c r="AH21" s="127"/>
      <c r="AI21" s="127">
        <f>AC21*1.08</f>
        <v>0.69120000000000004</v>
      </c>
      <c r="AJ21" s="130">
        <f t="shared" ref="AJ21:AJ23" si="2">AC21/AI21</f>
        <v>0.92592592592592593</v>
      </c>
      <c r="AK21" s="127"/>
      <c r="AL21" s="127"/>
      <c r="AM21" s="127"/>
      <c r="AN21" s="127"/>
      <c r="AO21" s="184"/>
      <c r="AP21" s="184"/>
      <c r="AQ21" s="180"/>
      <c r="AR21" s="180"/>
      <c r="AS21" s="180"/>
      <c r="AT21" s="180"/>
      <c r="AU21" s="180"/>
      <c r="AV21" s="180"/>
      <c r="AW21" s="180"/>
      <c r="AX21" s="118"/>
      <c r="AY21" s="180"/>
      <c r="AZ21" s="180"/>
      <c r="BA21" s="185"/>
      <c r="BB21" s="183">
        <v>1</v>
      </c>
      <c r="BC21" s="99">
        <f t="shared" si="1"/>
        <v>0</v>
      </c>
    </row>
    <row r="22" spans="1:55" s="99" customFormat="1" ht="50.1" customHeight="1">
      <c r="A22" s="122">
        <v>32</v>
      </c>
      <c r="B22" s="102"/>
      <c r="C22" s="102"/>
      <c r="D22" s="102">
        <v>2</v>
      </c>
      <c r="E22" s="102"/>
      <c r="F22" s="102"/>
      <c r="G22" s="102"/>
      <c r="H22" s="102"/>
      <c r="I22" s="102"/>
      <c r="J22" s="102"/>
      <c r="K22" s="102"/>
      <c r="L22" s="102" t="s">
        <v>87</v>
      </c>
      <c r="M22" s="99" t="s">
        <v>137</v>
      </c>
      <c r="N22" s="124" t="s">
        <v>137</v>
      </c>
      <c r="O22" s="124" t="s">
        <v>138</v>
      </c>
      <c r="P22" s="145" t="s">
        <v>139</v>
      </c>
      <c r="Q22" s="126"/>
      <c r="R22" s="102"/>
      <c r="S22" s="125"/>
      <c r="T22" s="126" t="s">
        <v>79</v>
      </c>
      <c r="U22" s="124" t="s">
        <v>137</v>
      </c>
      <c r="V22" s="126" t="s">
        <v>79</v>
      </c>
      <c r="W22" s="99" t="s">
        <v>81</v>
      </c>
      <c r="X22" s="128" t="s">
        <v>80</v>
      </c>
      <c r="Y22" s="145" t="s">
        <v>139</v>
      </c>
      <c r="Z22" s="102" t="s">
        <v>140</v>
      </c>
      <c r="AA22" s="102" t="s">
        <v>141</v>
      </c>
      <c r="AB22" s="127"/>
      <c r="AC22" s="129">
        <v>4.0000000000000001E-3</v>
      </c>
      <c r="AD22" s="127" t="s">
        <v>46</v>
      </c>
      <c r="AE22" s="127"/>
      <c r="AF22" s="127"/>
      <c r="AG22" s="127"/>
      <c r="AH22" s="127"/>
      <c r="AI22" s="129">
        <v>4.0000000000000001E-3</v>
      </c>
      <c r="AJ22" s="130">
        <f t="shared" si="2"/>
        <v>1</v>
      </c>
      <c r="AK22" s="127"/>
      <c r="AL22" s="127"/>
      <c r="AM22" s="127"/>
      <c r="AN22" s="127"/>
      <c r="AO22" s="184"/>
      <c r="AP22" s="184"/>
      <c r="AQ22" s="180"/>
      <c r="AR22" s="180"/>
      <c r="AS22" s="180"/>
      <c r="AT22" s="180"/>
      <c r="AU22" s="180"/>
      <c r="AV22" s="180"/>
      <c r="AW22" s="180"/>
      <c r="AX22" s="118"/>
      <c r="AY22" s="180"/>
      <c r="AZ22" s="180"/>
      <c r="BA22" s="185"/>
      <c r="BB22" s="183">
        <v>2</v>
      </c>
      <c r="BC22" s="99">
        <f t="shared" si="1"/>
        <v>0</v>
      </c>
    </row>
    <row r="23" spans="1:55" s="99" customFormat="1" ht="50.1" customHeight="1">
      <c r="A23" s="122">
        <v>33</v>
      </c>
      <c r="B23" s="102"/>
      <c r="C23" s="102"/>
      <c r="D23" s="102">
        <v>2</v>
      </c>
      <c r="E23" s="102"/>
      <c r="F23" s="102"/>
      <c r="G23" s="102"/>
      <c r="H23" s="102"/>
      <c r="I23" s="102"/>
      <c r="J23" s="102"/>
      <c r="K23" s="102"/>
      <c r="L23" s="102" t="s">
        <v>87</v>
      </c>
      <c r="M23" s="99" t="s">
        <v>142</v>
      </c>
      <c r="N23" s="124" t="s">
        <v>142</v>
      </c>
      <c r="O23" s="124" t="s">
        <v>143</v>
      </c>
      <c r="P23" s="145" t="s">
        <v>139</v>
      </c>
      <c r="Q23" s="126"/>
      <c r="R23" s="102"/>
      <c r="S23" s="125"/>
      <c r="T23" s="126" t="s">
        <v>79</v>
      </c>
      <c r="U23" s="124" t="s">
        <v>142</v>
      </c>
      <c r="V23" s="126" t="s">
        <v>79</v>
      </c>
      <c r="W23" s="99" t="s">
        <v>81</v>
      </c>
      <c r="X23" s="128" t="s">
        <v>80</v>
      </c>
      <c r="Y23" s="145" t="s">
        <v>139</v>
      </c>
      <c r="Z23" s="102" t="s">
        <v>140</v>
      </c>
      <c r="AA23" s="102" t="s">
        <v>141</v>
      </c>
      <c r="AB23" s="146" t="s">
        <v>144</v>
      </c>
      <c r="AC23" s="147">
        <v>1.2E-2</v>
      </c>
      <c r="AD23" s="127" t="s">
        <v>46</v>
      </c>
      <c r="AE23" s="127"/>
      <c r="AF23" s="127"/>
      <c r="AG23" s="127"/>
      <c r="AH23" s="127"/>
      <c r="AI23" s="147">
        <v>1.2E-2</v>
      </c>
      <c r="AJ23" s="130">
        <f t="shared" si="2"/>
        <v>1</v>
      </c>
      <c r="AK23" s="127"/>
      <c r="AL23" s="127"/>
      <c r="AM23" s="127"/>
      <c r="AN23" s="127"/>
      <c r="AO23" s="184"/>
      <c r="AP23" s="184"/>
      <c r="AQ23" s="180"/>
      <c r="AR23" s="180"/>
      <c r="AS23" s="180"/>
      <c r="AT23" s="180"/>
      <c r="AU23" s="180"/>
      <c r="AV23" s="180"/>
      <c r="AW23" s="180"/>
      <c r="AX23" s="118"/>
      <c r="AY23" s="180"/>
      <c r="AZ23" s="180"/>
      <c r="BA23" s="185"/>
      <c r="BB23" s="183">
        <v>1</v>
      </c>
      <c r="BC23" s="99">
        <f t="shared" si="1"/>
        <v>0</v>
      </c>
    </row>
    <row r="24" spans="1:55" s="99" customFormat="1" ht="50.1" customHeight="1">
      <c r="A24" s="122">
        <v>34</v>
      </c>
      <c r="B24" s="102"/>
      <c r="C24" s="102">
        <v>1</v>
      </c>
      <c r="D24" s="102"/>
      <c r="E24" s="102"/>
      <c r="F24" s="102"/>
      <c r="G24" s="102"/>
      <c r="H24" s="102"/>
      <c r="I24" s="102"/>
      <c r="J24" s="102"/>
      <c r="K24" s="102"/>
      <c r="L24" s="102" t="s">
        <v>87</v>
      </c>
      <c r="M24" s="99" t="s">
        <v>145</v>
      </c>
      <c r="N24" s="124" t="s">
        <v>145</v>
      </c>
      <c r="O24" s="124" t="s">
        <v>146</v>
      </c>
      <c r="P24" s="145" t="s">
        <v>147</v>
      </c>
      <c r="Q24" s="126"/>
      <c r="R24" s="102"/>
      <c r="S24" s="125"/>
      <c r="T24" s="126" t="s">
        <v>79</v>
      </c>
      <c r="U24" s="124" t="s">
        <v>145</v>
      </c>
      <c r="V24" s="126" t="s">
        <v>79</v>
      </c>
      <c r="W24" s="99" t="s">
        <v>81</v>
      </c>
      <c r="X24" s="128" t="s">
        <v>80</v>
      </c>
      <c r="Y24" s="134" t="s">
        <v>148</v>
      </c>
      <c r="Z24" s="123" t="s">
        <v>82</v>
      </c>
      <c r="AA24" s="127" t="s">
        <v>46</v>
      </c>
      <c r="AB24" s="127" t="s">
        <v>149</v>
      </c>
      <c r="AC24" s="129">
        <f>AC25+AC26+AC27+AC28+AC29+AC29+AC30+AC31+AC32+AC32+AC32+AC33+AC33+AC35+AC35+AC35+AC35+AC35</f>
        <v>3.5069999999999983</v>
      </c>
      <c r="AD24" s="127" t="s">
        <v>150</v>
      </c>
      <c r="AE24" s="127" t="s">
        <v>150</v>
      </c>
      <c r="AF24" s="127"/>
      <c r="AG24" s="127"/>
      <c r="AH24" s="127"/>
      <c r="AI24" s="127"/>
      <c r="AJ24" s="130"/>
      <c r="AK24" s="127">
        <v>45.2</v>
      </c>
      <c r="AL24" s="127">
        <v>0.52200000000000002</v>
      </c>
      <c r="AM24" s="127"/>
      <c r="AN24" s="127"/>
      <c r="AO24" s="180" t="str">
        <f>VLOOKUP(N24,[1]副驾驶员座椅总成!$G:$AN,34,0)</f>
        <v>河北外购</v>
      </c>
      <c r="AP24" s="180" t="str">
        <f>VLOOKUP(N24,[1]副驾驶员座椅总成!$G:$AO,35,0)</f>
        <v>新强力</v>
      </c>
      <c r="AQ24" s="180"/>
      <c r="AR24" s="180"/>
      <c r="AS24" s="180"/>
      <c r="AT24" s="180"/>
      <c r="AU24" s="180"/>
      <c r="AV24" s="180"/>
      <c r="AW24" s="180"/>
      <c r="AX24" s="118">
        <v>35.345999999999997</v>
      </c>
      <c r="AY24" s="180"/>
      <c r="AZ24" s="180"/>
      <c r="BA24" s="185"/>
      <c r="BB24" s="183">
        <v>1</v>
      </c>
      <c r="BC24" s="99">
        <f t="shared" si="1"/>
        <v>35.345999999999997</v>
      </c>
    </row>
    <row r="25" spans="1:55" s="99" customFormat="1" ht="50.1" customHeight="1">
      <c r="A25" s="122">
        <v>35</v>
      </c>
      <c r="B25" s="102"/>
      <c r="C25" s="102"/>
      <c r="D25" s="102">
        <v>2</v>
      </c>
      <c r="E25" s="102"/>
      <c r="F25" s="102"/>
      <c r="G25" s="102"/>
      <c r="H25" s="102"/>
      <c r="I25" s="102"/>
      <c r="J25" s="102"/>
      <c r="K25" s="102"/>
      <c r="L25" s="102" t="s">
        <v>87</v>
      </c>
      <c r="M25" s="99" t="s">
        <v>151</v>
      </c>
      <c r="N25" s="124" t="s">
        <v>151</v>
      </c>
      <c r="O25" s="124" t="s">
        <v>152</v>
      </c>
      <c r="P25" s="134" t="s">
        <v>110</v>
      </c>
      <c r="Q25" s="126"/>
      <c r="R25" s="102"/>
      <c r="S25" s="125"/>
      <c r="T25" s="126" t="s">
        <v>79</v>
      </c>
      <c r="U25" s="124" t="s">
        <v>151</v>
      </c>
      <c r="V25" s="126" t="s">
        <v>79</v>
      </c>
      <c r="W25" s="99" t="s">
        <v>81</v>
      </c>
      <c r="X25" s="128" t="s">
        <v>80</v>
      </c>
      <c r="Y25" s="134" t="s">
        <v>110</v>
      </c>
      <c r="Z25" s="123" t="s">
        <v>153</v>
      </c>
      <c r="AA25" s="99" t="s">
        <v>114</v>
      </c>
      <c r="AB25" s="127" t="s">
        <v>154</v>
      </c>
      <c r="AC25" s="129">
        <v>1.018</v>
      </c>
      <c r="AD25" s="127" t="s">
        <v>46</v>
      </c>
      <c r="AE25" s="127" t="s">
        <v>117</v>
      </c>
      <c r="AF25" s="127">
        <f t="shared" ref="AF25:AF26" si="3">AC25/1.134*1000+10</f>
        <v>907.70723104056447</v>
      </c>
      <c r="AG25" s="127">
        <v>25</v>
      </c>
      <c r="AH25" s="127">
        <v>2</v>
      </c>
      <c r="AI25" s="127">
        <f>AF25*1.134/1000</f>
        <v>1.0293399999999999</v>
      </c>
      <c r="AJ25" s="130">
        <f t="shared" ref="AJ25:AJ31" si="4">AC25/AI25</f>
        <v>0.98898323197388627</v>
      </c>
      <c r="AK25" s="127"/>
      <c r="AL25" s="127"/>
      <c r="AM25" s="127"/>
      <c r="AN25" s="127"/>
      <c r="AO25" s="184"/>
      <c r="AP25" s="184"/>
      <c r="AQ25" s="180"/>
      <c r="AR25" s="180"/>
      <c r="AS25" s="180"/>
      <c r="AT25" s="180"/>
      <c r="AU25" s="180"/>
      <c r="AV25" s="180"/>
      <c r="AW25" s="180"/>
      <c r="AX25" s="118"/>
      <c r="AY25" s="180"/>
      <c r="AZ25" s="180"/>
      <c r="BA25" s="185"/>
      <c r="BB25" s="183">
        <v>1</v>
      </c>
      <c r="BC25" s="99">
        <f t="shared" si="1"/>
        <v>0</v>
      </c>
    </row>
    <row r="26" spans="1:55" s="99" customFormat="1" ht="50.1" customHeight="1">
      <c r="A26" s="122">
        <v>36</v>
      </c>
      <c r="B26" s="102"/>
      <c r="C26" s="102"/>
      <c r="D26" s="102">
        <v>2</v>
      </c>
      <c r="E26" s="102"/>
      <c r="F26" s="102"/>
      <c r="G26" s="102"/>
      <c r="H26" s="102"/>
      <c r="I26" s="102"/>
      <c r="J26" s="102"/>
      <c r="K26" s="102"/>
      <c r="L26" s="102" t="s">
        <v>87</v>
      </c>
      <c r="M26" s="99" t="s">
        <v>155</v>
      </c>
      <c r="N26" s="124" t="s">
        <v>155</v>
      </c>
      <c r="O26" s="124" t="s">
        <v>156</v>
      </c>
      <c r="P26" s="134" t="s">
        <v>110</v>
      </c>
      <c r="Q26" s="126"/>
      <c r="R26" s="102"/>
      <c r="S26" s="125"/>
      <c r="T26" s="126" t="s">
        <v>79</v>
      </c>
      <c r="U26" s="124" t="s">
        <v>155</v>
      </c>
      <c r="V26" s="126" t="s">
        <v>79</v>
      </c>
      <c r="W26" s="99" t="s">
        <v>81</v>
      </c>
      <c r="X26" s="128" t="s">
        <v>80</v>
      </c>
      <c r="Y26" s="134" t="s">
        <v>110</v>
      </c>
      <c r="Z26" s="123" t="s">
        <v>153</v>
      </c>
      <c r="AA26" s="99" t="s">
        <v>114</v>
      </c>
      <c r="AB26" s="127" t="s">
        <v>157</v>
      </c>
      <c r="AC26" s="129">
        <v>0.48099999999999998</v>
      </c>
      <c r="AD26" s="127" t="s">
        <v>46</v>
      </c>
      <c r="AE26" s="127" t="s">
        <v>117</v>
      </c>
      <c r="AF26" s="127">
        <f t="shared" si="3"/>
        <v>434.16225749559084</v>
      </c>
      <c r="AG26" s="127">
        <v>25</v>
      </c>
      <c r="AH26" s="127">
        <v>2</v>
      </c>
      <c r="AI26" s="127">
        <f>AF26*1.134/1000</f>
        <v>0.49234</v>
      </c>
      <c r="AJ26" s="130">
        <f t="shared" si="4"/>
        <v>0.97696713653166511</v>
      </c>
      <c r="AK26" s="127"/>
      <c r="AL26" s="127"/>
      <c r="AM26" s="127"/>
      <c r="AN26" s="127"/>
      <c r="AO26" s="184"/>
      <c r="AP26" s="184"/>
      <c r="AQ26" s="180"/>
      <c r="AR26" s="180"/>
      <c r="AS26" s="180"/>
      <c r="AT26" s="180"/>
      <c r="AU26" s="180"/>
      <c r="AV26" s="180"/>
      <c r="AW26" s="180"/>
      <c r="AX26" s="118"/>
      <c r="AY26" s="180"/>
      <c r="AZ26" s="180"/>
      <c r="BA26" s="185"/>
      <c r="BB26" s="183">
        <v>1</v>
      </c>
      <c r="BC26" s="99">
        <f t="shared" si="1"/>
        <v>0</v>
      </c>
    </row>
    <row r="27" spans="1:55" s="99" customFormat="1" ht="50.1" customHeight="1">
      <c r="A27" s="122">
        <v>37</v>
      </c>
      <c r="B27" s="102"/>
      <c r="C27" s="102"/>
      <c r="D27" s="102">
        <v>2</v>
      </c>
      <c r="E27" s="102"/>
      <c r="F27" s="102"/>
      <c r="G27" s="102"/>
      <c r="H27" s="102"/>
      <c r="I27" s="102"/>
      <c r="J27" s="102"/>
      <c r="K27" s="102"/>
      <c r="L27" s="102" t="s">
        <v>106</v>
      </c>
      <c r="M27" s="166" t="s">
        <v>158</v>
      </c>
      <c r="N27" s="124" t="s">
        <v>159</v>
      </c>
      <c r="O27" s="124" t="s">
        <v>160</v>
      </c>
      <c r="P27" s="134" t="s">
        <v>110</v>
      </c>
      <c r="Q27" s="126"/>
      <c r="R27" s="102"/>
      <c r="S27" s="125"/>
      <c r="T27" s="126" t="s">
        <v>79</v>
      </c>
      <c r="U27" s="124" t="s">
        <v>159</v>
      </c>
      <c r="V27" s="134" t="s">
        <v>79</v>
      </c>
      <c r="W27" s="99" t="s">
        <v>111</v>
      </c>
      <c r="X27" s="128" t="s">
        <v>112</v>
      </c>
      <c r="Y27" s="134" t="s">
        <v>110</v>
      </c>
      <c r="Z27" s="134" t="s">
        <v>161</v>
      </c>
      <c r="AA27" s="134" t="s">
        <v>114</v>
      </c>
      <c r="AB27" s="134" t="s">
        <v>162</v>
      </c>
      <c r="AC27" s="134">
        <v>0.2</v>
      </c>
      <c r="AD27" s="127" t="s">
        <v>46</v>
      </c>
      <c r="AE27" s="127" t="s">
        <v>117</v>
      </c>
      <c r="AF27" s="127">
        <f>AC27/0.888*1000+10</f>
        <v>235.22522522522522</v>
      </c>
      <c r="AG27" s="127">
        <v>20</v>
      </c>
      <c r="AH27" s="127">
        <v>2</v>
      </c>
      <c r="AI27" s="127">
        <f>AF27*0.888/1000</f>
        <v>0.20887999999999998</v>
      </c>
      <c r="AJ27" s="130">
        <f t="shared" si="4"/>
        <v>0.95748755266181551</v>
      </c>
      <c r="AK27" s="127"/>
      <c r="AL27" s="127"/>
      <c r="AM27" s="127"/>
      <c r="AN27" s="127"/>
      <c r="AO27" s="184"/>
      <c r="AP27" s="184"/>
      <c r="AQ27" s="180"/>
      <c r="AR27" s="180"/>
      <c r="AS27" s="180"/>
      <c r="AT27" s="180"/>
      <c r="AU27" s="180"/>
      <c r="AV27" s="180"/>
      <c r="AW27" s="180"/>
      <c r="AX27" s="118"/>
      <c r="AY27" s="180"/>
      <c r="AZ27" s="180"/>
      <c r="BA27" s="185"/>
      <c r="BB27" s="183">
        <v>1</v>
      </c>
      <c r="BC27" s="99">
        <f t="shared" si="1"/>
        <v>0</v>
      </c>
    </row>
    <row r="28" spans="1:55" s="99" customFormat="1" ht="50.1" customHeight="1">
      <c r="A28" s="122">
        <v>38</v>
      </c>
      <c r="B28" s="102"/>
      <c r="C28" s="102"/>
      <c r="D28" s="102">
        <v>2</v>
      </c>
      <c r="E28" s="102"/>
      <c r="F28" s="102"/>
      <c r="G28" s="102"/>
      <c r="H28" s="102"/>
      <c r="I28" s="102"/>
      <c r="J28" s="102"/>
      <c r="K28" s="102"/>
      <c r="L28" s="102" t="s">
        <v>106</v>
      </c>
      <c r="M28" s="166" t="s">
        <v>163</v>
      </c>
      <c r="N28" s="124" t="s">
        <v>164</v>
      </c>
      <c r="O28" s="124" t="s">
        <v>165</v>
      </c>
      <c r="P28" s="134" t="s">
        <v>110</v>
      </c>
      <c r="Q28" s="126"/>
      <c r="R28" s="102"/>
      <c r="S28" s="125"/>
      <c r="T28" s="126" t="s">
        <v>79</v>
      </c>
      <c r="U28" s="124" t="s">
        <v>164</v>
      </c>
      <c r="V28" s="134" t="s">
        <v>79</v>
      </c>
      <c r="W28" s="99" t="s">
        <v>111</v>
      </c>
      <c r="X28" s="128" t="s">
        <v>112</v>
      </c>
      <c r="Y28" s="134" t="s">
        <v>110</v>
      </c>
      <c r="Z28" s="134" t="s">
        <v>161</v>
      </c>
      <c r="AA28" s="134" t="s">
        <v>114</v>
      </c>
      <c r="AB28" s="134" t="s">
        <v>162</v>
      </c>
      <c r="AC28" s="134">
        <v>0.2</v>
      </c>
      <c r="AD28" s="127" t="s">
        <v>46</v>
      </c>
      <c r="AE28" s="127" t="s">
        <v>117</v>
      </c>
      <c r="AF28" s="127">
        <f>AC28/0.888*1000+10</f>
        <v>235.22522522522522</v>
      </c>
      <c r="AG28" s="127">
        <v>20</v>
      </c>
      <c r="AH28" s="127">
        <v>2</v>
      </c>
      <c r="AI28" s="127">
        <f>AF28*0.888/1000</f>
        <v>0.20887999999999998</v>
      </c>
      <c r="AJ28" s="130">
        <f t="shared" si="4"/>
        <v>0.95748755266181551</v>
      </c>
      <c r="AK28" s="127"/>
      <c r="AL28" s="127"/>
      <c r="AM28" s="127"/>
      <c r="AN28" s="127"/>
      <c r="AO28" s="184"/>
      <c r="AP28" s="184"/>
      <c r="AQ28" s="180"/>
      <c r="AR28" s="180"/>
      <c r="AS28" s="180"/>
      <c r="AT28" s="180"/>
      <c r="AU28" s="180"/>
      <c r="AV28" s="180"/>
      <c r="AW28" s="180"/>
      <c r="AX28" s="118"/>
      <c r="AY28" s="180"/>
      <c r="AZ28" s="180"/>
      <c r="BA28" s="185"/>
      <c r="BB28" s="183">
        <v>1</v>
      </c>
      <c r="BC28" s="99">
        <f t="shared" si="1"/>
        <v>0</v>
      </c>
    </row>
    <row r="29" spans="1:55" s="99" customFormat="1" ht="50.1" customHeight="1">
      <c r="A29" s="122">
        <v>39</v>
      </c>
      <c r="B29" s="102"/>
      <c r="C29" s="102"/>
      <c r="D29" s="102">
        <v>2</v>
      </c>
      <c r="E29" s="102"/>
      <c r="F29" s="102"/>
      <c r="G29" s="102"/>
      <c r="H29" s="102"/>
      <c r="I29" s="102"/>
      <c r="J29" s="102"/>
      <c r="K29" s="102"/>
      <c r="L29" s="102" t="s">
        <v>87</v>
      </c>
      <c r="M29" s="99" t="s">
        <v>166</v>
      </c>
      <c r="N29" s="124" t="s">
        <v>166</v>
      </c>
      <c r="O29" s="124" t="s">
        <v>167</v>
      </c>
      <c r="P29" s="134" t="s">
        <v>139</v>
      </c>
      <c r="Q29" s="126"/>
      <c r="R29" s="102"/>
      <c r="S29" s="125"/>
      <c r="T29" s="126" t="s">
        <v>79</v>
      </c>
      <c r="U29" s="124" t="s">
        <v>166</v>
      </c>
      <c r="V29" s="134" t="s">
        <v>79</v>
      </c>
      <c r="W29" s="99" t="s">
        <v>81</v>
      </c>
      <c r="X29" s="128" t="s">
        <v>80</v>
      </c>
      <c r="Y29" s="134" t="s">
        <v>139</v>
      </c>
      <c r="Z29" s="134" t="s">
        <v>457</v>
      </c>
      <c r="AA29" s="134" t="s">
        <v>114</v>
      </c>
      <c r="AB29" s="134" t="s">
        <v>168</v>
      </c>
      <c r="AC29" s="134">
        <v>0.221</v>
      </c>
      <c r="AD29" s="127" t="s">
        <v>46</v>
      </c>
      <c r="AE29" s="127"/>
      <c r="AF29" s="127"/>
      <c r="AG29" s="127"/>
      <c r="AH29" s="127"/>
      <c r="AI29" s="145">
        <v>0.221</v>
      </c>
      <c r="AJ29" s="130">
        <f t="shared" si="4"/>
        <v>1</v>
      </c>
      <c r="AK29" s="127"/>
      <c r="AL29" s="127"/>
      <c r="AM29" s="127"/>
      <c r="AN29" s="127"/>
      <c r="AO29" s="184"/>
      <c r="AP29" s="184"/>
      <c r="AQ29" s="180"/>
      <c r="AR29" s="180"/>
      <c r="AS29" s="180"/>
      <c r="AT29" s="180"/>
      <c r="AU29" s="180"/>
      <c r="AV29" s="180"/>
      <c r="AW29" s="180"/>
      <c r="AX29" s="118"/>
      <c r="AY29" s="180"/>
      <c r="AZ29" s="180"/>
      <c r="BA29" s="185"/>
      <c r="BB29" s="183">
        <v>2</v>
      </c>
      <c r="BC29" s="99">
        <f t="shared" si="1"/>
        <v>0</v>
      </c>
    </row>
    <row r="30" spans="1:55" s="99" customFormat="1" ht="50.1" customHeight="1">
      <c r="A30" s="122">
        <v>40</v>
      </c>
      <c r="B30" s="102"/>
      <c r="C30" s="102"/>
      <c r="D30" s="102">
        <v>2</v>
      </c>
      <c r="E30" s="102"/>
      <c r="F30" s="102"/>
      <c r="G30" s="102"/>
      <c r="H30" s="102"/>
      <c r="I30" s="102"/>
      <c r="J30" s="102"/>
      <c r="K30" s="102"/>
      <c r="L30" s="102" t="s">
        <v>87</v>
      </c>
      <c r="M30" s="99" t="s">
        <v>169</v>
      </c>
      <c r="N30" s="124" t="s">
        <v>169</v>
      </c>
      <c r="O30" s="124" t="s">
        <v>170</v>
      </c>
      <c r="P30" s="134" t="s">
        <v>110</v>
      </c>
      <c r="Q30" s="126"/>
      <c r="R30" s="102"/>
      <c r="S30" s="125"/>
      <c r="T30" s="126" t="s">
        <v>79</v>
      </c>
      <c r="U30" s="124" t="s">
        <v>169</v>
      </c>
      <c r="V30" s="134" t="s">
        <v>79</v>
      </c>
      <c r="W30" s="99" t="s">
        <v>81</v>
      </c>
      <c r="X30" s="128" t="s">
        <v>80</v>
      </c>
      <c r="Y30" s="134" t="s">
        <v>110</v>
      </c>
      <c r="Z30" s="134" t="s">
        <v>153</v>
      </c>
      <c r="AA30" s="134" t="s">
        <v>114</v>
      </c>
      <c r="AB30" s="134" t="s">
        <v>171</v>
      </c>
      <c r="AC30" s="134">
        <v>0.58099999999999996</v>
      </c>
      <c r="AD30" s="127" t="s">
        <v>46</v>
      </c>
      <c r="AE30" s="127" t="s">
        <v>117</v>
      </c>
      <c r="AF30" s="127">
        <f>AC30/0.888*1000+10</f>
        <v>664.27927927927919</v>
      </c>
      <c r="AG30" s="127">
        <v>20</v>
      </c>
      <c r="AH30" s="127">
        <v>2</v>
      </c>
      <c r="AI30" s="127">
        <f>AF30*0.888/1000</f>
        <v>0.58987999999999985</v>
      </c>
      <c r="AJ30" s="130">
        <f t="shared" si="4"/>
        <v>0.98494609073031825</v>
      </c>
      <c r="AK30" s="127"/>
      <c r="AL30" s="127"/>
      <c r="AM30" s="127"/>
      <c r="AN30" s="127"/>
      <c r="AO30" s="184"/>
      <c r="AP30" s="184"/>
      <c r="AQ30" s="180"/>
      <c r="AR30" s="180"/>
      <c r="AS30" s="180"/>
      <c r="AT30" s="180"/>
      <c r="AU30" s="180"/>
      <c r="AV30" s="180"/>
      <c r="AW30" s="180"/>
      <c r="AX30" s="118"/>
      <c r="AY30" s="180"/>
      <c r="AZ30" s="180"/>
      <c r="BA30" s="185"/>
      <c r="BB30" s="183">
        <v>1</v>
      </c>
      <c r="BC30" s="99">
        <f t="shared" si="1"/>
        <v>0</v>
      </c>
    </row>
    <row r="31" spans="1:55" s="99" customFormat="1" ht="50.1" customHeight="1">
      <c r="A31" s="122">
        <v>41</v>
      </c>
      <c r="B31" s="102"/>
      <c r="C31" s="102"/>
      <c r="D31" s="102">
        <v>2</v>
      </c>
      <c r="E31" s="102"/>
      <c r="F31" s="102"/>
      <c r="G31" s="102"/>
      <c r="H31" s="102"/>
      <c r="I31" s="102"/>
      <c r="J31" s="102"/>
      <c r="K31" s="102"/>
      <c r="L31" s="102" t="s">
        <v>87</v>
      </c>
      <c r="M31" s="99" t="s">
        <v>172</v>
      </c>
      <c r="N31" s="124" t="s">
        <v>172</v>
      </c>
      <c r="O31" s="124" t="s">
        <v>173</v>
      </c>
      <c r="P31" s="134" t="s">
        <v>139</v>
      </c>
      <c r="Q31" s="126"/>
      <c r="R31" s="102"/>
      <c r="S31" s="125"/>
      <c r="T31" s="126" t="s">
        <v>79</v>
      </c>
      <c r="U31" s="124" t="s">
        <v>172</v>
      </c>
      <c r="V31" s="134" t="s">
        <v>79</v>
      </c>
      <c r="W31" s="99" t="s">
        <v>81</v>
      </c>
      <c r="X31" s="128" t="s">
        <v>80</v>
      </c>
      <c r="Y31" s="134" t="s">
        <v>139</v>
      </c>
      <c r="Z31" s="134" t="s">
        <v>174</v>
      </c>
      <c r="AA31" s="134" t="s">
        <v>114</v>
      </c>
      <c r="AB31" s="134" t="s">
        <v>175</v>
      </c>
      <c r="AC31" s="134">
        <v>0.221</v>
      </c>
      <c r="AD31" s="127" t="s">
        <v>46</v>
      </c>
      <c r="AE31" s="127"/>
      <c r="AF31" s="127"/>
      <c r="AG31" s="127"/>
      <c r="AH31" s="127"/>
      <c r="AI31" s="145">
        <v>0.221</v>
      </c>
      <c r="AJ31" s="130">
        <f t="shared" si="4"/>
        <v>1</v>
      </c>
      <c r="AK31" s="127"/>
      <c r="AL31" s="127"/>
      <c r="AM31" s="127"/>
      <c r="AN31" s="127"/>
      <c r="AO31" s="184"/>
      <c r="AP31" s="184"/>
      <c r="AQ31" s="180"/>
      <c r="AR31" s="180"/>
      <c r="AS31" s="180"/>
      <c r="AT31" s="180"/>
      <c r="AU31" s="180"/>
      <c r="AV31" s="180"/>
      <c r="AW31" s="180"/>
      <c r="AX31" s="118"/>
      <c r="AY31" s="180"/>
      <c r="AZ31" s="180"/>
      <c r="BA31" s="185"/>
      <c r="BB31" s="183">
        <v>1</v>
      </c>
      <c r="BC31" s="99">
        <f t="shared" si="1"/>
        <v>0</v>
      </c>
    </row>
    <row r="32" spans="1:55" s="99" customFormat="1" ht="50.1" customHeight="1">
      <c r="A32" s="122">
        <v>42</v>
      </c>
      <c r="B32" s="102"/>
      <c r="C32" s="102"/>
      <c r="D32" s="102">
        <v>2</v>
      </c>
      <c r="E32" s="102"/>
      <c r="F32" s="102"/>
      <c r="G32" s="102"/>
      <c r="H32" s="102"/>
      <c r="I32" s="102"/>
      <c r="J32" s="102"/>
      <c r="K32" s="102"/>
      <c r="L32" s="102" t="s">
        <v>176</v>
      </c>
      <c r="M32" s="167" t="s">
        <v>177</v>
      </c>
      <c r="N32" s="124" t="s">
        <v>178</v>
      </c>
      <c r="O32" s="124" t="s">
        <v>179</v>
      </c>
      <c r="P32" s="134" t="s">
        <v>180</v>
      </c>
      <c r="Q32" s="126"/>
      <c r="R32" s="102"/>
      <c r="S32" s="125"/>
      <c r="T32" s="126" t="s">
        <v>79</v>
      </c>
      <c r="U32" s="124" t="s">
        <v>178</v>
      </c>
      <c r="V32" s="134" t="s">
        <v>79</v>
      </c>
      <c r="W32" s="99" t="s">
        <v>111</v>
      </c>
      <c r="X32" s="128" t="s">
        <v>112</v>
      </c>
      <c r="Y32" s="134" t="s">
        <v>180</v>
      </c>
      <c r="Z32" s="134" t="s">
        <v>181</v>
      </c>
      <c r="AA32" s="134" t="s">
        <v>114</v>
      </c>
      <c r="AB32" s="134" t="s">
        <v>182</v>
      </c>
      <c r="AC32" s="134">
        <v>6.6000000000000003E-2</v>
      </c>
      <c r="AD32" s="127" t="s">
        <v>46</v>
      </c>
      <c r="AE32" s="127" t="s">
        <v>183</v>
      </c>
      <c r="AF32" s="127"/>
      <c r="AG32" s="127"/>
      <c r="AH32" s="127"/>
      <c r="AI32" s="127"/>
      <c r="AJ32" s="130"/>
      <c r="AK32" s="127"/>
      <c r="AL32" s="127"/>
      <c r="AM32" s="127"/>
      <c r="AN32" s="127"/>
      <c r="AO32" s="184"/>
      <c r="AP32" s="184"/>
      <c r="AQ32" s="180"/>
      <c r="AR32" s="180"/>
      <c r="AS32" s="180"/>
      <c r="AT32" s="180"/>
      <c r="AU32" s="180"/>
      <c r="AV32" s="180"/>
      <c r="AW32" s="180"/>
      <c r="AX32" s="118"/>
      <c r="AY32" s="180"/>
      <c r="AZ32" s="180"/>
      <c r="BA32" s="185"/>
      <c r="BB32" s="183">
        <v>3</v>
      </c>
      <c r="BC32" s="99">
        <f t="shared" si="1"/>
        <v>0</v>
      </c>
    </row>
    <row r="33" spans="1:55" s="99" customFormat="1" ht="50.1" customHeight="1">
      <c r="A33" s="122">
        <v>43</v>
      </c>
      <c r="B33" s="102"/>
      <c r="C33" s="102"/>
      <c r="D33" s="102">
        <v>2</v>
      </c>
      <c r="E33" s="102"/>
      <c r="F33" s="102"/>
      <c r="G33" s="102"/>
      <c r="H33" s="102"/>
      <c r="I33" s="102"/>
      <c r="J33" s="102"/>
      <c r="K33" s="102"/>
      <c r="L33" s="102" t="s">
        <v>87</v>
      </c>
      <c r="M33" s="99" t="s">
        <v>184</v>
      </c>
      <c r="N33" s="124" t="s">
        <v>184</v>
      </c>
      <c r="O33" s="124" t="s">
        <v>185</v>
      </c>
      <c r="P33" s="134" t="s">
        <v>139</v>
      </c>
      <c r="Q33" s="126"/>
      <c r="R33" s="102"/>
      <c r="S33" s="125"/>
      <c r="T33" s="126" t="s">
        <v>79</v>
      </c>
      <c r="U33" s="124" t="s">
        <v>184</v>
      </c>
      <c r="V33" s="134" t="s">
        <v>79</v>
      </c>
      <c r="W33" s="99" t="s">
        <v>81</v>
      </c>
      <c r="X33" s="128" t="s">
        <v>80</v>
      </c>
      <c r="Y33" s="134" t="s">
        <v>139</v>
      </c>
      <c r="Z33" s="134" t="s">
        <v>186</v>
      </c>
      <c r="AA33" s="134" t="s">
        <v>187</v>
      </c>
      <c r="AB33" s="134" t="s">
        <v>188</v>
      </c>
      <c r="AC33" s="134">
        <v>5.8000000000000003E-2</v>
      </c>
      <c r="AD33" s="127" t="s">
        <v>46</v>
      </c>
      <c r="AE33" s="127"/>
      <c r="AF33" s="127"/>
      <c r="AG33" s="127"/>
      <c r="AH33" s="127"/>
      <c r="AI33" s="145">
        <v>5.8000000000000003E-2</v>
      </c>
      <c r="AJ33" s="130">
        <f>AC33/AI33</f>
        <v>1</v>
      </c>
      <c r="AK33" s="127"/>
      <c r="AL33" s="127"/>
      <c r="AM33" s="127"/>
      <c r="AN33" s="127"/>
      <c r="AO33" s="184"/>
      <c r="AP33" s="184"/>
      <c r="AQ33" s="180"/>
      <c r="AR33" s="180"/>
      <c r="AS33" s="180"/>
      <c r="AT33" s="180"/>
      <c r="AU33" s="180"/>
      <c r="AV33" s="180"/>
      <c r="AW33" s="180"/>
      <c r="AX33" s="118"/>
      <c r="AY33" s="180"/>
      <c r="AZ33" s="180"/>
      <c r="BA33" s="185"/>
      <c r="BB33" s="183">
        <v>2</v>
      </c>
      <c r="BC33" s="99">
        <f t="shared" si="1"/>
        <v>0</v>
      </c>
    </row>
    <row r="34" spans="1:55" s="99" customFormat="1" ht="50.1" customHeight="1">
      <c r="A34" s="122">
        <v>44</v>
      </c>
      <c r="B34" s="102"/>
      <c r="C34" s="102"/>
      <c r="D34" s="102">
        <v>2</v>
      </c>
      <c r="E34" s="102"/>
      <c r="F34" s="102"/>
      <c r="G34" s="102"/>
      <c r="H34" s="102"/>
      <c r="I34" s="102"/>
      <c r="J34" s="102"/>
      <c r="K34" s="102"/>
      <c r="L34" s="102" t="s">
        <v>87</v>
      </c>
      <c r="M34" s="99" t="s">
        <v>189</v>
      </c>
      <c r="N34" s="124" t="s">
        <v>189</v>
      </c>
      <c r="O34" s="124" t="s">
        <v>190</v>
      </c>
      <c r="P34" s="134" t="s">
        <v>110</v>
      </c>
      <c r="Q34" s="148"/>
      <c r="R34" s="102"/>
      <c r="S34" s="125"/>
      <c r="T34" s="148" t="s">
        <v>79</v>
      </c>
      <c r="U34" s="124" t="s">
        <v>189</v>
      </c>
      <c r="V34" s="134" t="s">
        <v>79</v>
      </c>
      <c r="W34" s="99" t="s">
        <v>81</v>
      </c>
      <c r="X34" s="128" t="s">
        <v>80</v>
      </c>
      <c r="Y34" s="134" t="s">
        <v>110</v>
      </c>
      <c r="Z34" s="134" t="s">
        <v>191</v>
      </c>
      <c r="AA34" s="134" t="s">
        <v>114</v>
      </c>
      <c r="AB34" s="134" t="s">
        <v>171</v>
      </c>
      <c r="AC34" s="134">
        <v>0.58099999999999996</v>
      </c>
      <c r="AD34" s="149" t="s">
        <v>46</v>
      </c>
      <c r="AE34" s="127" t="s">
        <v>117</v>
      </c>
      <c r="AF34" s="127">
        <f>AC34/0.684*1000+10</f>
        <v>859.41520467836244</v>
      </c>
      <c r="AG34" s="127">
        <v>20</v>
      </c>
      <c r="AH34" s="149">
        <v>1.5</v>
      </c>
      <c r="AI34" s="127">
        <f>AF34*0.684/1000</f>
        <v>0.58783999999999992</v>
      </c>
      <c r="AJ34" s="130">
        <f>AC34/AI34</f>
        <v>0.98836418072945031</v>
      </c>
      <c r="AK34" s="149"/>
      <c r="AL34" s="149"/>
      <c r="AM34" s="149"/>
      <c r="AN34" s="149"/>
      <c r="AO34" s="184"/>
      <c r="AP34" s="184"/>
      <c r="AQ34" s="180"/>
      <c r="AR34" s="180"/>
      <c r="AS34" s="180"/>
      <c r="AT34" s="180"/>
      <c r="AU34" s="180"/>
      <c r="AV34" s="180"/>
      <c r="AW34" s="180"/>
      <c r="AX34" s="118"/>
      <c r="AY34" s="180"/>
      <c r="AZ34" s="180"/>
      <c r="BA34" s="186"/>
      <c r="BB34" s="183">
        <v>2</v>
      </c>
      <c r="BC34" s="99">
        <f t="shared" si="1"/>
        <v>0</v>
      </c>
    </row>
    <row r="35" spans="1:55" s="99" customFormat="1" ht="50.1" customHeight="1">
      <c r="A35" s="122">
        <v>45</v>
      </c>
      <c r="B35" s="102"/>
      <c r="C35" s="102"/>
      <c r="D35" s="102">
        <v>2</v>
      </c>
      <c r="E35" s="102"/>
      <c r="F35" s="102"/>
      <c r="G35" s="102"/>
      <c r="H35" s="102"/>
      <c r="I35" s="102"/>
      <c r="J35" s="102"/>
      <c r="K35" s="102"/>
      <c r="L35" s="102" t="s">
        <v>87</v>
      </c>
      <c r="M35" s="166" t="s">
        <v>192</v>
      </c>
      <c r="N35" s="124" t="s">
        <v>193</v>
      </c>
      <c r="O35" s="124" t="s">
        <v>194</v>
      </c>
      <c r="P35" s="134" t="s">
        <v>195</v>
      </c>
      <c r="Q35" s="126"/>
      <c r="R35" s="102"/>
      <c r="S35" s="125"/>
      <c r="T35" s="126" t="s">
        <v>79</v>
      </c>
      <c r="U35" s="127" t="s">
        <v>46</v>
      </c>
      <c r="V35" s="134" t="s">
        <v>46</v>
      </c>
      <c r="W35" s="99" t="s">
        <v>111</v>
      </c>
      <c r="X35" s="128" t="s">
        <v>112</v>
      </c>
      <c r="Y35" s="134" t="s">
        <v>195</v>
      </c>
      <c r="Z35" s="134" t="s">
        <v>196</v>
      </c>
      <c r="AA35" s="134" t="s">
        <v>46</v>
      </c>
      <c r="AB35" s="134" t="s">
        <v>46</v>
      </c>
      <c r="AC35" s="134">
        <v>0.01</v>
      </c>
      <c r="AD35" s="127" t="s">
        <v>46</v>
      </c>
      <c r="AE35" s="127"/>
      <c r="AF35" s="127"/>
      <c r="AG35" s="127"/>
      <c r="AH35" s="127"/>
      <c r="AI35" s="127"/>
      <c r="AJ35" s="130"/>
      <c r="AK35" s="127"/>
      <c r="AL35" s="127"/>
      <c r="AM35" s="127"/>
      <c r="AN35" s="127"/>
      <c r="AO35" s="184"/>
      <c r="AP35" s="184"/>
      <c r="AQ35" s="180"/>
      <c r="AR35" s="180"/>
      <c r="AS35" s="180"/>
      <c r="AT35" s="180"/>
      <c r="AU35" s="180"/>
      <c r="AV35" s="180"/>
      <c r="AW35" s="180"/>
      <c r="AX35" s="118"/>
      <c r="AY35" s="180"/>
      <c r="AZ35" s="180"/>
      <c r="BA35" s="185"/>
      <c r="BB35" s="183">
        <v>4</v>
      </c>
      <c r="BC35" s="99">
        <f t="shared" si="1"/>
        <v>0</v>
      </c>
    </row>
    <row r="36" spans="1:55" s="99" customFormat="1" ht="50.1" customHeight="1">
      <c r="A36" s="122">
        <v>46</v>
      </c>
      <c r="B36" s="102"/>
      <c r="C36" s="102">
        <v>1</v>
      </c>
      <c r="D36" s="102"/>
      <c r="E36" s="102"/>
      <c r="F36" s="102"/>
      <c r="G36" s="102"/>
      <c r="H36" s="102"/>
      <c r="I36" s="102"/>
      <c r="J36" s="102"/>
      <c r="K36" s="102"/>
      <c r="L36" s="102" t="s">
        <v>87</v>
      </c>
      <c r="M36" s="99" t="s">
        <v>197</v>
      </c>
      <c r="N36" s="124" t="s">
        <v>197</v>
      </c>
      <c r="O36" s="124" t="s">
        <v>198</v>
      </c>
      <c r="P36" s="145" t="s">
        <v>147</v>
      </c>
      <c r="Q36" s="126"/>
      <c r="R36" s="102"/>
      <c r="S36" s="125"/>
      <c r="T36" s="126" t="s">
        <v>79</v>
      </c>
      <c r="U36" s="124" t="s">
        <v>197</v>
      </c>
      <c r="V36" s="126" t="s">
        <v>79</v>
      </c>
      <c r="W36" s="99" t="s">
        <v>81</v>
      </c>
      <c r="X36" s="128" t="s">
        <v>80</v>
      </c>
      <c r="Y36" s="134" t="s">
        <v>148</v>
      </c>
      <c r="Z36" s="127" t="s">
        <v>82</v>
      </c>
      <c r="AA36" s="134" t="s">
        <v>46</v>
      </c>
      <c r="AB36" s="127" t="s">
        <v>199</v>
      </c>
      <c r="AC36" s="129">
        <f>AC37+AC38+AC39+AC40+AC41+AC42+AC42+AC43*2</f>
        <v>1.2160000000000002</v>
      </c>
      <c r="AD36" s="127" t="s">
        <v>150</v>
      </c>
      <c r="AE36" s="127"/>
      <c r="AF36" s="127"/>
      <c r="AG36" s="127"/>
      <c r="AH36" s="127"/>
      <c r="AI36" s="127"/>
      <c r="AJ36" s="130"/>
      <c r="AK36" s="127"/>
      <c r="AL36" s="127">
        <v>0.114</v>
      </c>
      <c r="AM36" s="127"/>
      <c r="AN36" s="127"/>
      <c r="AO36" s="180" t="str">
        <f>VLOOKUP(N36,[1]副驾驶员座椅总成!$G:$AN,34,0)</f>
        <v>河北外购</v>
      </c>
      <c r="AP36" s="180" t="str">
        <f>VLOOKUP(N36,[1]副驾驶员座椅总成!$G:$AO,35,0)</f>
        <v>力乐</v>
      </c>
      <c r="AQ36" s="180"/>
      <c r="AR36" s="180"/>
      <c r="AS36" s="180"/>
      <c r="AT36" s="180"/>
      <c r="AU36" s="180"/>
      <c r="AV36" s="180"/>
      <c r="AW36" s="180"/>
      <c r="AX36" s="118">
        <v>24</v>
      </c>
      <c r="AY36" s="180"/>
      <c r="AZ36" s="180"/>
      <c r="BA36" s="185"/>
      <c r="BB36" s="183">
        <v>1</v>
      </c>
      <c r="BC36" s="99">
        <f t="shared" si="1"/>
        <v>24</v>
      </c>
    </row>
    <row r="37" spans="1:55" s="99" customFormat="1" ht="50.1" customHeight="1">
      <c r="A37" s="122">
        <v>47</v>
      </c>
      <c r="B37" s="102"/>
      <c r="C37" s="102"/>
      <c r="D37" s="102">
        <v>2</v>
      </c>
      <c r="E37" s="102"/>
      <c r="F37" s="102"/>
      <c r="G37" s="102"/>
      <c r="H37" s="102"/>
      <c r="I37" s="102"/>
      <c r="J37" s="102"/>
      <c r="K37" s="102"/>
      <c r="L37" s="102" t="s">
        <v>87</v>
      </c>
      <c r="M37" s="99" t="s">
        <v>200</v>
      </c>
      <c r="N37" s="124" t="s">
        <v>200</v>
      </c>
      <c r="O37" s="124" t="s">
        <v>201</v>
      </c>
      <c r="P37" s="134" t="s">
        <v>180</v>
      </c>
      <c r="Q37" s="126"/>
      <c r="R37" s="102"/>
      <c r="S37" s="125"/>
      <c r="T37" s="126" t="s">
        <v>79</v>
      </c>
      <c r="U37" s="124" t="s">
        <v>200</v>
      </c>
      <c r="V37" s="126" t="s">
        <v>79</v>
      </c>
      <c r="W37" s="99" t="s">
        <v>81</v>
      </c>
      <c r="X37" s="128" t="s">
        <v>80</v>
      </c>
      <c r="Y37" s="134" t="s">
        <v>180</v>
      </c>
      <c r="Z37" s="134" t="s">
        <v>202</v>
      </c>
      <c r="AA37" s="134" t="s">
        <v>203</v>
      </c>
      <c r="AB37" s="127" t="s">
        <v>204</v>
      </c>
      <c r="AC37" s="129">
        <v>0.35799999999999998</v>
      </c>
      <c r="AD37" s="127" t="s">
        <v>46</v>
      </c>
      <c r="AE37" s="127" t="s">
        <v>183</v>
      </c>
      <c r="AF37" s="127"/>
      <c r="AG37" s="127"/>
      <c r="AH37" s="127"/>
      <c r="AI37" s="127"/>
      <c r="AJ37" s="130"/>
      <c r="AK37" s="127"/>
      <c r="AL37" s="127"/>
      <c r="AM37" s="127"/>
      <c r="AN37" s="127"/>
      <c r="AO37" s="184"/>
      <c r="AP37" s="184"/>
      <c r="AQ37" s="180"/>
      <c r="AR37" s="180"/>
      <c r="AS37" s="180"/>
      <c r="AT37" s="180"/>
      <c r="AU37" s="180"/>
      <c r="AV37" s="180"/>
      <c r="AW37" s="180"/>
      <c r="AX37" s="118"/>
      <c r="AY37" s="180"/>
      <c r="AZ37" s="180"/>
      <c r="BA37" s="185"/>
      <c r="BB37" s="183">
        <v>1</v>
      </c>
      <c r="BC37" s="99">
        <f t="shared" si="1"/>
        <v>0</v>
      </c>
    </row>
    <row r="38" spans="1:55" s="99" customFormat="1" ht="50.1" customHeight="1">
      <c r="A38" s="122">
        <v>48</v>
      </c>
      <c r="B38" s="102"/>
      <c r="C38" s="102"/>
      <c r="D38" s="102">
        <v>2</v>
      </c>
      <c r="E38" s="102"/>
      <c r="F38" s="102"/>
      <c r="G38" s="102"/>
      <c r="H38" s="102"/>
      <c r="I38" s="102"/>
      <c r="J38" s="102"/>
      <c r="K38" s="102"/>
      <c r="L38" s="102" t="s">
        <v>205</v>
      </c>
      <c r="M38" s="102"/>
      <c r="N38" s="124" t="s">
        <v>206</v>
      </c>
      <c r="O38" s="124" t="s">
        <v>207</v>
      </c>
      <c r="P38" s="134" t="s">
        <v>180</v>
      </c>
      <c r="Q38" s="126"/>
      <c r="R38" s="102"/>
      <c r="S38" s="125"/>
      <c r="T38" s="126" t="s">
        <v>79</v>
      </c>
      <c r="U38" s="127" t="s">
        <v>46</v>
      </c>
      <c r="V38" s="127" t="s">
        <v>46</v>
      </c>
      <c r="W38" s="99" t="s">
        <v>111</v>
      </c>
      <c r="X38" s="128" t="s">
        <v>112</v>
      </c>
      <c r="Y38" s="134" t="s">
        <v>180</v>
      </c>
      <c r="Z38" s="134" t="s">
        <v>208</v>
      </c>
      <c r="AA38" s="134" t="s">
        <v>203</v>
      </c>
      <c r="AB38" s="127" t="s">
        <v>209</v>
      </c>
      <c r="AC38" s="129">
        <v>0.54800000000000004</v>
      </c>
      <c r="AD38" s="127" t="s">
        <v>46</v>
      </c>
      <c r="AE38" s="127" t="s">
        <v>183</v>
      </c>
      <c r="AF38" s="127"/>
      <c r="AG38" s="127"/>
      <c r="AH38" s="127"/>
      <c r="AI38" s="127"/>
      <c r="AJ38" s="130"/>
      <c r="AK38" s="127"/>
      <c r="AL38" s="127"/>
      <c r="AM38" s="127"/>
      <c r="AN38" s="127"/>
      <c r="AO38" s="184"/>
      <c r="AP38" s="184"/>
      <c r="AQ38" s="180"/>
      <c r="AR38" s="180"/>
      <c r="AS38" s="180"/>
      <c r="AT38" s="180"/>
      <c r="AU38" s="180"/>
      <c r="AV38" s="180"/>
      <c r="AW38" s="180"/>
      <c r="AX38" s="118"/>
      <c r="AY38" s="180"/>
      <c r="AZ38" s="180"/>
      <c r="BA38" s="185"/>
      <c r="BB38" s="183">
        <v>1</v>
      </c>
      <c r="BC38" s="99">
        <f t="shared" si="1"/>
        <v>0</v>
      </c>
    </row>
    <row r="39" spans="1:55" s="99" customFormat="1" ht="50.1" customHeight="1">
      <c r="A39" s="122">
        <v>49</v>
      </c>
      <c r="B39" s="102"/>
      <c r="C39" s="102"/>
      <c r="D39" s="102">
        <v>2</v>
      </c>
      <c r="E39" s="102"/>
      <c r="F39" s="102"/>
      <c r="G39" s="102"/>
      <c r="H39" s="102"/>
      <c r="I39" s="102"/>
      <c r="J39" s="102"/>
      <c r="K39" s="102"/>
      <c r="L39" s="102" t="s">
        <v>205</v>
      </c>
      <c r="M39" s="102"/>
      <c r="N39" s="124" t="s">
        <v>210</v>
      </c>
      <c r="O39" s="124" t="s">
        <v>211</v>
      </c>
      <c r="P39" s="134" t="s">
        <v>180</v>
      </c>
      <c r="Q39" s="126"/>
      <c r="R39" s="102"/>
      <c r="S39" s="125"/>
      <c r="T39" s="126" t="s">
        <v>79</v>
      </c>
      <c r="U39" s="127" t="s">
        <v>46</v>
      </c>
      <c r="V39" s="127" t="s">
        <v>46</v>
      </c>
      <c r="W39" s="99" t="s">
        <v>111</v>
      </c>
      <c r="X39" s="128" t="s">
        <v>112</v>
      </c>
      <c r="Y39" s="134" t="s">
        <v>180</v>
      </c>
      <c r="Z39" s="134" t="s">
        <v>212</v>
      </c>
      <c r="AA39" s="134" t="s">
        <v>203</v>
      </c>
      <c r="AB39" s="127" t="s">
        <v>213</v>
      </c>
      <c r="AC39" s="129">
        <v>4.9000000000000002E-2</v>
      </c>
      <c r="AD39" s="127" t="s">
        <v>46</v>
      </c>
      <c r="AE39" s="127" t="s">
        <v>183</v>
      </c>
      <c r="AF39" s="127"/>
      <c r="AG39" s="127"/>
      <c r="AH39" s="127"/>
      <c r="AI39" s="127"/>
      <c r="AJ39" s="130"/>
      <c r="AK39" s="127"/>
      <c r="AL39" s="127"/>
      <c r="AM39" s="127"/>
      <c r="AN39" s="127"/>
      <c r="AO39" s="184"/>
      <c r="AP39" s="184"/>
      <c r="AQ39" s="180"/>
      <c r="AR39" s="180"/>
      <c r="AS39" s="180"/>
      <c r="AT39" s="180"/>
      <c r="AU39" s="180"/>
      <c r="AV39" s="180"/>
      <c r="AW39" s="180"/>
      <c r="AX39" s="118"/>
      <c r="AY39" s="180"/>
      <c r="AZ39" s="180"/>
      <c r="BA39" s="185"/>
      <c r="BB39" s="183">
        <v>1</v>
      </c>
      <c r="BC39" s="99">
        <f t="shared" si="1"/>
        <v>0</v>
      </c>
    </row>
    <row r="40" spans="1:55" s="99" customFormat="1" ht="50.1" customHeight="1">
      <c r="A40" s="122">
        <v>50</v>
      </c>
      <c r="B40" s="102"/>
      <c r="C40" s="102"/>
      <c r="D40" s="102">
        <v>2</v>
      </c>
      <c r="E40" s="102"/>
      <c r="F40" s="102"/>
      <c r="G40" s="102"/>
      <c r="H40" s="102"/>
      <c r="I40" s="102"/>
      <c r="J40" s="102"/>
      <c r="K40" s="102"/>
      <c r="L40" s="102" t="s">
        <v>205</v>
      </c>
      <c r="M40" s="102"/>
      <c r="N40" s="124" t="s">
        <v>214</v>
      </c>
      <c r="O40" s="124" t="s">
        <v>215</v>
      </c>
      <c r="P40" s="145" t="s">
        <v>216</v>
      </c>
      <c r="Q40" s="126"/>
      <c r="R40" s="102"/>
      <c r="S40" s="125"/>
      <c r="T40" s="126" t="s">
        <v>79</v>
      </c>
      <c r="U40" s="127" t="s">
        <v>46</v>
      </c>
      <c r="V40" s="127" t="s">
        <v>46</v>
      </c>
      <c r="W40" s="99" t="s">
        <v>111</v>
      </c>
      <c r="X40" s="128" t="s">
        <v>112</v>
      </c>
      <c r="Y40" s="145" t="s">
        <v>216</v>
      </c>
      <c r="Z40" s="127" t="s">
        <v>217</v>
      </c>
      <c r="AA40" s="127"/>
      <c r="AB40" s="127" t="s">
        <v>218</v>
      </c>
      <c r="AC40" s="129">
        <v>2.5000000000000001E-2</v>
      </c>
      <c r="AD40" s="127" t="s">
        <v>46</v>
      </c>
      <c r="AE40" s="127"/>
      <c r="AF40" s="127"/>
      <c r="AG40" s="127"/>
      <c r="AH40" s="127"/>
      <c r="AI40" s="127"/>
      <c r="AJ40" s="130"/>
      <c r="AK40" s="127"/>
      <c r="AL40" s="127"/>
      <c r="AM40" s="127"/>
      <c r="AN40" s="127"/>
      <c r="AO40" s="184"/>
      <c r="AP40" s="184"/>
      <c r="AQ40" s="180"/>
      <c r="AR40" s="180"/>
      <c r="AS40" s="180"/>
      <c r="AT40" s="180"/>
      <c r="AU40" s="180"/>
      <c r="AV40" s="180"/>
      <c r="AW40" s="180"/>
      <c r="AX40" s="118"/>
      <c r="AY40" s="180"/>
      <c r="AZ40" s="180"/>
      <c r="BA40" s="185"/>
      <c r="BB40" s="183">
        <v>1</v>
      </c>
      <c r="BC40" s="99">
        <f t="shared" si="1"/>
        <v>0</v>
      </c>
    </row>
    <row r="41" spans="1:55" s="99" customFormat="1" ht="50.1" customHeight="1">
      <c r="A41" s="122">
        <v>51</v>
      </c>
      <c r="B41" s="102"/>
      <c r="C41" s="102"/>
      <c r="D41" s="102">
        <v>2</v>
      </c>
      <c r="E41" s="102"/>
      <c r="F41" s="102"/>
      <c r="G41" s="102"/>
      <c r="H41" s="102"/>
      <c r="I41" s="102"/>
      <c r="J41" s="102"/>
      <c r="K41" s="102"/>
      <c r="L41" s="102" t="s">
        <v>205</v>
      </c>
      <c r="M41" s="102"/>
      <c r="N41" s="124" t="s">
        <v>219</v>
      </c>
      <c r="O41" s="124" t="s">
        <v>220</v>
      </c>
      <c r="P41" s="145" t="s">
        <v>78</v>
      </c>
      <c r="Q41" s="126"/>
      <c r="R41" s="102"/>
      <c r="S41" s="125"/>
      <c r="T41" s="126" t="s">
        <v>79</v>
      </c>
      <c r="U41" s="127" t="s">
        <v>46</v>
      </c>
      <c r="V41" s="127" t="s">
        <v>46</v>
      </c>
      <c r="W41" s="99" t="s">
        <v>111</v>
      </c>
      <c r="X41" s="128" t="s">
        <v>112</v>
      </c>
      <c r="Y41" s="145" t="s">
        <v>78</v>
      </c>
      <c r="Z41" s="127" t="s">
        <v>46</v>
      </c>
      <c r="AA41" s="127" t="s">
        <v>46</v>
      </c>
      <c r="AB41" s="127" t="s">
        <v>221</v>
      </c>
      <c r="AC41" s="129">
        <v>0.19600000000000001</v>
      </c>
      <c r="AD41" s="127" t="s">
        <v>46</v>
      </c>
      <c r="AE41" s="127"/>
      <c r="AF41" s="127"/>
      <c r="AG41" s="127"/>
      <c r="AH41" s="127"/>
      <c r="AI41" s="127"/>
      <c r="AJ41" s="130"/>
      <c r="AK41" s="127"/>
      <c r="AL41" s="127"/>
      <c r="AM41" s="127"/>
      <c r="AN41" s="127"/>
      <c r="AO41" s="184"/>
      <c r="AP41" s="184"/>
      <c r="AQ41" s="180"/>
      <c r="AR41" s="180"/>
      <c r="AS41" s="180"/>
      <c r="AT41" s="180"/>
      <c r="AU41" s="180"/>
      <c r="AV41" s="180"/>
      <c r="AW41" s="180"/>
      <c r="AX41" s="118"/>
      <c r="AY41" s="180"/>
      <c r="AZ41" s="180"/>
      <c r="BA41" s="185"/>
      <c r="BB41" s="183">
        <v>1</v>
      </c>
      <c r="BC41" s="99">
        <f t="shared" si="1"/>
        <v>0</v>
      </c>
    </row>
    <row r="42" spans="1:55" s="99" customFormat="1" ht="50.1" customHeight="1">
      <c r="A42" s="122">
        <v>52</v>
      </c>
      <c r="B42" s="102"/>
      <c r="C42" s="102"/>
      <c r="D42" s="102">
        <v>2</v>
      </c>
      <c r="E42" s="102"/>
      <c r="F42" s="102"/>
      <c r="G42" s="102"/>
      <c r="H42" s="102"/>
      <c r="I42" s="102"/>
      <c r="J42" s="102"/>
      <c r="K42" s="102"/>
      <c r="L42" s="102" t="s">
        <v>205</v>
      </c>
      <c r="M42" s="102"/>
      <c r="N42" s="124" t="s">
        <v>222</v>
      </c>
      <c r="O42" s="124" t="s">
        <v>223</v>
      </c>
      <c r="P42" s="145" t="s">
        <v>224</v>
      </c>
      <c r="Q42" s="126"/>
      <c r="R42" s="102"/>
      <c r="S42" s="125"/>
      <c r="T42" s="126" t="s">
        <v>79</v>
      </c>
      <c r="U42" s="127" t="s">
        <v>46</v>
      </c>
      <c r="V42" s="127" t="s">
        <v>46</v>
      </c>
      <c r="W42" s="99" t="s">
        <v>111</v>
      </c>
      <c r="X42" s="128" t="s">
        <v>112</v>
      </c>
      <c r="Y42" s="134" t="s">
        <v>195</v>
      </c>
      <c r="Z42" s="127" t="s">
        <v>46</v>
      </c>
      <c r="AA42" s="127" t="s">
        <v>46</v>
      </c>
      <c r="AB42" s="127" t="s">
        <v>46</v>
      </c>
      <c r="AC42" s="127">
        <v>0.01</v>
      </c>
      <c r="AD42" s="127" t="s">
        <v>46</v>
      </c>
      <c r="AE42" s="127"/>
      <c r="AF42" s="127"/>
      <c r="AG42" s="127"/>
      <c r="AH42" s="127"/>
      <c r="AI42" s="127"/>
      <c r="AJ42" s="130"/>
      <c r="AK42" s="127"/>
      <c r="AL42" s="127"/>
      <c r="AM42" s="127"/>
      <c r="AN42" s="127"/>
      <c r="AO42" s="184"/>
      <c r="AP42" s="184"/>
      <c r="AQ42" s="180"/>
      <c r="AR42" s="180"/>
      <c r="AS42" s="180"/>
      <c r="AT42" s="180"/>
      <c r="AU42" s="180"/>
      <c r="AV42" s="180"/>
      <c r="AW42" s="180"/>
      <c r="AX42" s="118"/>
      <c r="AY42" s="180"/>
      <c r="AZ42" s="180"/>
      <c r="BA42" s="185"/>
      <c r="BB42" s="183">
        <v>2</v>
      </c>
      <c r="BC42" s="99">
        <f t="shared" si="1"/>
        <v>0</v>
      </c>
    </row>
    <row r="43" spans="1:55" s="99" customFormat="1" ht="50.1" customHeight="1">
      <c r="A43" s="122">
        <v>53</v>
      </c>
      <c r="B43" s="102"/>
      <c r="C43" s="102"/>
      <c r="D43" s="102">
        <v>2</v>
      </c>
      <c r="E43" s="102"/>
      <c r="F43" s="102"/>
      <c r="G43" s="102"/>
      <c r="H43" s="102"/>
      <c r="I43" s="102"/>
      <c r="J43" s="102"/>
      <c r="K43" s="102"/>
      <c r="L43" s="102" t="s">
        <v>87</v>
      </c>
      <c r="M43" s="150" t="s">
        <v>192</v>
      </c>
      <c r="N43" s="124" t="s">
        <v>193</v>
      </c>
      <c r="O43" s="124" t="s">
        <v>223</v>
      </c>
      <c r="P43" s="134" t="s">
        <v>195</v>
      </c>
      <c r="Q43" s="126"/>
      <c r="R43" s="102"/>
      <c r="S43" s="125"/>
      <c r="T43" s="126" t="s">
        <v>79</v>
      </c>
      <c r="U43" s="127" t="s">
        <v>46</v>
      </c>
      <c r="V43" s="127" t="s">
        <v>46</v>
      </c>
      <c r="W43" s="99" t="s">
        <v>111</v>
      </c>
      <c r="X43" s="128" t="s">
        <v>112</v>
      </c>
      <c r="Y43" s="134" t="s">
        <v>195</v>
      </c>
      <c r="Z43" s="127" t="s">
        <v>46</v>
      </c>
      <c r="AA43" s="127" t="s">
        <v>46</v>
      </c>
      <c r="AB43" s="127" t="s">
        <v>46</v>
      </c>
      <c r="AC43" s="129">
        <v>0.01</v>
      </c>
      <c r="AD43" s="127" t="s">
        <v>46</v>
      </c>
      <c r="AE43" s="127"/>
      <c r="AF43" s="127"/>
      <c r="AG43" s="127"/>
      <c r="AH43" s="127"/>
      <c r="AI43" s="127"/>
      <c r="AJ43" s="130"/>
      <c r="AK43" s="127"/>
      <c r="AL43" s="127"/>
      <c r="AM43" s="127"/>
      <c r="AN43" s="127"/>
      <c r="AO43" s="184"/>
      <c r="AP43" s="184"/>
      <c r="AQ43" s="180"/>
      <c r="AR43" s="180"/>
      <c r="AS43" s="180"/>
      <c r="AT43" s="180"/>
      <c r="AU43" s="180"/>
      <c r="AV43" s="180"/>
      <c r="AW43" s="180"/>
      <c r="AX43" s="118"/>
      <c r="AY43" s="180"/>
      <c r="AZ43" s="180"/>
      <c r="BA43" s="185"/>
      <c r="BB43" s="183">
        <v>2</v>
      </c>
      <c r="BC43" s="99">
        <f t="shared" si="1"/>
        <v>0</v>
      </c>
    </row>
    <row r="44" spans="1:55" s="99" customFormat="1" ht="50.1" customHeight="1">
      <c r="A44" s="122">
        <v>54</v>
      </c>
      <c r="B44" s="102"/>
      <c r="C44" s="102">
        <v>1</v>
      </c>
      <c r="D44" s="102"/>
      <c r="E44" s="102"/>
      <c r="F44" s="102"/>
      <c r="G44" s="102"/>
      <c r="H44" s="102"/>
      <c r="I44" s="102"/>
      <c r="J44" s="102"/>
      <c r="K44" s="102"/>
      <c r="L44" s="102" t="s">
        <v>87</v>
      </c>
      <c r="M44" s="99" t="s">
        <v>225</v>
      </c>
      <c r="N44" s="124" t="s">
        <v>225</v>
      </c>
      <c r="O44" s="124" t="s">
        <v>226</v>
      </c>
      <c r="P44" s="145" t="s">
        <v>147</v>
      </c>
      <c r="Q44" s="126"/>
      <c r="R44" s="102"/>
      <c r="S44" s="125"/>
      <c r="T44" s="126" t="s">
        <v>79</v>
      </c>
      <c r="U44" s="124" t="s">
        <v>225</v>
      </c>
      <c r="V44" s="126" t="s">
        <v>79</v>
      </c>
      <c r="W44" s="99" t="s">
        <v>81</v>
      </c>
      <c r="X44" s="128" t="s">
        <v>80</v>
      </c>
      <c r="Y44" s="134" t="s">
        <v>147</v>
      </c>
      <c r="Z44" s="127" t="s">
        <v>82</v>
      </c>
      <c r="AA44" s="127"/>
      <c r="AB44" s="127"/>
      <c r="AC44" s="129">
        <f>SUM(AC46:AC52)</f>
        <v>1.5300000000000002</v>
      </c>
      <c r="AD44" s="127" t="s">
        <v>150</v>
      </c>
      <c r="AE44" s="127"/>
      <c r="AF44" s="127"/>
      <c r="AG44" s="127"/>
      <c r="AH44" s="127"/>
      <c r="AI44" s="127"/>
      <c r="AJ44" s="130"/>
      <c r="AK44" s="127">
        <v>4</v>
      </c>
      <c r="AL44" s="127">
        <v>9.7000000000000003E-2</v>
      </c>
      <c r="AM44" s="127"/>
      <c r="AN44" s="127"/>
      <c r="AO44" s="180" t="str">
        <f>VLOOKUP(N44,[1]副驾驶员座椅总成!$G:$AN,34,0)</f>
        <v>河北自制</v>
      </c>
      <c r="AP44" s="180" t="str">
        <f>VLOOKUP(N44,[1]副驾驶员座椅总成!$G:$AO,35,0)</f>
        <v>焊接车间</v>
      </c>
      <c r="AQ44" s="180"/>
      <c r="AR44" s="180"/>
      <c r="AS44" s="180"/>
      <c r="AT44" s="180"/>
      <c r="AU44" s="180"/>
      <c r="AV44" s="180"/>
      <c r="AW44" s="180"/>
      <c r="AX44" s="118">
        <v>14.556100000000001</v>
      </c>
      <c r="AY44" s="180"/>
      <c r="AZ44" s="180"/>
      <c r="BA44" s="185"/>
      <c r="BB44" s="183">
        <v>1</v>
      </c>
      <c r="BC44" s="99">
        <f t="shared" si="1"/>
        <v>14.556100000000001</v>
      </c>
    </row>
    <row r="45" spans="1:55" s="99" customFormat="1" ht="50.1" customHeight="1">
      <c r="A45" s="122">
        <v>55</v>
      </c>
      <c r="B45" s="102"/>
      <c r="C45" s="102"/>
      <c r="D45" s="102">
        <v>2</v>
      </c>
      <c r="E45" s="102"/>
      <c r="F45" s="102"/>
      <c r="G45" s="102"/>
      <c r="H45" s="102"/>
      <c r="I45" s="102"/>
      <c r="J45" s="102"/>
      <c r="K45" s="102"/>
      <c r="L45" s="102" t="s">
        <v>87</v>
      </c>
      <c r="M45" s="99" t="s">
        <v>227</v>
      </c>
      <c r="N45" s="124" t="s">
        <v>227</v>
      </c>
      <c r="O45" s="124" t="s">
        <v>228</v>
      </c>
      <c r="P45" s="145" t="s">
        <v>229</v>
      </c>
      <c r="Q45" s="126"/>
      <c r="R45" s="102"/>
      <c r="S45" s="125"/>
      <c r="T45" s="126" t="s">
        <v>79</v>
      </c>
      <c r="U45" s="124" t="s">
        <v>46</v>
      </c>
      <c r="V45" s="126" t="s">
        <v>79</v>
      </c>
      <c r="W45" s="99" t="s">
        <v>81</v>
      </c>
      <c r="X45" s="128" t="s">
        <v>80</v>
      </c>
      <c r="Y45" s="134" t="s">
        <v>229</v>
      </c>
      <c r="Z45" s="127" t="s">
        <v>82</v>
      </c>
      <c r="AA45" s="127" t="s">
        <v>46</v>
      </c>
      <c r="AB45" s="127" t="s">
        <v>46</v>
      </c>
      <c r="AC45" s="129">
        <f>AC46+AC47</f>
        <v>0.36899999999999999</v>
      </c>
      <c r="AD45" s="127"/>
      <c r="AE45" s="127"/>
      <c r="AF45" s="127"/>
      <c r="AG45" s="127"/>
      <c r="AH45" s="127"/>
      <c r="AI45" s="127"/>
      <c r="AJ45" s="130"/>
      <c r="AK45" s="127"/>
      <c r="AL45" s="127"/>
      <c r="AM45" s="127"/>
      <c r="AN45" s="127"/>
      <c r="AO45" s="180" t="s">
        <v>85</v>
      </c>
      <c r="AP45" s="180" t="s">
        <v>230</v>
      </c>
      <c r="AQ45" s="180"/>
      <c r="AR45" s="180"/>
      <c r="AS45" s="180"/>
      <c r="AT45" s="180"/>
      <c r="AU45" s="180"/>
      <c r="AV45" s="180"/>
      <c r="AW45" s="180"/>
      <c r="AX45" s="118"/>
      <c r="AY45" s="180"/>
      <c r="AZ45" s="180"/>
      <c r="BA45" s="185"/>
      <c r="BB45" s="183">
        <v>1</v>
      </c>
      <c r="BC45" s="99">
        <f t="shared" si="1"/>
        <v>0</v>
      </c>
    </row>
    <row r="46" spans="1:55" s="99" customFormat="1" ht="50.1" customHeight="1">
      <c r="A46" s="122">
        <v>56</v>
      </c>
      <c r="B46" s="102"/>
      <c r="C46" s="102"/>
      <c r="D46" s="102"/>
      <c r="E46" s="102">
        <v>3</v>
      </c>
      <c r="F46" s="102"/>
      <c r="G46" s="102"/>
      <c r="H46" s="102"/>
      <c r="I46" s="102"/>
      <c r="J46" s="102"/>
      <c r="K46" s="102"/>
      <c r="L46" s="102" t="s">
        <v>87</v>
      </c>
      <c r="M46" s="99" t="s">
        <v>231</v>
      </c>
      <c r="N46" s="124" t="s">
        <v>231</v>
      </c>
      <c r="O46" s="124" t="s">
        <v>232</v>
      </c>
      <c r="P46" s="134" t="s">
        <v>180</v>
      </c>
      <c r="Q46" s="126"/>
      <c r="R46" s="102"/>
      <c r="S46" s="125"/>
      <c r="T46" s="126" t="s">
        <v>79</v>
      </c>
      <c r="U46" s="124" t="s">
        <v>231</v>
      </c>
      <c r="V46" s="126" t="s">
        <v>79</v>
      </c>
      <c r="W46" s="99" t="s">
        <v>81</v>
      </c>
      <c r="X46" s="128" t="s">
        <v>80</v>
      </c>
      <c r="Y46" s="134" t="s">
        <v>180</v>
      </c>
      <c r="Z46" s="134" t="s">
        <v>202</v>
      </c>
      <c r="AA46" s="134" t="s">
        <v>203</v>
      </c>
      <c r="AB46" s="127" t="s">
        <v>204</v>
      </c>
      <c r="AC46" s="129">
        <v>0.35799999999999998</v>
      </c>
      <c r="AD46" s="127" t="s">
        <v>46</v>
      </c>
      <c r="AE46" s="127" t="s">
        <v>183</v>
      </c>
      <c r="AF46" s="127"/>
      <c r="AG46" s="127"/>
      <c r="AH46" s="127"/>
      <c r="AI46" s="127"/>
      <c r="AJ46" s="130"/>
      <c r="AK46" s="127"/>
      <c r="AL46" s="127"/>
      <c r="AM46" s="127"/>
      <c r="AN46" s="127"/>
      <c r="AO46" s="180" t="s">
        <v>233</v>
      </c>
      <c r="AP46" s="180" t="s">
        <v>234</v>
      </c>
      <c r="AQ46" s="180"/>
      <c r="AR46" s="180"/>
      <c r="AS46" s="180"/>
      <c r="AT46" s="180"/>
      <c r="AU46" s="180"/>
      <c r="AV46" s="180"/>
      <c r="AW46" s="180"/>
      <c r="AX46" s="118"/>
      <c r="AY46" s="180"/>
      <c r="AZ46" s="180"/>
      <c r="BA46" s="185"/>
      <c r="BB46" s="183">
        <v>1</v>
      </c>
      <c r="BC46" s="99">
        <f t="shared" si="1"/>
        <v>0</v>
      </c>
    </row>
    <row r="47" spans="1:55" s="99" customFormat="1" ht="50.1" customHeight="1">
      <c r="A47" s="122">
        <v>57</v>
      </c>
      <c r="B47" s="102"/>
      <c r="C47" s="102"/>
      <c r="D47" s="102"/>
      <c r="E47" s="102">
        <v>3</v>
      </c>
      <c r="F47" s="102"/>
      <c r="G47" s="102"/>
      <c r="H47" s="102"/>
      <c r="I47" s="102"/>
      <c r="J47" s="102"/>
      <c r="K47" s="102"/>
      <c r="L47" s="102" t="s">
        <v>205</v>
      </c>
      <c r="M47" s="150" t="s">
        <v>235</v>
      </c>
      <c r="N47" s="124" t="s">
        <v>236</v>
      </c>
      <c r="O47" s="124" t="s">
        <v>237</v>
      </c>
      <c r="P47" s="134" t="s">
        <v>216</v>
      </c>
      <c r="Q47" s="126"/>
      <c r="R47" s="102"/>
      <c r="S47" s="125"/>
      <c r="T47" s="126" t="s">
        <v>79</v>
      </c>
      <c r="U47" s="127" t="s">
        <v>46</v>
      </c>
      <c r="V47" s="127" t="s">
        <v>46</v>
      </c>
      <c r="W47" s="99" t="s">
        <v>111</v>
      </c>
      <c r="X47" s="128" t="s">
        <v>112</v>
      </c>
      <c r="Y47" s="134" t="s">
        <v>216</v>
      </c>
      <c r="Z47" s="127" t="s">
        <v>238</v>
      </c>
      <c r="AA47" s="127" t="s">
        <v>46</v>
      </c>
      <c r="AB47" s="127" t="s">
        <v>239</v>
      </c>
      <c r="AC47" s="129">
        <v>1.0999999999999999E-2</v>
      </c>
      <c r="AD47" s="127" t="s">
        <v>46</v>
      </c>
      <c r="AE47" s="127"/>
      <c r="AF47" s="127"/>
      <c r="AG47" s="127"/>
      <c r="AH47" s="127"/>
      <c r="AI47" s="127"/>
      <c r="AJ47" s="130"/>
      <c r="AK47" s="127"/>
      <c r="AL47" s="127"/>
      <c r="AM47" s="127"/>
      <c r="AN47" s="127"/>
      <c r="AO47" s="180" t="s">
        <v>233</v>
      </c>
      <c r="AP47" s="180" t="s">
        <v>240</v>
      </c>
      <c r="AQ47" s="180"/>
      <c r="AR47" s="180"/>
      <c r="AS47" s="180"/>
      <c r="AT47" s="180"/>
      <c r="AU47" s="180"/>
      <c r="AV47" s="180"/>
      <c r="AW47" s="180"/>
      <c r="AX47" s="118"/>
      <c r="AY47" s="180"/>
      <c r="AZ47" s="180"/>
      <c r="BA47" s="185"/>
      <c r="BB47" s="183">
        <v>1</v>
      </c>
      <c r="BC47" s="99">
        <f t="shared" si="1"/>
        <v>0</v>
      </c>
    </row>
    <row r="48" spans="1:55" s="99" customFormat="1" ht="50.1" customHeight="1">
      <c r="A48" s="122">
        <v>58</v>
      </c>
      <c r="B48" s="102"/>
      <c r="C48" s="102"/>
      <c r="D48" s="102">
        <v>2</v>
      </c>
      <c r="E48" s="102"/>
      <c r="F48" s="102"/>
      <c r="G48" s="102"/>
      <c r="H48" s="102"/>
      <c r="I48" s="102"/>
      <c r="J48" s="102"/>
      <c r="K48" s="102"/>
      <c r="L48" s="102" t="s">
        <v>87</v>
      </c>
      <c r="M48" s="99" t="s">
        <v>241</v>
      </c>
      <c r="N48" s="124" t="s">
        <v>241</v>
      </c>
      <c r="O48" s="124" t="s">
        <v>242</v>
      </c>
      <c r="P48" s="134" t="s">
        <v>229</v>
      </c>
      <c r="Q48" s="126"/>
      <c r="R48" s="102"/>
      <c r="S48" s="125"/>
      <c r="T48" s="126" t="s">
        <v>79</v>
      </c>
      <c r="U48" s="127" t="s">
        <v>46</v>
      </c>
      <c r="V48" s="126" t="s">
        <v>79</v>
      </c>
      <c r="W48" s="99" t="s">
        <v>81</v>
      </c>
      <c r="X48" s="128" t="s">
        <v>80</v>
      </c>
      <c r="Y48" s="134" t="s">
        <v>147</v>
      </c>
      <c r="Z48" s="127" t="s">
        <v>82</v>
      </c>
      <c r="AA48" s="127" t="s">
        <v>46</v>
      </c>
      <c r="AB48" s="127" t="s">
        <v>46</v>
      </c>
      <c r="AC48" s="129">
        <f>SUM(AC49:AC53)</f>
        <v>0.59300000000000008</v>
      </c>
      <c r="AD48" s="127" t="s">
        <v>46</v>
      </c>
      <c r="AE48" s="127"/>
      <c r="AF48" s="127"/>
      <c r="AG48" s="127"/>
      <c r="AH48" s="127"/>
      <c r="AI48" s="127"/>
      <c r="AJ48" s="130"/>
      <c r="AK48" s="127"/>
      <c r="AL48" s="127"/>
      <c r="AM48" s="127"/>
      <c r="AN48" s="127"/>
      <c r="AO48" s="180" t="s">
        <v>85</v>
      </c>
      <c r="AP48" s="180" t="s">
        <v>147</v>
      </c>
      <c r="AQ48" s="180"/>
      <c r="AR48" s="180"/>
      <c r="AS48" s="180"/>
      <c r="AT48" s="180"/>
      <c r="AU48" s="180"/>
      <c r="AV48" s="180"/>
      <c r="AW48" s="180"/>
      <c r="AX48" s="118"/>
      <c r="AY48" s="180"/>
      <c r="AZ48" s="180"/>
      <c r="BA48" s="185"/>
      <c r="BB48" s="183">
        <v>1</v>
      </c>
      <c r="BC48" s="99">
        <f t="shared" si="1"/>
        <v>0</v>
      </c>
    </row>
    <row r="49" spans="1:55" s="99" customFormat="1" ht="50.1" customHeight="1">
      <c r="A49" s="122">
        <v>59</v>
      </c>
      <c r="B49" s="102"/>
      <c r="C49" s="102"/>
      <c r="D49" s="102"/>
      <c r="E49" s="102">
        <v>3</v>
      </c>
      <c r="F49" s="102"/>
      <c r="G49" s="102"/>
      <c r="H49" s="102"/>
      <c r="I49" s="102"/>
      <c r="J49" s="102"/>
      <c r="K49" s="102"/>
      <c r="L49" s="102" t="s">
        <v>205</v>
      </c>
      <c r="M49" s="102" t="s">
        <v>243</v>
      </c>
      <c r="N49" s="124" t="s">
        <v>244</v>
      </c>
      <c r="O49" s="124" t="s">
        <v>245</v>
      </c>
      <c r="P49" s="134" t="s">
        <v>180</v>
      </c>
      <c r="Q49" s="126"/>
      <c r="R49" s="102"/>
      <c r="S49" s="125"/>
      <c r="T49" s="126" t="s">
        <v>79</v>
      </c>
      <c r="U49" s="127" t="s">
        <v>46</v>
      </c>
      <c r="V49" s="127" t="s">
        <v>46</v>
      </c>
      <c r="W49" s="99" t="s">
        <v>111</v>
      </c>
      <c r="X49" s="128" t="s">
        <v>112</v>
      </c>
      <c r="Y49" s="134" t="s">
        <v>180</v>
      </c>
      <c r="Z49" s="134" t="s">
        <v>208</v>
      </c>
      <c r="AA49" s="134" t="s">
        <v>203</v>
      </c>
      <c r="AB49" s="127" t="s">
        <v>209</v>
      </c>
      <c r="AC49" s="129">
        <v>0.54800000000000004</v>
      </c>
      <c r="AD49" s="127" t="s">
        <v>46</v>
      </c>
      <c r="AE49" s="127" t="s">
        <v>183</v>
      </c>
      <c r="AF49" s="127"/>
      <c r="AG49" s="127"/>
      <c r="AH49" s="127"/>
      <c r="AI49" s="127"/>
      <c r="AJ49" s="130"/>
      <c r="AK49" s="127"/>
      <c r="AL49" s="127"/>
      <c r="AM49" s="127"/>
      <c r="AN49" s="127"/>
      <c r="AO49" s="180" t="s">
        <v>233</v>
      </c>
      <c r="AP49" s="180" t="s">
        <v>246</v>
      </c>
      <c r="AQ49" s="180"/>
      <c r="AR49" s="180"/>
      <c r="AS49" s="180"/>
      <c r="AT49" s="180"/>
      <c r="AU49" s="180"/>
      <c r="AV49" s="180"/>
      <c r="AW49" s="180"/>
      <c r="AX49" s="118"/>
      <c r="AY49" s="180"/>
      <c r="AZ49" s="180"/>
      <c r="BA49" s="185"/>
      <c r="BB49" s="183">
        <v>1</v>
      </c>
      <c r="BC49" s="99">
        <f t="shared" si="1"/>
        <v>0</v>
      </c>
    </row>
    <row r="50" spans="1:55" s="99" customFormat="1" ht="50.1" customHeight="1">
      <c r="A50" s="122">
        <v>60</v>
      </c>
      <c r="B50" s="102"/>
      <c r="C50" s="102"/>
      <c r="D50" s="102"/>
      <c r="E50" s="102">
        <v>3</v>
      </c>
      <c r="F50" s="102"/>
      <c r="G50" s="102"/>
      <c r="H50" s="102"/>
      <c r="I50" s="102"/>
      <c r="J50" s="102"/>
      <c r="K50" s="102"/>
      <c r="L50" s="102" t="s">
        <v>205</v>
      </c>
      <c r="M50" s="102" t="s">
        <v>247</v>
      </c>
      <c r="N50" s="124" t="s">
        <v>248</v>
      </c>
      <c r="O50" s="124" t="s">
        <v>249</v>
      </c>
      <c r="P50" s="134" t="s">
        <v>216</v>
      </c>
      <c r="Q50" s="126"/>
      <c r="R50" s="102"/>
      <c r="S50" s="125"/>
      <c r="T50" s="126" t="s">
        <v>79</v>
      </c>
      <c r="U50" s="127" t="s">
        <v>46</v>
      </c>
      <c r="V50" s="127" t="s">
        <v>46</v>
      </c>
      <c r="W50" s="99" t="s">
        <v>111</v>
      </c>
      <c r="X50" s="128" t="s">
        <v>112</v>
      </c>
      <c r="Y50" s="134" t="s">
        <v>216</v>
      </c>
      <c r="Z50" s="127" t="s">
        <v>217</v>
      </c>
      <c r="AA50" s="127" t="s">
        <v>46</v>
      </c>
      <c r="AB50" s="127" t="s">
        <v>250</v>
      </c>
      <c r="AC50" s="129">
        <v>6.0000000000000001E-3</v>
      </c>
      <c r="AD50" s="127" t="s">
        <v>46</v>
      </c>
      <c r="AE50" s="127"/>
      <c r="AF50" s="127"/>
      <c r="AG50" s="127"/>
      <c r="AH50" s="127"/>
      <c r="AI50" s="127"/>
      <c r="AJ50" s="130"/>
      <c r="AK50" s="127"/>
      <c r="AL50" s="127"/>
      <c r="AM50" s="127"/>
      <c r="AN50" s="127"/>
      <c r="AO50" s="180" t="s">
        <v>233</v>
      </c>
      <c r="AP50" s="180" t="s">
        <v>251</v>
      </c>
      <c r="AQ50" s="180"/>
      <c r="AR50" s="180"/>
      <c r="AS50" s="180"/>
      <c r="AT50" s="180"/>
      <c r="AU50" s="180"/>
      <c r="AV50" s="180"/>
      <c r="AW50" s="180"/>
      <c r="AX50" s="118"/>
      <c r="AY50" s="180"/>
      <c r="AZ50" s="180"/>
      <c r="BA50" s="185"/>
      <c r="BB50" s="183">
        <v>1</v>
      </c>
      <c r="BC50" s="99">
        <f t="shared" si="1"/>
        <v>0</v>
      </c>
    </row>
    <row r="51" spans="1:55" s="99" customFormat="1" ht="50.1" customHeight="1">
      <c r="A51" s="122">
        <v>61</v>
      </c>
      <c r="B51" s="102"/>
      <c r="C51" s="102"/>
      <c r="D51" s="102"/>
      <c r="E51" s="102">
        <v>3</v>
      </c>
      <c r="F51" s="102"/>
      <c r="G51" s="102"/>
      <c r="H51" s="102"/>
      <c r="I51" s="102"/>
      <c r="J51" s="102"/>
      <c r="K51" s="102"/>
      <c r="L51" s="102" t="s">
        <v>205</v>
      </c>
      <c r="M51" s="150" t="s">
        <v>252</v>
      </c>
      <c r="N51" s="124" t="s">
        <v>253</v>
      </c>
      <c r="O51" s="124" t="s">
        <v>254</v>
      </c>
      <c r="P51" s="134" t="s">
        <v>180</v>
      </c>
      <c r="Q51" s="126"/>
      <c r="R51" s="102"/>
      <c r="S51" s="125"/>
      <c r="T51" s="126" t="s">
        <v>79</v>
      </c>
      <c r="U51" s="127" t="s">
        <v>46</v>
      </c>
      <c r="V51" s="127" t="s">
        <v>46</v>
      </c>
      <c r="W51" s="99" t="s">
        <v>111</v>
      </c>
      <c r="X51" s="128" t="s">
        <v>112</v>
      </c>
      <c r="Y51" s="134" t="s">
        <v>180</v>
      </c>
      <c r="Z51" s="127" t="s">
        <v>255</v>
      </c>
      <c r="AA51" s="127" t="s">
        <v>46</v>
      </c>
      <c r="AB51" s="127" t="s">
        <v>256</v>
      </c>
      <c r="AC51" s="129">
        <v>4.0000000000000001E-3</v>
      </c>
      <c r="AD51" s="127" t="s">
        <v>46</v>
      </c>
      <c r="AE51" s="127" t="s">
        <v>183</v>
      </c>
      <c r="AF51" s="127"/>
      <c r="AG51" s="127"/>
      <c r="AH51" s="127"/>
      <c r="AI51" s="127"/>
      <c r="AJ51" s="130"/>
      <c r="AK51" s="127"/>
      <c r="AL51" s="127"/>
      <c r="AM51" s="127"/>
      <c r="AN51" s="127"/>
      <c r="AO51" s="180" t="s">
        <v>233</v>
      </c>
      <c r="AP51" s="180" t="s">
        <v>257</v>
      </c>
      <c r="AQ51" s="180"/>
      <c r="AR51" s="180"/>
      <c r="AS51" s="180"/>
      <c r="AT51" s="180"/>
      <c r="AU51" s="180"/>
      <c r="AV51" s="180"/>
      <c r="AW51" s="180"/>
      <c r="AX51" s="118"/>
      <c r="AY51" s="180"/>
      <c r="AZ51" s="180"/>
      <c r="BA51" s="185"/>
      <c r="BB51" s="183">
        <v>1</v>
      </c>
      <c r="BC51" s="99">
        <f t="shared" si="1"/>
        <v>0</v>
      </c>
    </row>
    <row r="52" spans="1:55" s="99" customFormat="1" ht="50.1" customHeight="1">
      <c r="A52" s="122">
        <v>62</v>
      </c>
      <c r="B52" s="102"/>
      <c r="C52" s="102"/>
      <c r="D52" s="102"/>
      <c r="E52" s="102">
        <v>3</v>
      </c>
      <c r="F52" s="102"/>
      <c r="G52" s="102"/>
      <c r="H52" s="102"/>
      <c r="I52" s="102"/>
      <c r="J52" s="102"/>
      <c r="K52" s="102"/>
      <c r="L52" s="102" t="s">
        <v>87</v>
      </c>
      <c r="M52" s="150" t="s">
        <v>192</v>
      </c>
      <c r="N52" s="124" t="s">
        <v>193</v>
      </c>
      <c r="O52" s="124" t="s">
        <v>223</v>
      </c>
      <c r="P52" s="134" t="s">
        <v>195</v>
      </c>
      <c r="Q52" s="126"/>
      <c r="R52" s="102"/>
      <c r="S52" s="125"/>
      <c r="T52" s="126" t="s">
        <v>79</v>
      </c>
      <c r="U52" s="127" t="s">
        <v>46</v>
      </c>
      <c r="V52" s="127" t="s">
        <v>46</v>
      </c>
      <c r="W52" s="99" t="s">
        <v>111</v>
      </c>
      <c r="X52" s="128" t="s">
        <v>112</v>
      </c>
      <c r="Y52" s="134" t="s">
        <v>195</v>
      </c>
      <c r="Z52" s="127" t="s">
        <v>46</v>
      </c>
      <c r="AA52" s="127" t="s">
        <v>46</v>
      </c>
      <c r="AB52" s="127" t="s">
        <v>46</v>
      </c>
      <c r="AC52" s="129">
        <v>0.01</v>
      </c>
      <c r="AD52" s="127" t="s">
        <v>46</v>
      </c>
      <c r="AE52" s="127"/>
      <c r="AF52" s="127"/>
      <c r="AG52" s="127"/>
      <c r="AH52" s="127"/>
      <c r="AI52" s="127"/>
      <c r="AJ52" s="130"/>
      <c r="AK52" s="127"/>
      <c r="AL52" s="127"/>
      <c r="AM52" s="127"/>
      <c r="AN52" s="127"/>
      <c r="AO52" s="180" t="s">
        <v>233</v>
      </c>
      <c r="AP52" s="180" t="s">
        <v>258</v>
      </c>
      <c r="AQ52" s="180"/>
      <c r="AR52" s="180"/>
      <c r="AS52" s="180"/>
      <c r="AT52" s="180"/>
      <c r="AU52" s="180"/>
      <c r="AV52" s="180"/>
      <c r="AW52" s="180"/>
      <c r="AX52" s="118"/>
      <c r="AY52" s="180"/>
      <c r="AZ52" s="180"/>
      <c r="BA52" s="185"/>
      <c r="BB52" s="183">
        <v>2</v>
      </c>
      <c r="BC52" s="99">
        <f t="shared" si="1"/>
        <v>0</v>
      </c>
    </row>
    <row r="53" spans="1:55" s="99" customFormat="1" ht="50.1" customHeight="1">
      <c r="A53" s="122">
        <v>63</v>
      </c>
      <c r="B53" s="102"/>
      <c r="C53" s="102"/>
      <c r="D53" s="102"/>
      <c r="E53" s="102">
        <v>3</v>
      </c>
      <c r="F53" s="102"/>
      <c r="G53" s="102"/>
      <c r="H53" s="102"/>
      <c r="I53" s="102"/>
      <c r="J53" s="102"/>
      <c r="K53" s="102"/>
      <c r="L53" s="102" t="s">
        <v>205</v>
      </c>
      <c r="M53" s="102" t="s">
        <v>259</v>
      </c>
      <c r="N53" s="124" t="s">
        <v>214</v>
      </c>
      <c r="O53" s="124" t="s">
        <v>215</v>
      </c>
      <c r="P53" s="145" t="s">
        <v>216</v>
      </c>
      <c r="Q53" s="126"/>
      <c r="R53" s="102"/>
      <c r="S53" s="125"/>
      <c r="T53" s="126" t="s">
        <v>79</v>
      </c>
      <c r="U53" s="127" t="s">
        <v>46</v>
      </c>
      <c r="V53" s="127" t="s">
        <v>46</v>
      </c>
      <c r="W53" s="99" t="s">
        <v>111</v>
      </c>
      <c r="X53" s="128" t="s">
        <v>112</v>
      </c>
      <c r="Y53" s="145" t="s">
        <v>216</v>
      </c>
      <c r="Z53" s="127" t="s">
        <v>217</v>
      </c>
      <c r="AA53" s="127" t="s">
        <v>46</v>
      </c>
      <c r="AB53" s="127" t="s">
        <v>218</v>
      </c>
      <c r="AC53" s="129">
        <v>2.5000000000000001E-2</v>
      </c>
      <c r="AD53" s="127" t="s">
        <v>46</v>
      </c>
      <c r="AE53" s="127"/>
      <c r="AF53" s="127"/>
      <c r="AG53" s="127"/>
      <c r="AH53" s="127"/>
      <c r="AI53" s="127"/>
      <c r="AJ53" s="130"/>
      <c r="AK53" s="127"/>
      <c r="AL53" s="127"/>
      <c r="AM53" s="127"/>
      <c r="AN53" s="127"/>
      <c r="AO53" s="180" t="s">
        <v>233</v>
      </c>
      <c r="AP53" s="180" t="s">
        <v>251</v>
      </c>
      <c r="AQ53" s="180"/>
      <c r="AR53" s="180"/>
      <c r="AS53" s="180"/>
      <c r="AT53" s="180"/>
      <c r="AU53" s="180"/>
      <c r="AV53" s="180"/>
      <c r="AW53" s="180"/>
      <c r="AX53" s="118"/>
      <c r="AY53" s="180"/>
      <c r="AZ53" s="180"/>
      <c r="BA53" s="185"/>
      <c r="BB53" s="183">
        <v>1</v>
      </c>
      <c r="BC53" s="99">
        <f t="shared" si="1"/>
        <v>0</v>
      </c>
    </row>
    <row r="54" spans="1:55" s="99" customFormat="1" ht="50.1" customHeight="1">
      <c r="A54" s="122">
        <v>64</v>
      </c>
      <c r="B54" s="102"/>
      <c r="C54" s="102"/>
      <c r="D54" s="102">
        <v>2</v>
      </c>
      <c r="E54" s="102"/>
      <c r="F54" s="102"/>
      <c r="G54" s="102"/>
      <c r="H54" s="102"/>
      <c r="I54" s="102"/>
      <c r="J54" s="102"/>
      <c r="K54" s="102"/>
      <c r="L54" s="102" t="s">
        <v>205</v>
      </c>
      <c r="M54" s="102" t="s">
        <v>260</v>
      </c>
      <c r="N54" s="124" t="s">
        <v>261</v>
      </c>
      <c r="O54" s="124" t="s">
        <v>262</v>
      </c>
      <c r="P54" s="134" t="s">
        <v>216</v>
      </c>
      <c r="Q54" s="126"/>
      <c r="R54" s="102"/>
      <c r="S54" s="125"/>
      <c r="T54" s="126" t="s">
        <v>79</v>
      </c>
      <c r="U54" s="127" t="s">
        <v>46</v>
      </c>
      <c r="V54" s="127" t="s">
        <v>46</v>
      </c>
      <c r="W54" s="99" t="s">
        <v>111</v>
      </c>
      <c r="X54" s="128" t="s">
        <v>112</v>
      </c>
      <c r="Y54" s="134" t="s">
        <v>216</v>
      </c>
      <c r="Z54" s="127" t="s">
        <v>263</v>
      </c>
      <c r="AA54" s="127" t="s">
        <v>46</v>
      </c>
      <c r="AB54" s="127" t="s">
        <v>264</v>
      </c>
      <c r="AC54" s="129">
        <v>6.2E-2</v>
      </c>
      <c r="AD54" s="127" t="s">
        <v>46</v>
      </c>
      <c r="AE54" s="127"/>
      <c r="AF54" s="127"/>
      <c r="AG54" s="127"/>
      <c r="AH54" s="127"/>
      <c r="AI54" s="127"/>
      <c r="AJ54" s="130"/>
      <c r="AK54" s="127"/>
      <c r="AL54" s="127"/>
      <c r="AM54" s="127"/>
      <c r="AN54" s="127"/>
      <c r="AO54" s="180" t="s">
        <v>233</v>
      </c>
      <c r="AP54" s="180" t="s">
        <v>251</v>
      </c>
      <c r="AQ54" s="180"/>
      <c r="AR54" s="180"/>
      <c r="AS54" s="180"/>
      <c r="AT54" s="180"/>
      <c r="AU54" s="180"/>
      <c r="AV54" s="180"/>
      <c r="AW54" s="180"/>
      <c r="AX54" s="118"/>
      <c r="AY54" s="180"/>
      <c r="AZ54" s="180"/>
      <c r="BA54" s="185"/>
      <c r="BB54" s="183">
        <v>1</v>
      </c>
      <c r="BC54" s="99">
        <f t="shared" si="1"/>
        <v>0</v>
      </c>
    </row>
    <row r="55" spans="1:55" s="99" customFormat="1" ht="50.1" customHeight="1">
      <c r="A55" s="122">
        <v>65</v>
      </c>
      <c r="B55" s="102"/>
      <c r="C55" s="102"/>
      <c r="D55" s="102">
        <v>2</v>
      </c>
      <c r="E55" s="102"/>
      <c r="F55" s="102"/>
      <c r="G55" s="102"/>
      <c r="H55" s="102"/>
      <c r="I55" s="102"/>
      <c r="J55" s="102"/>
      <c r="K55" s="102"/>
      <c r="L55" s="102" t="s">
        <v>205</v>
      </c>
      <c r="M55" s="102" t="s">
        <v>265</v>
      </c>
      <c r="N55" s="124" t="s">
        <v>266</v>
      </c>
      <c r="O55" s="124" t="s">
        <v>267</v>
      </c>
      <c r="P55" s="134" t="s">
        <v>268</v>
      </c>
      <c r="Q55" s="126"/>
      <c r="R55" s="102"/>
      <c r="S55" s="125"/>
      <c r="T55" s="126" t="s">
        <v>79</v>
      </c>
      <c r="U55" s="127" t="s">
        <v>46</v>
      </c>
      <c r="V55" s="127" t="s">
        <v>46</v>
      </c>
      <c r="W55" s="99" t="s">
        <v>111</v>
      </c>
      <c r="X55" s="128" t="s">
        <v>112</v>
      </c>
      <c r="Y55" s="134" t="s">
        <v>268</v>
      </c>
      <c r="Z55" s="127" t="s">
        <v>269</v>
      </c>
      <c r="AA55" s="127" t="s">
        <v>46</v>
      </c>
      <c r="AB55" s="127" t="s">
        <v>270</v>
      </c>
      <c r="AC55" s="129">
        <v>0.218</v>
      </c>
      <c r="AD55" s="127" t="s">
        <v>46</v>
      </c>
      <c r="AE55" s="127"/>
      <c r="AF55" s="127"/>
      <c r="AG55" s="127"/>
      <c r="AH55" s="127"/>
      <c r="AI55" s="127"/>
      <c r="AJ55" s="130"/>
      <c r="AK55" s="127"/>
      <c r="AL55" s="127"/>
      <c r="AM55" s="127"/>
      <c r="AN55" s="127"/>
      <c r="AO55" s="180" t="s">
        <v>233</v>
      </c>
      <c r="AP55" s="180" t="s">
        <v>271</v>
      </c>
      <c r="AQ55" s="180"/>
      <c r="AR55" s="180"/>
      <c r="AS55" s="180"/>
      <c r="AT55" s="180"/>
      <c r="AU55" s="180"/>
      <c r="AV55" s="180"/>
      <c r="AW55" s="180"/>
      <c r="AX55" s="118"/>
      <c r="AY55" s="180"/>
      <c r="AZ55" s="180"/>
      <c r="BA55" s="185"/>
      <c r="BB55" s="183">
        <v>1</v>
      </c>
      <c r="BC55" s="99">
        <f t="shared" si="1"/>
        <v>0</v>
      </c>
    </row>
    <row r="56" spans="1:55" s="120" customFormat="1" ht="50.1" customHeight="1">
      <c r="A56" s="107"/>
      <c r="B56" s="110"/>
      <c r="C56" s="110">
        <v>1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20" t="s">
        <v>272</v>
      </c>
      <c r="N56" s="137" t="s">
        <v>272</v>
      </c>
      <c r="O56" s="137" t="s">
        <v>273</v>
      </c>
      <c r="P56" s="151" t="s">
        <v>147</v>
      </c>
      <c r="Q56" s="152"/>
      <c r="R56" s="110"/>
      <c r="S56" s="153"/>
      <c r="T56" s="152"/>
      <c r="U56" s="137" t="s">
        <v>272</v>
      </c>
      <c r="V56" s="115" t="s">
        <v>79</v>
      </c>
      <c r="W56" s="120" t="s">
        <v>80</v>
      </c>
      <c r="X56" s="154" t="s">
        <v>81</v>
      </c>
      <c r="Y56" s="151" t="s">
        <v>147</v>
      </c>
      <c r="Z56" s="115" t="s">
        <v>82</v>
      </c>
      <c r="AA56" s="115"/>
      <c r="AB56" s="115"/>
      <c r="AC56" s="155">
        <v>5.8</v>
      </c>
      <c r="AD56" s="115" t="s">
        <v>150</v>
      </c>
      <c r="AE56" s="115" t="s">
        <v>150</v>
      </c>
      <c r="AF56" s="115"/>
      <c r="AG56" s="115"/>
      <c r="AH56" s="115"/>
      <c r="AI56" s="115"/>
      <c r="AJ56" s="156"/>
      <c r="AK56" s="137">
        <v>124</v>
      </c>
      <c r="AL56" s="115">
        <v>0.66700000000000004</v>
      </c>
      <c r="AM56" s="115"/>
      <c r="AN56" s="115"/>
      <c r="AO56" s="180" t="s">
        <v>233</v>
      </c>
      <c r="AP56" s="180"/>
      <c r="AQ56" s="180"/>
      <c r="AR56" s="180"/>
      <c r="AS56" s="180"/>
      <c r="AT56" s="180"/>
      <c r="AU56" s="180"/>
      <c r="AV56" s="180"/>
      <c r="AW56" s="180"/>
      <c r="AX56" s="118"/>
      <c r="AY56" s="180"/>
      <c r="AZ56" s="180"/>
      <c r="BA56" s="185"/>
      <c r="BB56" s="183">
        <v>1</v>
      </c>
      <c r="BC56" s="99">
        <f t="shared" si="1"/>
        <v>0</v>
      </c>
    </row>
    <row r="57" spans="1:55" s="120" customFormat="1" ht="50.1" customHeight="1">
      <c r="A57" s="107"/>
      <c r="B57" s="110"/>
      <c r="C57" s="110"/>
      <c r="D57" s="110">
        <v>2</v>
      </c>
      <c r="E57" s="110"/>
      <c r="F57" s="110"/>
      <c r="G57" s="110"/>
      <c r="H57" s="110"/>
      <c r="I57" s="110"/>
      <c r="J57" s="110"/>
      <c r="K57" s="110"/>
      <c r="L57" s="110"/>
      <c r="M57" s="120" t="s">
        <v>274</v>
      </c>
      <c r="N57" s="137" t="s">
        <v>274</v>
      </c>
      <c r="O57" s="137" t="s">
        <v>275</v>
      </c>
      <c r="P57" s="151" t="s">
        <v>276</v>
      </c>
      <c r="Q57" s="152"/>
      <c r="R57" s="110"/>
      <c r="S57" s="153"/>
      <c r="T57" s="152"/>
      <c r="U57" s="137" t="s">
        <v>274</v>
      </c>
      <c r="V57" s="115" t="s">
        <v>79</v>
      </c>
      <c r="W57" s="120" t="s">
        <v>80</v>
      </c>
      <c r="X57" s="154" t="s">
        <v>81</v>
      </c>
      <c r="Y57" s="151" t="s">
        <v>276</v>
      </c>
      <c r="Z57" s="115" t="s">
        <v>277</v>
      </c>
      <c r="AA57" s="115"/>
      <c r="AB57" s="115"/>
      <c r="AC57" s="155">
        <v>0.42799999999999999</v>
      </c>
      <c r="AD57" s="115" t="s">
        <v>150</v>
      </c>
      <c r="AE57" s="115" t="s">
        <v>183</v>
      </c>
      <c r="AF57" s="115">
        <f>198+6</f>
        <v>204</v>
      </c>
      <c r="AG57" s="115">
        <v>133</v>
      </c>
      <c r="AH57" s="115">
        <v>3</v>
      </c>
      <c r="AI57" s="115">
        <f>AF57*AG57*AH57*7860/1000000000</f>
        <v>0.63977256000000005</v>
      </c>
      <c r="AJ57" s="156">
        <f t="shared" ref="AJ57:AJ65" si="5">AC57/AI57</f>
        <v>0.66898774151864215</v>
      </c>
      <c r="AK57" s="115"/>
      <c r="AL57" s="115">
        <v>3.9E-2</v>
      </c>
      <c r="AM57" s="115"/>
      <c r="AN57" s="115"/>
      <c r="AO57" s="184"/>
      <c r="AP57" s="184"/>
      <c r="AQ57" s="180"/>
      <c r="AR57" s="180">
        <v>6.01</v>
      </c>
      <c r="AS57" s="180">
        <f>AR57*AI57</f>
        <v>3.8450330856000003</v>
      </c>
      <c r="AT57" s="187">
        <f>(1-AJ57)/2</f>
        <v>0.16550612924067892</v>
      </c>
      <c r="AU57" s="180">
        <v>1.2</v>
      </c>
      <c r="AV57" s="180">
        <f>AS57*AU57</f>
        <v>4.6140397027200004</v>
      </c>
      <c r="AW57" s="180"/>
      <c r="AX57" s="118">
        <f>AV57</f>
        <v>4.6140397027200004</v>
      </c>
      <c r="AY57" s="180"/>
      <c r="AZ57" s="180"/>
      <c r="BA57" s="185"/>
      <c r="BB57" s="183">
        <v>1</v>
      </c>
      <c r="BC57" s="99">
        <f t="shared" si="1"/>
        <v>4.6140397027200004</v>
      </c>
    </row>
    <row r="58" spans="1:55" s="120" customFormat="1" ht="50.1" customHeight="1">
      <c r="A58" s="107"/>
      <c r="B58" s="110"/>
      <c r="C58" s="110"/>
      <c r="D58" s="110">
        <v>2</v>
      </c>
      <c r="E58" s="110"/>
      <c r="F58" s="110"/>
      <c r="G58" s="110"/>
      <c r="H58" s="110"/>
      <c r="I58" s="110"/>
      <c r="J58" s="110"/>
      <c r="K58" s="110"/>
      <c r="L58" s="110"/>
      <c r="M58" s="120" t="s">
        <v>278</v>
      </c>
      <c r="N58" s="137" t="s">
        <v>278</v>
      </c>
      <c r="O58" s="137" t="s">
        <v>279</v>
      </c>
      <c r="P58" s="151" t="s">
        <v>276</v>
      </c>
      <c r="Q58" s="152"/>
      <c r="R58" s="110"/>
      <c r="S58" s="153"/>
      <c r="T58" s="152"/>
      <c r="U58" s="137" t="s">
        <v>278</v>
      </c>
      <c r="V58" s="115" t="s">
        <v>79</v>
      </c>
      <c r="W58" s="120" t="s">
        <v>80</v>
      </c>
      <c r="X58" s="154" t="s">
        <v>81</v>
      </c>
      <c r="Y58" s="151" t="s">
        <v>276</v>
      </c>
      <c r="Z58" s="115" t="s">
        <v>277</v>
      </c>
      <c r="AA58" s="115"/>
      <c r="AB58" s="115"/>
      <c r="AC58" s="155">
        <v>0.42799999999999999</v>
      </c>
      <c r="AD58" s="115" t="s">
        <v>150</v>
      </c>
      <c r="AE58" s="115" t="s">
        <v>183</v>
      </c>
      <c r="AF58" s="115">
        <f>198+6</f>
        <v>204</v>
      </c>
      <c r="AG58" s="115">
        <v>133</v>
      </c>
      <c r="AH58" s="115">
        <v>3</v>
      </c>
      <c r="AI58" s="115">
        <f>AF58*AG58*AH58*7860/1000000000</f>
        <v>0.63977256000000005</v>
      </c>
      <c r="AJ58" s="156">
        <f t="shared" si="5"/>
        <v>0.66898774151864215</v>
      </c>
      <c r="AK58" s="115"/>
      <c r="AL58" s="115">
        <v>3.9E-2</v>
      </c>
      <c r="AM58" s="115"/>
      <c r="AN58" s="115"/>
      <c r="AO58" s="184"/>
      <c r="AP58" s="184"/>
      <c r="AQ58" s="180"/>
      <c r="AR58" s="180">
        <v>6.01</v>
      </c>
      <c r="AS58" s="180">
        <f>AR58*AI58</f>
        <v>3.8450330856000003</v>
      </c>
      <c r="AT58" s="187">
        <f t="shared" ref="AT58:AT65" si="6">(1-AJ58)/2</f>
        <v>0.16550612924067892</v>
      </c>
      <c r="AU58" s="180">
        <v>1.2</v>
      </c>
      <c r="AV58" s="180">
        <f t="shared" ref="AV58:AV65" si="7">AS58*AU58</f>
        <v>4.6140397027200004</v>
      </c>
      <c r="AW58" s="180"/>
      <c r="AX58" s="118">
        <f t="shared" ref="AX58:AX65" si="8">AV58</f>
        <v>4.6140397027200004</v>
      </c>
      <c r="AY58" s="180"/>
      <c r="AZ58" s="180"/>
      <c r="BA58" s="185"/>
      <c r="BB58" s="183">
        <v>1</v>
      </c>
      <c r="BC58" s="99">
        <f t="shared" si="1"/>
        <v>4.6140397027200004</v>
      </c>
    </row>
    <row r="59" spans="1:55" s="120" customFormat="1" ht="50.1" customHeight="1">
      <c r="A59" s="107"/>
      <c r="B59" s="110"/>
      <c r="C59" s="110"/>
      <c r="D59" s="110">
        <v>2</v>
      </c>
      <c r="E59" s="110"/>
      <c r="F59" s="110"/>
      <c r="G59" s="110"/>
      <c r="H59" s="110"/>
      <c r="I59" s="110"/>
      <c r="J59" s="110"/>
      <c r="K59" s="110"/>
      <c r="L59" s="110"/>
      <c r="M59" s="120" t="s">
        <v>280</v>
      </c>
      <c r="N59" s="137" t="s">
        <v>280</v>
      </c>
      <c r="O59" s="137" t="s">
        <v>281</v>
      </c>
      <c r="P59" s="151" t="s">
        <v>282</v>
      </c>
      <c r="Q59" s="152"/>
      <c r="R59" s="110"/>
      <c r="S59" s="153"/>
      <c r="T59" s="152"/>
      <c r="U59" s="137" t="s">
        <v>280</v>
      </c>
      <c r="V59" s="115" t="s">
        <v>79</v>
      </c>
      <c r="W59" s="120" t="s">
        <v>80</v>
      </c>
      <c r="X59" s="154" t="s">
        <v>81</v>
      </c>
      <c r="Y59" s="151" t="s">
        <v>282</v>
      </c>
      <c r="Z59" s="115" t="s">
        <v>283</v>
      </c>
      <c r="AA59" s="115"/>
      <c r="AB59" s="115"/>
      <c r="AC59" s="155">
        <v>0.41799999999999998</v>
      </c>
      <c r="AD59" s="115" t="s">
        <v>150</v>
      </c>
      <c r="AE59" s="120" t="s">
        <v>117</v>
      </c>
      <c r="AF59" s="115">
        <f t="shared" ref="AF59:AF63" si="9">AC59/1.134*1000+10</f>
        <v>378.60670194003529</v>
      </c>
      <c r="AG59" s="115">
        <v>25</v>
      </c>
      <c r="AH59" s="115">
        <v>2</v>
      </c>
      <c r="AI59" s="115">
        <f t="shared" ref="AI59:AI63" si="10">AF59*1.134/1000</f>
        <v>0.42934</v>
      </c>
      <c r="AJ59" s="156">
        <f t="shared" si="5"/>
        <v>0.97358736665579726</v>
      </c>
      <c r="AK59" s="115"/>
      <c r="AL59" s="115">
        <v>5.3999999999999999E-2</v>
      </c>
      <c r="AM59" s="115"/>
      <c r="AN59" s="115"/>
      <c r="AO59" s="184"/>
      <c r="AP59" s="184"/>
      <c r="AQ59" s="180"/>
      <c r="AR59" s="180">
        <v>5.15</v>
      </c>
      <c r="AS59" s="180">
        <f t="shared" ref="AS59:AS65" si="11">AR59*AI59</f>
        <v>2.2111010000000002</v>
      </c>
      <c r="AT59" s="187">
        <f t="shared" si="6"/>
        <v>1.320631667210137E-2</v>
      </c>
      <c r="AU59" s="180">
        <v>1.2</v>
      </c>
      <c r="AV59" s="180">
        <f t="shared" si="7"/>
        <v>2.6533212000000002</v>
      </c>
      <c r="AW59" s="180"/>
      <c r="AX59" s="118">
        <f t="shared" si="8"/>
        <v>2.6533212000000002</v>
      </c>
      <c r="AY59" s="180"/>
      <c r="AZ59" s="180"/>
      <c r="BA59" s="185"/>
      <c r="BB59" s="183">
        <v>1</v>
      </c>
      <c r="BC59" s="99">
        <f t="shared" si="1"/>
        <v>2.6533212000000002</v>
      </c>
    </row>
    <row r="60" spans="1:55" s="120" customFormat="1" ht="50.1" customHeight="1">
      <c r="A60" s="107"/>
      <c r="B60" s="110"/>
      <c r="C60" s="110"/>
      <c r="D60" s="110">
        <v>2</v>
      </c>
      <c r="E60" s="110"/>
      <c r="F60" s="110"/>
      <c r="G60" s="110"/>
      <c r="H60" s="110"/>
      <c r="I60" s="110"/>
      <c r="J60" s="110"/>
      <c r="K60" s="110"/>
      <c r="L60" s="110"/>
      <c r="M60" s="120" t="s">
        <v>284</v>
      </c>
      <c r="N60" s="137" t="s">
        <v>284</v>
      </c>
      <c r="O60" s="137" t="s">
        <v>285</v>
      </c>
      <c r="P60" s="151" t="s">
        <v>282</v>
      </c>
      <c r="Q60" s="152"/>
      <c r="R60" s="110"/>
      <c r="S60" s="153"/>
      <c r="T60" s="152"/>
      <c r="U60" s="137" t="s">
        <v>284</v>
      </c>
      <c r="V60" s="115" t="s">
        <v>79</v>
      </c>
      <c r="W60" s="120" t="s">
        <v>80</v>
      </c>
      <c r="X60" s="154" t="s">
        <v>81</v>
      </c>
      <c r="Y60" s="151" t="s">
        <v>282</v>
      </c>
      <c r="Z60" s="115" t="s">
        <v>286</v>
      </c>
      <c r="AA60" s="115"/>
      <c r="AB60" s="115"/>
      <c r="AC60" s="155">
        <v>0.81899999999999995</v>
      </c>
      <c r="AD60" s="115" t="s">
        <v>150</v>
      </c>
      <c r="AE60" s="120" t="s">
        <v>117</v>
      </c>
      <c r="AF60" s="115">
        <f t="shared" si="9"/>
        <v>732.22222222222217</v>
      </c>
      <c r="AG60" s="115">
        <v>25</v>
      </c>
      <c r="AH60" s="115">
        <v>2</v>
      </c>
      <c r="AI60" s="115">
        <f t="shared" si="10"/>
        <v>0.83033999999999997</v>
      </c>
      <c r="AJ60" s="156">
        <f t="shared" si="5"/>
        <v>0.98634294385432475</v>
      </c>
      <c r="AK60" s="115"/>
      <c r="AL60" s="115">
        <v>0.106</v>
      </c>
      <c r="AM60" s="115"/>
      <c r="AN60" s="115"/>
      <c r="AO60" s="184"/>
      <c r="AP60" s="184"/>
      <c r="AQ60" s="180"/>
      <c r="AR60" s="180">
        <v>5.15</v>
      </c>
      <c r="AS60" s="180">
        <f t="shared" si="11"/>
        <v>4.2762510000000002</v>
      </c>
      <c r="AT60" s="187">
        <f t="shared" si="6"/>
        <v>6.8285280728376252E-3</v>
      </c>
      <c r="AU60" s="180">
        <v>1.2</v>
      </c>
      <c r="AV60" s="180">
        <f t="shared" si="7"/>
        <v>5.1315011999999998</v>
      </c>
      <c r="AW60" s="180"/>
      <c r="AX60" s="118">
        <f t="shared" si="8"/>
        <v>5.1315011999999998</v>
      </c>
      <c r="AY60" s="180"/>
      <c r="AZ60" s="180"/>
      <c r="BA60" s="185"/>
      <c r="BB60" s="183">
        <v>1</v>
      </c>
      <c r="BC60" s="99">
        <f t="shared" si="1"/>
        <v>5.1315011999999998</v>
      </c>
    </row>
    <row r="61" spans="1:55" s="120" customFormat="1" ht="50.1" customHeight="1">
      <c r="A61" s="107"/>
      <c r="B61" s="110"/>
      <c r="C61" s="110"/>
      <c r="D61" s="110">
        <v>2</v>
      </c>
      <c r="E61" s="110"/>
      <c r="F61" s="110"/>
      <c r="G61" s="110"/>
      <c r="H61" s="110"/>
      <c r="I61" s="110"/>
      <c r="J61" s="110"/>
      <c r="K61" s="110"/>
      <c r="L61" s="110"/>
      <c r="M61" s="120" t="s">
        <v>287</v>
      </c>
      <c r="N61" s="137" t="s">
        <v>287</v>
      </c>
      <c r="O61" s="137" t="s">
        <v>288</v>
      </c>
      <c r="P61" s="151" t="s">
        <v>282</v>
      </c>
      <c r="Q61" s="152"/>
      <c r="R61" s="110"/>
      <c r="S61" s="153"/>
      <c r="T61" s="152"/>
      <c r="U61" s="137" t="s">
        <v>287</v>
      </c>
      <c r="V61" s="115" t="s">
        <v>79</v>
      </c>
      <c r="W61" s="120" t="s">
        <v>80</v>
      </c>
      <c r="X61" s="154" t="s">
        <v>81</v>
      </c>
      <c r="Y61" s="151" t="s">
        <v>282</v>
      </c>
      <c r="Z61" s="115" t="s">
        <v>286</v>
      </c>
      <c r="AA61" s="115"/>
      <c r="AB61" s="115"/>
      <c r="AC61" s="155">
        <v>0.81899999999999995</v>
      </c>
      <c r="AD61" s="115" t="s">
        <v>150</v>
      </c>
      <c r="AE61" s="120" t="s">
        <v>117</v>
      </c>
      <c r="AF61" s="115">
        <f t="shared" si="9"/>
        <v>732.22222222222217</v>
      </c>
      <c r="AG61" s="115">
        <v>25</v>
      </c>
      <c r="AH61" s="115">
        <v>2</v>
      </c>
      <c r="AI61" s="115">
        <f t="shared" si="10"/>
        <v>0.83033999999999997</v>
      </c>
      <c r="AJ61" s="156">
        <f t="shared" si="5"/>
        <v>0.98634294385432475</v>
      </c>
      <c r="AK61" s="115"/>
      <c r="AL61" s="115">
        <v>0.106</v>
      </c>
      <c r="AM61" s="115"/>
      <c r="AN61" s="115"/>
      <c r="AO61" s="184"/>
      <c r="AP61" s="184"/>
      <c r="AQ61" s="180"/>
      <c r="AR61" s="180">
        <v>5.15</v>
      </c>
      <c r="AS61" s="180">
        <f t="shared" si="11"/>
        <v>4.2762510000000002</v>
      </c>
      <c r="AT61" s="187">
        <f t="shared" si="6"/>
        <v>6.8285280728376252E-3</v>
      </c>
      <c r="AU61" s="180">
        <v>1.2</v>
      </c>
      <c r="AV61" s="180">
        <f t="shared" si="7"/>
        <v>5.1315011999999998</v>
      </c>
      <c r="AW61" s="180"/>
      <c r="AX61" s="118">
        <f t="shared" si="8"/>
        <v>5.1315011999999998</v>
      </c>
      <c r="AY61" s="180"/>
      <c r="AZ61" s="180"/>
      <c r="BA61" s="185"/>
      <c r="BB61" s="183">
        <v>1</v>
      </c>
      <c r="BC61" s="99">
        <f t="shared" si="1"/>
        <v>5.1315011999999998</v>
      </c>
    </row>
    <row r="62" spans="1:55" s="120" customFormat="1" ht="50.1" customHeight="1">
      <c r="A62" s="107"/>
      <c r="B62" s="110"/>
      <c r="C62" s="110"/>
      <c r="D62" s="110">
        <v>2</v>
      </c>
      <c r="E62" s="110"/>
      <c r="F62" s="110"/>
      <c r="G62" s="110"/>
      <c r="H62" s="110"/>
      <c r="I62" s="110"/>
      <c r="J62" s="110"/>
      <c r="K62" s="110"/>
      <c r="L62" s="110"/>
      <c r="M62" s="120" t="s">
        <v>289</v>
      </c>
      <c r="N62" s="137" t="s">
        <v>289</v>
      </c>
      <c r="O62" s="137" t="s">
        <v>290</v>
      </c>
      <c r="P62" s="151" t="s">
        <v>282</v>
      </c>
      <c r="Q62" s="152"/>
      <c r="R62" s="110"/>
      <c r="S62" s="153"/>
      <c r="T62" s="152"/>
      <c r="U62" s="137" t="s">
        <v>289</v>
      </c>
      <c r="V62" s="115" t="s">
        <v>79</v>
      </c>
      <c r="W62" s="120" t="s">
        <v>80</v>
      </c>
      <c r="X62" s="154" t="s">
        <v>81</v>
      </c>
      <c r="Y62" s="151" t="s">
        <v>282</v>
      </c>
      <c r="Z62" s="115" t="s">
        <v>286</v>
      </c>
      <c r="AA62" s="115"/>
      <c r="AB62" s="115"/>
      <c r="AC62" s="155">
        <v>0.24199999999999999</v>
      </c>
      <c r="AD62" s="115" t="s">
        <v>150</v>
      </c>
      <c r="AE62" s="120" t="s">
        <v>117</v>
      </c>
      <c r="AF62" s="115">
        <f t="shared" si="9"/>
        <v>223.40388007054676</v>
      </c>
      <c r="AG62" s="115">
        <v>25</v>
      </c>
      <c r="AH62" s="115">
        <v>2</v>
      </c>
      <c r="AI62" s="115">
        <f t="shared" si="10"/>
        <v>0.25334000000000001</v>
      </c>
      <c r="AJ62" s="156">
        <f t="shared" si="5"/>
        <v>0.95523802005210379</v>
      </c>
      <c r="AK62" s="115"/>
      <c r="AL62" s="115">
        <v>3.1E-2</v>
      </c>
      <c r="AM62" s="115"/>
      <c r="AN62" s="115"/>
      <c r="AO62" s="184"/>
      <c r="AP62" s="184"/>
      <c r="AQ62" s="180"/>
      <c r="AR62" s="180">
        <v>5.15</v>
      </c>
      <c r="AS62" s="180">
        <f t="shared" si="11"/>
        <v>1.3047010000000001</v>
      </c>
      <c r="AT62" s="187">
        <f t="shared" si="6"/>
        <v>2.2380989973948107E-2</v>
      </c>
      <c r="AU62" s="180">
        <v>1.2</v>
      </c>
      <c r="AV62" s="180">
        <f t="shared" si="7"/>
        <v>1.5656412000000002</v>
      </c>
      <c r="AW62" s="180"/>
      <c r="AX62" s="118">
        <f t="shared" si="8"/>
        <v>1.5656412000000002</v>
      </c>
      <c r="AY62" s="180"/>
      <c r="AZ62" s="180"/>
      <c r="BA62" s="185"/>
      <c r="BB62" s="183">
        <v>1</v>
      </c>
      <c r="BC62" s="99">
        <f t="shared" si="1"/>
        <v>1.5656412000000002</v>
      </c>
    </row>
    <row r="63" spans="1:55" s="120" customFormat="1" ht="50.1" customHeight="1">
      <c r="A63" s="107"/>
      <c r="B63" s="110"/>
      <c r="C63" s="110"/>
      <c r="D63" s="110">
        <v>2</v>
      </c>
      <c r="E63" s="110"/>
      <c r="F63" s="110"/>
      <c r="G63" s="110"/>
      <c r="H63" s="110"/>
      <c r="I63" s="110"/>
      <c r="J63" s="110"/>
      <c r="K63" s="110"/>
      <c r="L63" s="110"/>
      <c r="M63" s="120" t="s">
        <v>291</v>
      </c>
      <c r="N63" s="137" t="s">
        <v>291</v>
      </c>
      <c r="O63" s="137" t="s">
        <v>292</v>
      </c>
      <c r="P63" s="151" t="s">
        <v>282</v>
      </c>
      <c r="Q63" s="152"/>
      <c r="R63" s="110"/>
      <c r="S63" s="153"/>
      <c r="T63" s="152"/>
      <c r="U63" s="137" t="s">
        <v>291</v>
      </c>
      <c r="V63" s="115" t="s">
        <v>79</v>
      </c>
      <c r="W63" s="120" t="s">
        <v>80</v>
      </c>
      <c r="X63" s="154" t="s">
        <v>81</v>
      </c>
      <c r="Y63" s="151" t="s">
        <v>282</v>
      </c>
      <c r="Z63" s="115" t="s">
        <v>286</v>
      </c>
      <c r="AA63" s="115"/>
      <c r="AB63" s="115"/>
      <c r="AC63" s="155">
        <v>0.24199999999999999</v>
      </c>
      <c r="AD63" s="115" t="s">
        <v>150</v>
      </c>
      <c r="AE63" s="120" t="s">
        <v>117</v>
      </c>
      <c r="AF63" s="115">
        <f t="shared" si="9"/>
        <v>223.40388007054676</v>
      </c>
      <c r="AG63" s="115">
        <v>25</v>
      </c>
      <c r="AH63" s="115">
        <v>2</v>
      </c>
      <c r="AI63" s="115">
        <f t="shared" si="10"/>
        <v>0.25334000000000001</v>
      </c>
      <c r="AJ63" s="156">
        <f t="shared" si="5"/>
        <v>0.95523802005210379</v>
      </c>
      <c r="AK63" s="115"/>
      <c r="AL63" s="115">
        <v>3.1E-2</v>
      </c>
      <c r="AM63" s="115"/>
      <c r="AN63" s="115"/>
      <c r="AO63" s="184"/>
      <c r="AP63" s="184"/>
      <c r="AQ63" s="180"/>
      <c r="AR63" s="180">
        <v>5.15</v>
      </c>
      <c r="AS63" s="180">
        <f t="shared" si="11"/>
        <v>1.3047010000000001</v>
      </c>
      <c r="AT63" s="187">
        <f t="shared" si="6"/>
        <v>2.2380989973948107E-2</v>
      </c>
      <c r="AU63" s="180">
        <v>1.2</v>
      </c>
      <c r="AV63" s="180">
        <f t="shared" si="7"/>
        <v>1.5656412000000002</v>
      </c>
      <c r="AW63" s="180"/>
      <c r="AX63" s="118">
        <f t="shared" si="8"/>
        <v>1.5656412000000002</v>
      </c>
      <c r="AY63" s="180"/>
      <c r="AZ63" s="180"/>
      <c r="BA63" s="185"/>
      <c r="BB63" s="183">
        <v>1</v>
      </c>
      <c r="BC63" s="99">
        <f t="shared" si="1"/>
        <v>1.5656412000000002</v>
      </c>
    </row>
    <row r="64" spans="1:55" s="120" customFormat="1" ht="50.1" customHeight="1">
      <c r="A64" s="107"/>
      <c r="B64" s="110"/>
      <c r="C64" s="110"/>
      <c r="D64" s="110">
        <v>2</v>
      </c>
      <c r="E64" s="110"/>
      <c r="F64" s="110"/>
      <c r="G64" s="110"/>
      <c r="H64" s="110"/>
      <c r="I64" s="110"/>
      <c r="J64" s="110"/>
      <c r="K64" s="110"/>
      <c r="L64" s="110"/>
      <c r="M64" s="120" t="s">
        <v>293</v>
      </c>
      <c r="N64" s="137" t="s">
        <v>293</v>
      </c>
      <c r="O64" s="137" t="s">
        <v>294</v>
      </c>
      <c r="P64" s="151" t="s">
        <v>282</v>
      </c>
      <c r="Q64" s="152"/>
      <c r="R64" s="110"/>
      <c r="S64" s="153"/>
      <c r="T64" s="152"/>
      <c r="U64" s="137" t="s">
        <v>293</v>
      </c>
      <c r="V64" s="115" t="s">
        <v>79</v>
      </c>
      <c r="W64" s="120" t="s">
        <v>80</v>
      </c>
      <c r="X64" s="154" t="s">
        <v>81</v>
      </c>
      <c r="Y64" s="151" t="s">
        <v>282</v>
      </c>
      <c r="Z64" s="115" t="s">
        <v>295</v>
      </c>
      <c r="AA64" s="115"/>
      <c r="AB64" s="115"/>
      <c r="AC64" s="155">
        <v>0.42</v>
      </c>
      <c r="AD64" s="115" t="s">
        <v>150</v>
      </c>
      <c r="AE64" s="120" t="s">
        <v>117</v>
      </c>
      <c r="AF64" s="115">
        <f>AC64/1.677*1000+10</f>
        <v>260.44722719141322</v>
      </c>
      <c r="AG64" s="115">
        <v>25</v>
      </c>
      <c r="AH64" s="115">
        <v>2</v>
      </c>
      <c r="AI64" s="115">
        <f>AF64*1.677/1000</f>
        <v>0.43676999999999999</v>
      </c>
      <c r="AJ64" s="156">
        <f t="shared" si="5"/>
        <v>0.96160450580397006</v>
      </c>
      <c r="AK64" s="115"/>
      <c r="AL64" s="115">
        <v>1.9E-2</v>
      </c>
      <c r="AM64" s="115"/>
      <c r="AN64" s="115"/>
      <c r="AO64" s="184"/>
      <c r="AP64" s="184"/>
      <c r="AQ64" s="180"/>
      <c r="AR64" s="180">
        <v>5.15</v>
      </c>
      <c r="AS64" s="180">
        <f t="shared" si="11"/>
        <v>2.2493655000000001</v>
      </c>
      <c r="AT64" s="187">
        <f t="shared" si="6"/>
        <v>1.9197747098014972E-2</v>
      </c>
      <c r="AU64" s="180">
        <v>1.2</v>
      </c>
      <c r="AV64" s="180">
        <f t="shared" si="7"/>
        <v>2.6992386000000002</v>
      </c>
      <c r="AW64" s="180"/>
      <c r="AX64" s="118">
        <f t="shared" si="8"/>
        <v>2.6992386000000002</v>
      </c>
      <c r="AY64" s="180"/>
      <c r="AZ64" s="180"/>
      <c r="BA64" s="185"/>
      <c r="BB64" s="183">
        <v>2</v>
      </c>
      <c r="BC64" s="99">
        <f t="shared" si="1"/>
        <v>5.3984772000000003</v>
      </c>
    </row>
    <row r="65" spans="1:55" s="120" customFormat="1" ht="50.1" customHeight="1">
      <c r="A65" s="107">
        <v>77</v>
      </c>
      <c r="B65" s="110"/>
      <c r="C65" s="110"/>
      <c r="D65" s="110">
        <v>2</v>
      </c>
      <c r="E65" s="110"/>
      <c r="F65" s="110"/>
      <c r="G65" s="110"/>
      <c r="H65" s="110"/>
      <c r="I65" s="110"/>
      <c r="J65" s="110"/>
      <c r="K65" s="110"/>
      <c r="L65" s="110"/>
      <c r="M65" s="120" t="s">
        <v>296</v>
      </c>
      <c r="N65" s="137" t="s">
        <v>296</v>
      </c>
      <c r="O65" s="137" t="s">
        <v>297</v>
      </c>
      <c r="P65" s="157" t="s">
        <v>276</v>
      </c>
      <c r="Q65" s="152"/>
      <c r="R65" s="110"/>
      <c r="S65" s="153"/>
      <c r="T65" s="152" t="s">
        <v>79</v>
      </c>
      <c r="U65" s="137" t="s">
        <v>296</v>
      </c>
      <c r="V65" s="152" t="s">
        <v>79</v>
      </c>
      <c r="W65" s="120" t="s">
        <v>80</v>
      </c>
      <c r="X65" s="154" t="s">
        <v>81</v>
      </c>
      <c r="Y65" s="157" t="s">
        <v>276</v>
      </c>
      <c r="Z65" s="115" t="s">
        <v>113</v>
      </c>
      <c r="AA65" s="115" t="s">
        <v>298</v>
      </c>
      <c r="AB65" s="115" t="s">
        <v>299</v>
      </c>
      <c r="AC65" s="155">
        <v>0.183</v>
      </c>
      <c r="AD65" s="115" t="s">
        <v>46</v>
      </c>
      <c r="AE65" s="115" t="s">
        <v>183</v>
      </c>
      <c r="AF65" s="115">
        <v>325</v>
      </c>
      <c r="AG65" s="115">
        <v>42</v>
      </c>
      <c r="AH65" s="115">
        <v>2</v>
      </c>
      <c r="AI65" s="115">
        <f>AF65*AG65*AH65*7860/1000000000</f>
        <v>0.21457799999999999</v>
      </c>
      <c r="AJ65" s="156">
        <f t="shared" si="5"/>
        <v>0.85283673069932608</v>
      </c>
      <c r="AK65" s="115"/>
      <c r="AL65" s="115">
        <v>2.5000000000000001E-2</v>
      </c>
      <c r="AM65" s="115"/>
      <c r="AN65" s="115"/>
      <c r="AO65" s="184"/>
      <c r="AP65" s="184"/>
      <c r="AQ65" s="180"/>
      <c r="AR65" s="180">
        <v>4.87</v>
      </c>
      <c r="AS65" s="180">
        <f t="shared" si="11"/>
        <v>1.0449948600000001</v>
      </c>
      <c r="AT65" s="187">
        <f t="shared" si="6"/>
        <v>7.3581634650336958E-2</v>
      </c>
      <c r="AU65" s="180">
        <v>1.2</v>
      </c>
      <c r="AV65" s="180">
        <f t="shared" si="7"/>
        <v>1.2539938320000001</v>
      </c>
      <c r="AW65" s="180"/>
      <c r="AX65" s="118">
        <f t="shared" si="8"/>
        <v>1.2539938320000001</v>
      </c>
      <c r="AY65" s="180"/>
      <c r="AZ65" s="180"/>
      <c r="BA65" s="185"/>
      <c r="BB65" s="183">
        <v>1</v>
      </c>
      <c r="BC65" s="99">
        <f t="shared" si="1"/>
        <v>1.2539938320000001</v>
      </c>
    </row>
    <row r="66" spans="1:55" s="99" customFormat="1" ht="50.1" customHeight="1">
      <c r="A66" s="122">
        <v>70</v>
      </c>
      <c r="B66" s="102"/>
      <c r="C66" s="102"/>
      <c r="D66" s="102">
        <v>2</v>
      </c>
      <c r="E66" s="102"/>
      <c r="F66" s="102"/>
      <c r="G66" s="102"/>
      <c r="H66" s="102"/>
      <c r="I66" s="102"/>
      <c r="J66" s="102"/>
      <c r="K66" s="102"/>
      <c r="L66" s="102" t="s">
        <v>300</v>
      </c>
      <c r="M66" s="102"/>
      <c r="N66" s="124" t="s">
        <v>301</v>
      </c>
      <c r="O66" s="124" t="s">
        <v>302</v>
      </c>
      <c r="P66" s="134" t="s">
        <v>148</v>
      </c>
      <c r="Q66" s="126"/>
      <c r="R66" s="102"/>
      <c r="S66" s="125"/>
      <c r="T66" s="126" t="s">
        <v>79</v>
      </c>
      <c r="U66" s="127" t="s">
        <v>46</v>
      </c>
      <c r="V66" s="127" t="s">
        <v>46</v>
      </c>
      <c r="W66" s="99" t="s">
        <v>111</v>
      </c>
      <c r="X66" s="128" t="s">
        <v>112</v>
      </c>
      <c r="Y66" s="134" t="s">
        <v>148</v>
      </c>
      <c r="Z66" s="134" t="s">
        <v>82</v>
      </c>
      <c r="AA66" s="134" t="s">
        <v>46</v>
      </c>
      <c r="AB66" s="134" t="s">
        <v>303</v>
      </c>
      <c r="AC66" s="134"/>
      <c r="AD66" s="127" t="s">
        <v>46</v>
      </c>
      <c r="AE66" s="127"/>
      <c r="AF66" s="127"/>
      <c r="AG66" s="127"/>
      <c r="AH66" s="127"/>
      <c r="AI66" s="127"/>
      <c r="AJ66" s="130"/>
      <c r="AK66" s="127"/>
      <c r="AL66" s="127"/>
      <c r="AM66" s="127"/>
      <c r="AN66" s="127"/>
      <c r="AO66" s="184"/>
      <c r="AP66" s="184"/>
      <c r="AQ66" s="180"/>
      <c r="AR66" s="180"/>
      <c r="AS66" s="180"/>
      <c r="AT66" s="180"/>
      <c r="AU66" s="180"/>
      <c r="AV66" s="180"/>
      <c r="AW66" s="180"/>
      <c r="AX66" s="118"/>
      <c r="AY66" s="180"/>
      <c r="AZ66" s="180"/>
      <c r="BA66" s="185"/>
      <c r="BB66" s="183">
        <v>2</v>
      </c>
      <c r="BC66" s="99">
        <f t="shared" si="1"/>
        <v>0</v>
      </c>
    </row>
    <row r="67" spans="1:55" s="99" customFormat="1" ht="50.1" customHeight="1">
      <c r="A67" s="122">
        <v>71</v>
      </c>
      <c r="B67" s="102"/>
      <c r="C67" s="102"/>
      <c r="D67" s="102"/>
      <c r="E67" s="102">
        <v>3</v>
      </c>
      <c r="F67" s="102"/>
      <c r="G67" s="102"/>
      <c r="H67" s="102"/>
      <c r="I67" s="102"/>
      <c r="J67" s="102"/>
      <c r="K67" s="102"/>
      <c r="L67" s="102" t="s">
        <v>300</v>
      </c>
      <c r="M67" s="102"/>
      <c r="N67" s="124" t="s">
        <v>470</v>
      </c>
      <c r="O67" s="124" t="s">
        <v>469</v>
      </c>
      <c r="P67" s="134" t="s">
        <v>195</v>
      </c>
      <c r="Q67" s="126"/>
      <c r="R67" s="102"/>
      <c r="S67" s="125"/>
      <c r="T67" s="126" t="s">
        <v>79</v>
      </c>
      <c r="U67" s="127" t="s">
        <v>46</v>
      </c>
      <c r="V67" s="127" t="s">
        <v>46</v>
      </c>
      <c r="W67" s="99" t="s">
        <v>111</v>
      </c>
      <c r="X67" s="128" t="s">
        <v>112</v>
      </c>
      <c r="Y67" s="134" t="s">
        <v>195</v>
      </c>
      <c r="Z67" s="134" t="s">
        <v>46</v>
      </c>
      <c r="AA67" s="134"/>
      <c r="AB67" s="134" t="s">
        <v>304</v>
      </c>
      <c r="AC67" s="134">
        <v>9.6624080000000001E-2</v>
      </c>
      <c r="AD67" s="127" t="s">
        <v>46</v>
      </c>
      <c r="AE67" s="127"/>
      <c r="AF67" s="127"/>
      <c r="AG67" s="127"/>
      <c r="AH67" s="127"/>
      <c r="AI67" s="127"/>
      <c r="AJ67" s="130"/>
      <c r="AK67" s="127"/>
      <c r="AL67" s="127"/>
      <c r="AM67" s="127"/>
      <c r="AN67" s="127"/>
      <c r="AO67" s="184"/>
      <c r="AP67" s="184"/>
      <c r="AQ67" s="180"/>
      <c r="AR67" s="180"/>
      <c r="AS67" s="180"/>
      <c r="AT67" s="180"/>
      <c r="AU67" s="180"/>
      <c r="AV67" s="180"/>
      <c r="AW67" s="180"/>
      <c r="AX67" s="118">
        <v>1.1418999999999999</v>
      </c>
      <c r="AY67" s="180"/>
      <c r="AZ67" s="180"/>
      <c r="BA67" s="185"/>
      <c r="BB67" s="183">
        <v>2</v>
      </c>
      <c r="BC67" s="99">
        <f t="shared" si="1"/>
        <v>2.2837999999999998</v>
      </c>
    </row>
    <row r="68" spans="1:55" s="99" customFormat="1" ht="50.1" customHeight="1">
      <c r="A68" s="122">
        <v>72</v>
      </c>
      <c r="B68" s="102"/>
      <c r="C68" s="102"/>
      <c r="D68" s="102"/>
      <c r="E68" s="102">
        <v>3</v>
      </c>
      <c r="F68" s="102"/>
      <c r="G68" s="102"/>
      <c r="H68" s="102"/>
      <c r="I68" s="102"/>
      <c r="J68" s="102"/>
      <c r="K68" s="102"/>
      <c r="L68" s="102" t="s">
        <v>300</v>
      </c>
      <c r="M68" s="150" t="s">
        <v>305</v>
      </c>
      <c r="N68" s="124" t="s">
        <v>306</v>
      </c>
      <c r="O68" s="124" t="s">
        <v>307</v>
      </c>
      <c r="P68" s="134" t="s">
        <v>308</v>
      </c>
      <c r="Q68" s="126"/>
      <c r="R68" s="102"/>
      <c r="S68" s="125"/>
      <c r="T68" s="126" t="s">
        <v>79</v>
      </c>
      <c r="U68" s="127" t="s">
        <v>46</v>
      </c>
      <c r="V68" s="127" t="s">
        <v>46</v>
      </c>
      <c r="W68" s="99" t="s">
        <v>111</v>
      </c>
      <c r="X68" s="128" t="s">
        <v>112</v>
      </c>
      <c r="Y68" s="134" t="s">
        <v>308</v>
      </c>
      <c r="Z68" s="134" t="s">
        <v>309</v>
      </c>
      <c r="AA68" s="134"/>
      <c r="AB68" s="134" t="s">
        <v>310</v>
      </c>
      <c r="AC68" s="134">
        <v>3.52308E-2</v>
      </c>
      <c r="AD68" s="127" t="s">
        <v>46</v>
      </c>
      <c r="AE68" s="127"/>
      <c r="AF68" s="127"/>
      <c r="AG68" s="127"/>
      <c r="AH68" s="127"/>
      <c r="AI68" s="127"/>
      <c r="AJ68" s="130"/>
      <c r="AK68" s="127"/>
      <c r="AL68" s="127"/>
      <c r="AM68" s="127"/>
      <c r="AN68" s="127"/>
      <c r="AO68" s="184"/>
      <c r="AP68" s="184"/>
      <c r="AQ68" s="180"/>
      <c r="AR68" s="180"/>
      <c r="AS68" s="180"/>
      <c r="AT68" s="180"/>
      <c r="AU68" s="180"/>
      <c r="AV68" s="180"/>
      <c r="AW68" s="180"/>
      <c r="AX68" s="118">
        <v>0.1149</v>
      </c>
      <c r="AY68" s="180"/>
      <c r="AZ68" s="180"/>
      <c r="BA68" s="185"/>
      <c r="BB68" s="183">
        <v>2</v>
      </c>
      <c r="BC68" s="99">
        <f t="shared" si="1"/>
        <v>0.2298</v>
      </c>
    </row>
    <row r="69" spans="1:55" s="99" customFormat="1" ht="50.1" customHeight="1">
      <c r="A69" s="122">
        <v>78</v>
      </c>
      <c r="B69" s="102"/>
      <c r="C69" s="102"/>
      <c r="D69" s="102">
        <v>2</v>
      </c>
      <c r="E69" s="102"/>
      <c r="F69" s="102"/>
      <c r="G69" s="102"/>
      <c r="H69" s="102"/>
      <c r="I69" s="102"/>
      <c r="J69" s="102"/>
      <c r="K69" s="102"/>
      <c r="L69" s="102" t="s">
        <v>311</v>
      </c>
      <c r="M69" s="99" t="s">
        <v>312</v>
      </c>
      <c r="N69" s="124" t="s">
        <v>312</v>
      </c>
      <c r="O69" s="124" t="s">
        <v>313</v>
      </c>
      <c r="P69" s="134" t="s">
        <v>147</v>
      </c>
      <c r="Q69" s="126"/>
      <c r="R69" s="102"/>
      <c r="S69" s="125"/>
      <c r="T69" s="126" t="s">
        <v>79</v>
      </c>
      <c r="U69" s="124" t="s">
        <v>312</v>
      </c>
      <c r="V69" s="126" t="s">
        <v>79</v>
      </c>
      <c r="W69" s="99" t="s">
        <v>111</v>
      </c>
      <c r="X69" s="128" t="s">
        <v>112</v>
      </c>
      <c r="Y69" s="134" t="s">
        <v>147</v>
      </c>
      <c r="Z69" s="127" t="s">
        <v>82</v>
      </c>
      <c r="AA69" s="127" t="s">
        <v>46</v>
      </c>
      <c r="AB69" s="127" t="s">
        <v>314</v>
      </c>
      <c r="AC69" s="129">
        <v>1.504</v>
      </c>
      <c r="AD69" s="127" t="s">
        <v>46</v>
      </c>
      <c r="AE69" s="127"/>
      <c r="AF69" s="127"/>
      <c r="AG69" s="127"/>
      <c r="AH69" s="127"/>
      <c r="AI69" s="127"/>
      <c r="AJ69" s="130"/>
      <c r="AK69" s="127"/>
      <c r="AL69" s="127"/>
      <c r="AM69" s="127"/>
      <c r="AN69" s="127"/>
      <c r="AO69" s="184"/>
      <c r="AP69" s="184"/>
      <c r="AQ69" s="180"/>
      <c r="AR69" s="180"/>
      <c r="AS69" s="180"/>
      <c r="AT69" s="180"/>
      <c r="AU69" s="180"/>
      <c r="AV69" s="180"/>
      <c r="AW69" s="180"/>
      <c r="AX69" s="118">
        <v>19.664300000000001</v>
      </c>
      <c r="AY69" s="180"/>
      <c r="AZ69" s="180"/>
      <c r="BA69" s="185"/>
      <c r="BB69" s="183">
        <v>2</v>
      </c>
      <c r="BC69" s="99">
        <f t="shared" si="1"/>
        <v>39.328600000000002</v>
      </c>
    </row>
    <row r="70" spans="1:55" s="99" customFormat="1" ht="50.1" customHeight="1">
      <c r="A70" s="122">
        <v>81</v>
      </c>
      <c r="B70" s="102"/>
      <c r="C70" s="102"/>
      <c r="D70" s="102"/>
      <c r="E70" s="102">
        <v>3</v>
      </c>
      <c r="F70" s="102"/>
      <c r="G70" s="102"/>
      <c r="H70" s="102"/>
      <c r="I70" s="102"/>
      <c r="J70" s="102"/>
      <c r="K70" s="102"/>
      <c r="L70" s="102" t="s">
        <v>311</v>
      </c>
      <c r="M70" s="158" t="s">
        <v>315</v>
      </c>
      <c r="N70" s="159" t="s">
        <v>315</v>
      </c>
      <c r="O70" s="159" t="s">
        <v>316</v>
      </c>
      <c r="P70" s="134" t="s">
        <v>317</v>
      </c>
      <c r="Q70" s="126"/>
      <c r="R70" s="102"/>
      <c r="S70" s="125"/>
      <c r="T70" s="126" t="s">
        <v>79</v>
      </c>
      <c r="U70" s="159" t="s">
        <v>315</v>
      </c>
      <c r="V70" s="126" t="s">
        <v>79</v>
      </c>
      <c r="W70" s="99" t="s">
        <v>111</v>
      </c>
      <c r="X70" s="128" t="s">
        <v>112</v>
      </c>
      <c r="Y70" s="134" t="s">
        <v>317</v>
      </c>
      <c r="Z70" s="127" t="s">
        <v>318</v>
      </c>
      <c r="AA70" s="127" t="s">
        <v>319</v>
      </c>
      <c r="AB70" s="127" t="s">
        <v>320</v>
      </c>
      <c r="AC70" s="129">
        <v>0.34</v>
      </c>
      <c r="AD70" s="127" t="s">
        <v>46</v>
      </c>
      <c r="AE70" s="127" t="s">
        <v>321</v>
      </c>
      <c r="AF70" s="127"/>
      <c r="AG70" s="127"/>
      <c r="AH70" s="127"/>
      <c r="AI70" s="127"/>
      <c r="AJ70" s="130"/>
      <c r="AK70" s="127"/>
      <c r="AL70" s="127"/>
      <c r="AM70" s="127"/>
      <c r="AN70" s="127"/>
      <c r="AO70" s="184"/>
      <c r="AP70" s="184"/>
      <c r="AQ70" s="180"/>
      <c r="AR70" s="180"/>
      <c r="AS70" s="180"/>
      <c r="AT70" s="180"/>
      <c r="AU70" s="180"/>
      <c r="AV70" s="180"/>
      <c r="AW70" s="180"/>
      <c r="AX70" s="118"/>
      <c r="AY70" s="180"/>
      <c r="AZ70" s="180"/>
      <c r="BA70" s="185"/>
      <c r="BB70" s="183">
        <v>6</v>
      </c>
      <c r="BC70" s="99">
        <f t="shared" si="1"/>
        <v>0</v>
      </c>
    </row>
    <row r="71" spans="1:55" s="99" customFormat="1" ht="50.1" customHeight="1">
      <c r="A71" s="122">
        <v>82</v>
      </c>
      <c r="B71" s="102"/>
      <c r="C71" s="102">
        <v>1</v>
      </c>
      <c r="D71" s="102"/>
      <c r="E71" s="102"/>
      <c r="F71" s="102"/>
      <c r="G71" s="102"/>
      <c r="H71" s="102"/>
      <c r="I71" s="102"/>
      <c r="J71" s="102"/>
      <c r="K71" s="102"/>
      <c r="L71" s="102" t="s">
        <v>87</v>
      </c>
      <c r="M71" s="158" t="s">
        <v>322</v>
      </c>
      <c r="N71" s="159" t="s">
        <v>322</v>
      </c>
      <c r="O71" s="159" t="s">
        <v>323</v>
      </c>
      <c r="P71" s="134" t="s">
        <v>324</v>
      </c>
      <c r="Q71" s="126"/>
      <c r="R71" s="102"/>
      <c r="S71" s="125"/>
      <c r="T71" s="126" t="s">
        <v>79</v>
      </c>
      <c r="U71" s="159" t="s">
        <v>322</v>
      </c>
      <c r="V71" s="126" t="s">
        <v>79</v>
      </c>
      <c r="W71" s="99" t="s">
        <v>81</v>
      </c>
      <c r="X71" s="128" t="s">
        <v>80</v>
      </c>
      <c r="Y71" s="134" t="s">
        <v>324</v>
      </c>
      <c r="Z71" s="134" t="s">
        <v>82</v>
      </c>
      <c r="AA71" s="134" t="s">
        <v>46</v>
      </c>
      <c r="AB71" s="134" t="s">
        <v>46</v>
      </c>
      <c r="AC71" s="134">
        <v>0.91</v>
      </c>
      <c r="AD71" s="127" t="s">
        <v>46</v>
      </c>
      <c r="AE71" s="127" t="s">
        <v>84</v>
      </c>
      <c r="AF71" s="127"/>
      <c r="AG71" s="127"/>
      <c r="AH71" s="127"/>
      <c r="AI71" s="127"/>
      <c r="AJ71" s="130"/>
      <c r="AK71" s="127"/>
      <c r="AL71" s="127"/>
      <c r="AM71" s="127"/>
      <c r="AN71" s="127"/>
      <c r="AO71" s="180" t="str">
        <f>VLOOKUP(N71,[1]副驾驶员座椅总成!$G:$AN,34,0)</f>
        <v>河北外购</v>
      </c>
      <c r="AP71" s="180" t="str">
        <f>VLOOKUP(N71,[1]副驾驶员座椅总成!$G:$AO,35,0)</f>
        <v>泉州福兴</v>
      </c>
      <c r="AQ71" s="180"/>
      <c r="AR71" s="180"/>
      <c r="AS71" s="180"/>
      <c r="AT71" s="180"/>
      <c r="AU71" s="180"/>
      <c r="AV71" s="180"/>
      <c r="AW71" s="180"/>
      <c r="AX71" s="118">
        <v>28.32</v>
      </c>
      <c r="AY71" s="180"/>
      <c r="AZ71" s="180"/>
      <c r="BA71" s="185"/>
      <c r="BB71" s="183">
        <v>1</v>
      </c>
      <c r="BC71" s="99">
        <f t="shared" si="1"/>
        <v>28.32</v>
      </c>
    </row>
    <row r="72" spans="1:55" s="99" customFormat="1" ht="50.1" customHeight="1">
      <c r="A72" s="122">
        <v>83</v>
      </c>
      <c r="B72" s="102"/>
      <c r="C72" s="102">
        <v>1</v>
      </c>
      <c r="D72" s="102"/>
      <c r="E72" s="102"/>
      <c r="F72" s="102"/>
      <c r="G72" s="102"/>
      <c r="H72" s="102"/>
      <c r="I72" s="102"/>
      <c r="J72" s="102"/>
      <c r="K72" s="102"/>
      <c r="L72" s="102" t="s">
        <v>87</v>
      </c>
      <c r="M72" s="158" t="s">
        <v>325</v>
      </c>
      <c r="N72" s="159" t="s">
        <v>325</v>
      </c>
      <c r="O72" s="159" t="s">
        <v>326</v>
      </c>
      <c r="P72" s="134" t="s">
        <v>324</v>
      </c>
      <c r="Q72" s="126"/>
      <c r="R72" s="102"/>
      <c r="S72" s="125"/>
      <c r="T72" s="126" t="s">
        <v>79</v>
      </c>
      <c r="U72" s="159" t="s">
        <v>325</v>
      </c>
      <c r="V72" s="126" t="s">
        <v>79</v>
      </c>
      <c r="W72" s="99" t="s">
        <v>81</v>
      </c>
      <c r="X72" s="128" t="s">
        <v>80</v>
      </c>
      <c r="Y72" s="134" t="s">
        <v>324</v>
      </c>
      <c r="Z72" s="134" t="s">
        <v>82</v>
      </c>
      <c r="AA72" s="134" t="s">
        <v>46</v>
      </c>
      <c r="AB72" s="134" t="s">
        <v>46</v>
      </c>
      <c r="AC72" s="134">
        <v>0.23</v>
      </c>
      <c r="AD72" s="127" t="s">
        <v>46</v>
      </c>
      <c r="AE72" s="127" t="s">
        <v>84</v>
      </c>
      <c r="AF72" s="127"/>
      <c r="AG72" s="127"/>
      <c r="AH72" s="127"/>
      <c r="AI72" s="127"/>
      <c r="AJ72" s="130"/>
      <c r="AK72" s="127"/>
      <c r="AL72" s="127"/>
      <c r="AM72" s="127"/>
      <c r="AN72" s="127"/>
      <c r="AO72" s="180" t="str">
        <f>VLOOKUP(N72,[1]副驾驶员座椅总成!$G:$AN,34,0)</f>
        <v>河北外购</v>
      </c>
      <c r="AP72" s="180" t="str">
        <f>VLOOKUP(N72,[1]副驾驶员座椅总成!$G:$AO,35,0)</f>
        <v>泉州福兴</v>
      </c>
      <c r="AQ72" s="180"/>
      <c r="AR72" s="180"/>
      <c r="AS72" s="180"/>
      <c r="AT72" s="180"/>
      <c r="AU72" s="180"/>
      <c r="AV72" s="180"/>
      <c r="AW72" s="180"/>
      <c r="AX72" s="118">
        <v>13.68</v>
      </c>
      <c r="AY72" s="180"/>
      <c r="AZ72" s="180"/>
      <c r="BA72" s="185"/>
      <c r="BB72" s="183">
        <v>1</v>
      </c>
      <c r="BC72" s="99">
        <f t="shared" si="1"/>
        <v>13.68</v>
      </c>
    </row>
    <row r="73" spans="1:55" s="99" customFormat="1" ht="50.1" customHeight="1">
      <c r="A73" s="122">
        <v>84</v>
      </c>
      <c r="B73" s="102"/>
      <c r="C73" s="102">
        <v>1</v>
      </c>
      <c r="D73" s="102"/>
      <c r="E73" s="102"/>
      <c r="F73" s="102"/>
      <c r="G73" s="102"/>
      <c r="H73" s="102"/>
      <c r="I73" s="102"/>
      <c r="J73" s="102"/>
      <c r="K73" s="102"/>
      <c r="L73" s="102" t="s">
        <v>87</v>
      </c>
      <c r="M73" s="158" t="s">
        <v>327</v>
      </c>
      <c r="N73" s="159" t="s">
        <v>327</v>
      </c>
      <c r="O73" s="159" t="s">
        <v>328</v>
      </c>
      <c r="P73" s="134" t="s">
        <v>329</v>
      </c>
      <c r="Q73" s="126"/>
      <c r="R73" s="102"/>
      <c r="S73" s="125"/>
      <c r="T73" s="126" t="s">
        <v>79</v>
      </c>
      <c r="U73" s="159" t="s">
        <v>330</v>
      </c>
      <c r="V73" s="126" t="s">
        <v>79</v>
      </c>
      <c r="W73" s="99" t="s">
        <v>81</v>
      </c>
      <c r="X73" s="128" t="s">
        <v>80</v>
      </c>
      <c r="Y73" s="134" t="s">
        <v>99</v>
      </c>
      <c r="Z73" s="127" t="s">
        <v>331</v>
      </c>
      <c r="AA73" s="134" t="s">
        <v>46</v>
      </c>
      <c r="AB73" s="127" t="s">
        <v>332</v>
      </c>
      <c r="AC73" s="129">
        <v>2.3E-2</v>
      </c>
      <c r="AD73" s="127" t="s">
        <v>46</v>
      </c>
      <c r="AE73" s="127" t="s">
        <v>333</v>
      </c>
      <c r="AF73" s="127" t="s">
        <v>334</v>
      </c>
      <c r="AG73" s="127"/>
      <c r="AH73" s="127"/>
      <c r="AI73" s="127">
        <f>AC73*1.02</f>
        <v>2.3460000000000002E-2</v>
      </c>
      <c r="AJ73" s="130">
        <f>AC73/AI73</f>
        <v>0.98039215686274506</v>
      </c>
      <c r="AK73" s="127"/>
      <c r="AL73" s="127"/>
      <c r="AM73" s="127"/>
      <c r="AN73" s="127"/>
      <c r="AO73" s="180" t="str">
        <f>VLOOKUP(N73,[1]副驾驶员座椅总成!$G:$AN,34,0)</f>
        <v>河北外购</v>
      </c>
      <c r="AP73" s="180" t="str">
        <f>VLOOKUP(N73,[1]副驾驶员座椅总成!$G:$AO,35,0)</f>
        <v>汇铭</v>
      </c>
      <c r="AQ73" s="180"/>
      <c r="AR73" s="180"/>
      <c r="AS73" s="180"/>
      <c r="AT73" s="180"/>
      <c r="AU73" s="180"/>
      <c r="AV73" s="180"/>
      <c r="AW73" s="180"/>
      <c r="AX73" s="118">
        <v>0.59940000000000004</v>
      </c>
      <c r="AY73" s="180"/>
      <c r="AZ73" s="180"/>
      <c r="BA73" s="185"/>
      <c r="BB73" s="183">
        <v>1</v>
      </c>
      <c r="BC73" s="99">
        <f t="shared" si="1"/>
        <v>0.59940000000000004</v>
      </c>
    </row>
    <row r="74" spans="1:55" s="99" customFormat="1" ht="50.1" customHeight="1">
      <c r="A74" s="122">
        <v>85</v>
      </c>
      <c r="B74" s="102"/>
      <c r="C74" s="102">
        <v>1</v>
      </c>
      <c r="D74" s="102"/>
      <c r="E74" s="102"/>
      <c r="F74" s="102"/>
      <c r="G74" s="102"/>
      <c r="H74" s="102"/>
      <c r="I74" s="102"/>
      <c r="J74" s="102"/>
      <c r="K74" s="102"/>
      <c r="L74" s="102" t="s">
        <v>205</v>
      </c>
      <c r="M74" s="158" t="s">
        <v>335</v>
      </c>
      <c r="N74" s="159" t="s">
        <v>336</v>
      </c>
      <c r="O74" s="159" t="s">
        <v>337</v>
      </c>
      <c r="P74" s="134" t="s">
        <v>99</v>
      </c>
      <c r="Q74" s="126"/>
      <c r="R74" s="102"/>
      <c r="S74" s="125"/>
      <c r="T74" s="126" t="s">
        <v>79</v>
      </c>
      <c r="U74" s="159" t="s">
        <v>336</v>
      </c>
      <c r="V74" s="126" t="s">
        <v>79</v>
      </c>
      <c r="W74" s="99" t="s">
        <v>111</v>
      </c>
      <c r="X74" s="128" t="s">
        <v>112</v>
      </c>
      <c r="Y74" s="134" t="s">
        <v>99</v>
      </c>
      <c r="Z74" s="127" t="s">
        <v>338</v>
      </c>
      <c r="AA74" s="134" t="s">
        <v>46</v>
      </c>
      <c r="AB74" s="127" t="s">
        <v>339</v>
      </c>
      <c r="AC74" s="212">
        <v>5.7299999999999997E-2</v>
      </c>
      <c r="AD74" s="127" t="s">
        <v>46</v>
      </c>
      <c r="AE74" s="127" t="s">
        <v>333</v>
      </c>
      <c r="AF74" s="127" t="s">
        <v>334</v>
      </c>
      <c r="AG74" s="127"/>
      <c r="AH74" s="127"/>
      <c r="AI74" s="127">
        <f>AC74*1.02</f>
        <v>5.8445999999999998E-2</v>
      </c>
      <c r="AJ74" s="130">
        <f>AC74/AI74</f>
        <v>0.98039215686274506</v>
      </c>
      <c r="AK74" s="127"/>
      <c r="AL74" s="127"/>
      <c r="AM74" s="127"/>
      <c r="AN74" s="127"/>
      <c r="AO74" s="180" t="str">
        <f>VLOOKUP(N74,[1]副驾驶员座椅总成!$G:$AN,34,0)</f>
        <v>河北外购</v>
      </c>
      <c r="AP74" s="180" t="str">
        <f>VLOOKUP(N74,[1]副驾驶员座椅总成!$G:$AO,35,0)</f>
        <v>汇铭</v>
      </c>
      <c r="AQ74" s="180"/>
      <c r="AR74" s="180"/>
      <c r="AS74" s="180"/>
      <c r="AT74" s="180"/>
      <c r="AU74" s="180"/>
      <c r="AV74" s="180"/>
      <c r="AW74" s="180"/>
      <c r="AX74" s="118">
        <v>1.2143999999999999</v>
      </c>
      <c r="AY74" s="180"/>
      <c r="AZ74" s="180"/>
      <c r="BA74" s="185"/>
      <c r="BB74" s="183">
        <v>1</v>
      </c>
      <c r="BC74" s="99">
        <f t="shared" si="1"/>
        <v>1.2143999999999999</v>
      </c>
    </row>
    <row r="75" spans="1:55" s="99" customFormat="1" ht="50.1" customHeight="1">
      <c r="A75" s="122">
        <v>86</v>
      </c>
      <c r="B75" s="102"/>
      <c r="C75" s="102">
        <v>1</v>
      </c>
      <c r="D75" s="102"/>
      <c r="E75" s="102"/>
      <c r="F75" s="102"/>
      <c r="G75" s="102"/>
      <c r="H75" s="102"/>
      <c r="I75" s="102"/>
      <c r="J75" s="102"/>
      <c r="K75" s="102"/>
      <c r="L75" s="102" t="s">
        <v>205</v>
      </c>
      <c r="M75" s="158" t="s">
        <v>340</v>
      </c>
      <c r="N75" s="159" t="s">
        <v>341</v>
      </c>
      <c r="O75" s="159" t="s">
        <v>342</v>
      </c>
      <c r="P75" s="134" t="s">
        <v>99</v>
      </c>
      <c r="Q75" s="126"/>
      <c r="R75" s="102"/>
      <c r="S75" s="125"/>
      <c r="T75" s="126" t="s">
        <v>79</v>
      </c>
      <c r="U75" s="159" t="s">
        <v>341</v>
      </c>
      <c r="V75" s="126" t="s">
        <v>79</v>
      </c>
      <c r="W75" s="99" t="s">
        <v>111</v>
      </c>
      <c r="X75" s="128" t="s">
        <v>112</v>
      </c>
      <c r="Y75" s="134" t="s">
        <v>99</v>
      </c>
      <c r="Z75" s="127" t="s">
        <v>338</v>
      </c>
      <c r="AA75" s="134" t="s">
        <v>46</v>
      </c>
      <c r="AB75" s="127" t="s">
        <v>339</v>
      </c>
      <c r="AC75" s="212">
        <v>5.6899999999999999E-2</v>
      </c>
      <c r="AD75" s="127" t="s">
        <v>46</v>
      </c>
      <c r="AE75" s="127" t="s">
        <v>333</v>
      </c>
      <c r="AF75" s="127" t="s">
        <v>334</v>
      </c>
      <c r="AG75" s="127"/>
      <c r="AH75" s="127"/>
      <c r="AI75" s="127">
        <f>AC75*1.02</f>
        <v>5.8037999999999999E-2</v>
      </c>
      <c r="AJ75" s="130">
        <f>AC75/AI75</f>
        <v>0.98039215686274506</v>
      </c>
      <c r="AK75" s="127"/>
      <c r="AL75" s="127"/>
      <c r="AM75" s="127"/>
      <c r="AN75" s="127"/>
      <c r="AO75" s="180" t="str">
        <f>VLOOKUP(N75,[1]副驾驶员座椅总成!$G:$AN,34,0)</f>
        <v>河北外购</v>
      </c>
      <c r="AP75" s="180" t="str">
        <f>VLOOKUP(N75,[1]副驾驶员座椅总成!$G:$AO,35,0)</f>
        <v>汇铭</v>
      </c>
      <c r="AQ75" s="180"/>
      <c r="AR75" s="180"/>
      <c r="AS75" s="180"/>
      <c r="AT75" s="180"/>
      <c r="AU75" s="180"/>
      <c r="AV75" s="180"/>
      <c r="AW75" s="180"/>
      <c r="AX75" s="118">
        <v>1.1677</v>
      </c>
      <c r="AY75" s="180"/>
      <c r="AZ75" s="180"/>
      <c r="BA75" s="185"/>
      <c r="BB75" s="183">
        <v>1</v>
      </c>
      <c r="BC75" s="99">
        <f t="shared" si="1"/>
        <v>1.1677</v>
      </c>
    </row>
    <row r="76" spans="1:55" s="99" customFormat="1" ht="50.1" customHeight="1">
      <c r="A76" s="122">
        <v>87</v>
      </c>
      <c r="B76" s="102"/>
      <c r="C76" s="102">
        <v>1</v>
      </c>
      <c r="D76" s="102"/>
      <c r="E76" s="102"/>
      <c r="F76" s="102"/>
      <c r="G76" s="102"/>
      <c r="H76" s="102"/>
      <c r="I76" s="102"/>
      <c r="J76" s="102"/>
      <c r="K76" s="102"/>
      <c r="L76" s="102" t="s">
        <v>205</v>
      </c>
      <c r="M76" s="158" t="s">
        <v>343</v>
      </c>
      <c r="N76" s="159" t="s">
        <v>344</v>
      </c>
      <c r="O76" s="159" t="s">
        <v>345</v>
      </c>
      <c r="P76" s="134" t="s">
        <v>99</v>
      </c>
      <c r="Q76" s="126"/>
      <c r="R76" s="102"/>
      <c r="S76" s="125"/>
      <c r="T76" s="126" t="s">
        <v>79</v>
      </c>
      <c r="U76" s="159" t="s">
        <v>344</v>
      </c>
      <c r="V76" s="126" t="s">
        <v>79</v>
      </c>
      <c r="W76" s="99" t="s">
        <v>111</v>
      </c>
      <c r="X76" s="128" t="s">
        <v>112</v>
      </c>
      <c r="Y76" s="134" t="s">
        <v>99</v>
      </c>
      <c r="Z76" s="127" t="s">
        <v>338</v>
      </c>
      <c r="AA76" s="134" t="s">
        <v>46</v>
      </c>
      <c r="AB76" s="127" t="s">
        <v>346</v>
      </c>
      <c r="AC76" s="129">
        <v>4.0000000000000001E-3</v>
      </c>
      <c r="AD76" s="127" t="s">
        <v>46</v>
      </c>
      <c r="AE76" s="127" t="s">
        <v>333</v>
      </c>
      <c r="AF76" s="127" t="s">
        <v>334</v>
      </c>
      <c r="AG76" s="127"/>
      <c r="AH76" s="127"/>
      <c r="AI76" s="127">
        <f>AC76*1.02</f>
        <v>4.0800000000000003E-3</v>
      </c>
      <c r="AJ76" s="130">
        <f>AC76/AI76</f>
        <v>0.98039215686274506</v>
      </c>
      <c r="AK76" s="127"/>
      <c r="AL76" s="127"/>
      <c r="AM76" s="127"/>
      <c r="AN76" s="127"/>
      <c r="AO76" s="180" t="str">
        <f>VLOOKUP(N76,[1]副驾驶员座椅总成!$G:$AN,34,0)</f>
        <v>河北外购</v>
      </c>
      <c r="AP76" s="180" t="str">
        <f>VLOOKUP(N76,[1]副驾驶员座椅总成!$G:$AO,35,0)</f>
        <v>汇铭</v>
      </c>
      <c r="AQ76" s="180"/>
      <c r="AR76" s="180"/>
      <c r="AS76" s="180"/>
      <c r="AT76" s="180"/>
      <c r="AU76" s="180"/>
      <c r="AV76" s="180"/>
      <c r="AW76" s="180"/>
      <c r="AX76" s="118">
        <v>0.1323</v>
      </c>
      <c r="AY76" s="180"/>
      <c r="AZ76" s="180"/>
      <c r="BA76" s="185"/>
      <c r="BB76" s="183">
        <v>1</v>
      </c>
      <c r="BC76" s="99">
        <f t="shared" si="1"/>
        <v>0.1323</v>
      </c>
    </row>
    <row r="77" spans="1:55" s="99" customFormat="1" ht="50.1" customHeight="1">
      <c r="A77" s="122">
        <v>88</v>
      </c>
      <c r="B77" s="102"/>
      <c r="C77" s="102">
        <v>1</v>
      </c>
      <c r="D77" s="102"/>
      <c r="E77" s="102"/>
      <c r="F77" s="102"/>
      <c r="G77" s="102"/>
      <c r="H77" s="102"/>
      <c r="I77" s="102"/>
      <c r="J77" s="102"/>
      <c r="K77" s="102"/>
      <c r="L77" s="102" t="s">
        <v>87</v>
      </c>
      <c r="M77" s="99" t="s">
        <v>347</v>
      </c>
      <c r="N77" s="124" t="s">
        <v>347</v>
      </c>
      <c r="O77" s="124" t="s">
        <v>348</v>
      </c>
      <c r="P77" s="124" t="s">
        <v>349</v>
      </c>
      <c r="Q77" s="124"/>
      <c r="R77" s="124"/>
      <c r="S77" s="124"/>
      <c r="T77" s="126" t="s">
        <v>79</v>
      </c>
      <c r="U77" s="124" t="s">
        <v>347</v>
      </c>
      <c r="V77" s="127" t="s">
        <v>46</v>
      </c>
      <c r="W77" s="99" t="s">
        <v>81</v>
      </c>
      <c r="X77" s="128" t="s">
        <v>80</v>
      </c>
      <c r="Y77" s="124" t="s">
        <v>195</v>
      </c>
      <c r="Z77" s="127" t="s">
        <v>46</v>
      </c>
      <c r="AA77" s="127" t="s">
        <v>46</v>
      </c>
      <c r="AB77" s="127" t="s">
        <v>46</v>
      </c>
      <c r="AC77" s="129">
        <v>0.1</v>
      </c>
      <c r="AD77" s="127" t="s">
        <v>46</v>
      </c>
      <c r="AE77" s="127"/>
      <c r="AF77" s="127"/>
      <c r="AG77" s="127"/>
      <c r="AH77" s="127"/>
      <c r="AI77" s="127"/>
      <c r="AJ77" s="130"/>
      <c r="AK77" s="127"/>
      <c r="AL77" s="127"/>
      <c r="AM77" s="127"/>
      <c r="AN77" s="127"/>
      <c r="AO77" s="180" t="str">
        <f>VLOOKUP(N77,[1]副驾驶员座椅总成!$G:$AN,34,0)</f>
        <v>河北外购</v>
      </c>
      <c r="AP77" s="180" t="str">
        <f>VLOOKUP(N77,[1]副驾驶员座椅总成!$G:$AO,35,0)</f>
        <v>北京三浦</v>
      </c>
      <c r="AQ77" s="180"/>
      <c r="AR77" s="180"/>
      <c r="AS77" s="180"/>
      <c r="AT77" s="180"/>
      <c r="AU77" s="180"/>
      <c r="AV77" s="180"/>
      <c r="AW77" s="180"/>
      <c r="AX77" s="118">
        <v>1.35</v>
      </c>
      <c r="AY77" s="180"/>
      <c r="AZ77" s="180"/>
      <c r="BA77" s="185"/>
      <c r="BB77" s="183">
        <v>8</v>
      </c>
      <c r="BC77" s="99">
        <f t="shared" ref="BC77:BC82" si="12">AX77*BB77</f>
        <v>10.8</v>
      </c>
    </row>
    <row r="78" spans="1:55" s="99" customFormat="1" ht="50.1" customHeight="1">
      <c r="A78" s="122">
        <v>89</v>
      </c>
      <c r="B78" s="102"/>
      <c r="C78" s="102">
        <v>1</v>
      </c>
      <c r="D78" s="102"/>
      <c r="E78" s="102"/>
      <c r="F78" s="102"/>
      <c r="G78" s="102"/>
      <c r="H78" s="102"/>
      <c r="I78" s="102"/>
      <c r="J78" s="102"/>
      <c r="K78" s="102"/>
      <c r="L78" s="102" t="s">
        <v>350</v>
      </c>
      <c r="M78" s="99" t="s">
        <v>351</v>
      </c>
      <c r="N78" s="124" t="s">
        <v>351</v>
      </c>
      <c r="O78" s="124" t="s">
        <v>352</v>
      </c>
      <c r="P78" s="124" t="s">
        <v>353</v>
      </c>
      <c r="Q78" s="124"/>
      <c r="R78" s="124"/>
      <c r="S78" s="124"/>
      <c r="T78" s="126" t="s">
        <v>79</v>
      </c>
      <c r="U78" s="124" t="s">
        <v>354</v>
      </c>
      <c r="V78" s="127" t="s">
        <v>46</v>
      </c>
      <c r="W78" s="128" t="s">
        <v>81</v>
      </c>
      <c r="X78" s="128" t="s">
        <v>80</v>
      </c>
      <c r="Y78" s="124" t="s">
        <v>195</v>
      </c>
      <c r="Z78" s="127" t="s">
        <v>46</v>
      </c>
      <c r="AA78" s="127" t="s">
        <v>46</v>
      </c>
      <c r="AB78" s="127" t="s">
        <v>46</v>
      </c>
      <c r="AC78" s="129">
        <v>0.1</v>
      </c>
      <c r="AD78" s="127" t="s">
        <v>46</v>
      </c>
      <c r="AE78" s="127"/>
      <c r="AF78" s="127"/>
      <c r="AG78" s="127"/>
      <c r="AH78" s="127"/>
      <c r="AI78" s="127"/>
      <c r="AJ78" s="130"/>
      <c r="AK78" s="127"/>
      <c r="AL78" s="127"/>
      <c r="AM78" s="127"/>
      <c r="AN78" s="127"/>
      <c r="AO78" s="180" t="str">
        <f>VLOOKUP(N78,[1]副驾驶员座椅总成!$G:$AN,34,0)</f>
        <v>河北外购</v>
      </c>
      <c r="AP78" s="180" t="str">
        <f>VLOOKUP(N78,[1]副驾驶员座椅总成!$G:$AO,35,0)</f>
        <v>北京三浦</v>
      </c>
      <c r="AQ78" s="180"/>
      <c r="AR78" s="180"/>
      <c r="AS78" s="180"/>
      <c r="AT78" s="180"/>
      <c r="AU78" s="180"/>
      <c r="AV78" s="180"/>
      <c r="AW78" s="180"/>
      <c r="AX78" s="118">
        <v>3.8699999999999998E-2</v>
      </c>
      <c r="AY78" s="180"/>
      <c r="AZ78" s="180"/>
      <c r="BA78" s="185"/>
      <c r="BB78" s="183">
        <v>2</v>
      </c>
      <c r="BC78" s="99">
        <f t="shared" si="12"/>
        <v>7.7399999999999997E-2</v>
      </c>
    </row>
    <row r="79" spans="1:55" s="99" customFormat="1" ht="50.1" customHeight="1">
      <c r="A79" s="122">
        <v>90</v>
      </c>
      <c r="B79" s="102"/>
      <c r="C79" s="102">
        <v>1</v>
      </c>
      <c r="D79" s="102"/>
      <c r="E79" s="102"/>
      <c r="F79" s="102"/>
      <c r="G79" s="102"/>
      <c r="H79" s="102"/>
      <c r="I79" s="102"/>
      <c r="J79" s="102"/>
      <c r="K79" s="102"/>
      <c r="L79" s="102" t="s">
        <v>355</v>
      </c>
      <c r="M79" s="168" t="s">
        <v>356</v>
      </c>
      <c r="N79" s="168" t="s">
        <v>356</v>
      </c>
      <c r="O79" s="124" t="s">
        <v>357</v>
      </c>
      <c r="P79" s="145" t="s">
        <v>358</v>
      </c>
      <c r="Q79" s="126"/>
      <c r="R79" s="102"/>
      <c r="S79" s="125"/>
      <c r="T79" s="126" t="s">
        <v>79</v>
      </c>
      <c r="U79" s="127" t="s">
        <v>46</v>
      </c>
      <c r="V79" s="127" t="s">
        <v>46</v>
      </c>
      <c r="W79" s="99" t="s">
        <v>111</v>
      </c>
      <c r="X79" s="128" t="s">
        <v>112</v>
      </c>
      <c r="Y79" s="124" t="s">
        <v>195</v>
      </c>
      <c r="Z79" s="127" t="s">
        <v>46</v>
      </c>
      <c r="AA79" s="127" t="s">
        <v>46</v>
      </c>
      <c r="AB79" s="127" t="s">
        <v>46</v>
      </c>
      <c r="AC79" s="129">
        <v>0.01</v>
      </c>
      <c r="AD79" s="127" t="s">
        <v>46</v>
      </c>
      <c r="AE79" s="127"/>
      <c r="AF79" s="127"/>
      <c r="AG79" s="127"/>
      <c r="AH79" s="127"/>
      <c r="AI79" s="127"/>
      <c r="AJ79" s="130"/>
      <c r="AK79" s="127"/>
      <c r="AL79" s="127"/>
      <c r="AM79" s="127"/>
      <c r="AN79" s="127"/>
      <c r="AO79" s="180" t="s">
        <v>233</v>
      </c>
      <c r="AP79" s="180" t="s">
        <v>359</v>
      </c>
      <c r="AQ79" s="180"/>
      <c r="AR79" s="180"/>
      <c r="AS79" s="180"/>
      <c r="AT79" s="180"/>
      <c r="AU79" s="180"/>
      <c r="AV79" s="180"/>
      <c r="AW79" s="180"/>
      <c r="AX79" s="118">
        <v>5.7999999999999996E-3</v>
      </c>
      <c r="AY79" s="180"/>
      <c r="AZ79" s="180"/>
      <c r="BA79" s="185"/>
      <c r="BB79" s="183">
        <v>6</v>
      </c>
      <c r="BC79" s="99">
        <f t="shared" si="12"/>
        <v>3.4799999999999998E-2</v>
      </c>
    </row>
    <row r="80" spans="1:55" s="99" customFormat="1" ht="50.1" customHeight="1">
      <c r="A80" s="122">
        <v>91</v>
      </c>
      <c r="B80" s="102"/>
      <c r="C80" s="102">
        <v>1</v>
      </c>
      <c r="D80" s="102"/>
      <c r="E80" s="102"/>
      <c r="F80" s="102"/>
      <c r="G80" s="102"/>
      <c r="H80" s="102"/>
      <c r="I80" s="102"/>
      <c r="J80" s="102"/>
      <c r="K80" s="102"/>
      <c r="L80" s="102" t="s">
        <v>360</v>
      </c>
      <c r="M80" s="150" t="s">
        <v>361</v>
      </c>
      <c r="N80" s="124" t="s">
        <v>362</v>
      </c>
      <c r="O80" s="124" t="s">
        <v>363</v>
      </c>
      <c r="P80" s="145" t="s">
        <v>364</v>
      </c>
      <c r="Q80" s="126"/>
      <c r="R80" s="102"/>
      <c r="S80" s="125"/>
      <c r="T80" s="126" t="s">
        <v>79</v>
      </c>
      <c r="U80" s="127" t="s">
        <v>46</v>
      </c>
      <c r="V80" s="127" t="s">
        <v>46</v>
      </c>
      <c r="W80" s="128" t="s">
        <v>81</v>
      </c>
      <c r="X80" s="128" t="s">
        <v>80</v>
      </c>
      <c r="Y80" s="134" t="s">
        <v>365</v>
      </c>
      <c r="Z80" s="127" t="s">
        <v>46</v>
      </c>
      <c r="AA80" s="127" t="s">
        <v>46</v>
      </c>
      <c r="AB80" s="127" t="s">
        <v>46</v>
      </c>
      <c r="AC80" s="129">
        <v>0.1</v>
      </c>
      <c r="AD80" s="127" t="s">
        <v>46</v>
      </c>
      <c r="AE80" s="127"/>
      <c r="AF80" s="127"/>
      <c r="AG80" s="127"/>
      <c r="AH80" s="127"/>
      <c r="AI80" s="127"/>
      <c r="AJ80" s="130"/>
      <c r="AK80" s="127"/>
      <c r="AL80" s="127"/>
      <c r="AM80" s="127"/>
      <c r="AN80" s="127"/>
      <c r="AO80" s="180" t="s">
        <v>233</v>
      </c>
      <c r="AP80" s="180" t="s">
        <v>366</v>
      </c>
      <c r="AQ80" s="180"/>
      <c r="AR80" s="180"/>
      <c r="AS80" s="180"/>
      <c r="AT80" s="180"/>
      <c r="AU80" s="180"/>
      <c r="AV80" s="180"/>
      <c r="AW80" s="180"/>
      <c r="AX80" s="118">
        <v>1.05</v>
      </c>
      <c r="AY80" s="180"/>
      <c r="AZ80" s="180"/>
      <c r="BA80" s="185"/>
      <c r="BB80" s="183">
        <v>1</v>
      </c>
      <c r="BC80" s="99">
        <f t="shared" si="12"/>
        <v>1.05</v>
      </c>
    </row>
    <row r="81" spans="1:55" ht="39.75" customHeight="1">
      <c r="A81" s="122">
        <v>92</v>
      </c>
      <c r="B81" s="102"/>
      <c r="C81" s="102">
        <v>1</v>
      </c>
      <c r="D81" s="102"/>
      <c r="E81" s="102"/>
      <c r="F81" s="102"/>
      <c r="G81" s="102"/>
      <c r="H81" s="102"/>
      <c r="I81" s="102"/>
      <c r="J81" s="102"/>
      <c r="K81" s="102"/>
      <c r="L81" s="102" t="s">
        <v>87</v>
      </c>
      <c r="M81" s="99" t="s">
        <v>367</v>
      </c>
      <c r="N81" s="124" t="s">
        <v>367</v>
      </c>
      <c r="O81" s="99" t="s">
        <v>368</v>
      </c>
      <c r="P81" s="99" t="s">
        <v>369</v>
      </c>
      <c r="Q81" s="148"/>
      <c r="R81" s="102"/>
      <c r="S81" s="125"/>
      <c r="T81" s="148" t="s">
        <v>79</v>
      </c>
      <c r="U81" s="149" t="s">
        <v>367</v>
      </c>
      <c r="V81" s="148"/>
      <c r="W81" s="99" t="s">
        <v>81</v>
      </c>
      <c r="X81" s="160" t="s">
        <v>80</v>
      </c>
      <c r="Y81" s="134" t="s">
        <v>370</v>
      </c>
      <c r="Z81" s="149" t="s">
        <v>46</v>
      </c>
      <c r="AA81" s="149" t="s">
        <v>46</v>
      </c>
      <c r="AB81" s="149" t="s">
        <v>371</v>
      </c>
      <c r="AC81" s="129">
        <v>0.25430000000000003</v>
      </c>
      <c r="AD81" s="149" t="s">
        <v>46</v>
      </c>
      <c r="AE81" s="149"/>
      <c r="AF81" s="149"/>
      <c r="AG81" s="149"/>
      <c r="AH81" s="149"/>
      <c r="AI81" s="149"/>
      <c r="AJ81" s="161"/>
      <c r="AK81" s="149"/>
      <c r="AL81" s="149"/>
      <c r="AM81" s="149"/>
      <c r="AN81" s="149"/>
      <c r="AO81" s="180" t="str">
        <f>VLOOKUP(N81,[1]副驾驶员座椅总成!$G:$AN,34,0)</f>
        <v>河北外购</v>
      </c>
      <c r="AP81" s="180" t="str">
        <f>VLOOKUP(N81,[1]副驾驶员座椅总成!$G:$AO,35,0)</f>
        <v>长春天利得</v>
      </c>
      <c r="AQ81" s="180"/>
      <c r="AR81" s="180"/>
      <c r="AS81" s="180"/>
      <c r="AT81" s="180"/>
      <c r="AU81" s="180"/>
      <c r="AV81" s="180"/>
      <c r="AW81" s="180"/>
      <c r="AX81" s="118">
        <v>2.87</v>
      </c>
      <c r="AY81" s="180"/>
      <c r="AZ81" s="180"/>
      <c r="BA81" s="186"/>
      <c r="BB81" s="183">
        <v>1</v>
      </c>
      <c r="BC81" s="99">
        <f t="shared" si="12"/>
        <v>2.87</v>
      </c>
    </row>
    <row r="82" spans="1:55" ht="39.75" customHeight="1">
      <c r="A82" s="122">
        <v>93</v>
      </c>
      <c r="B82" s="102"/>
      <c r="C82" s="102">
        <v>1</v>
      </c>
      <c r="D82" s="102"/>
      <c r="E82" s="102"/>
      <c r="F82" s="102"/>
      <c r="G82" s="102"/>
      <c r="H82" s="102"/>
      <c r="I82" s="102"/>
      <c r="J82" s="102"/>
      <c r="K82" s="102"/>
      <c r="L82" s="102" t="s">
        <v>87</v>
      </c>
      <c r="M82" s="99" t="s">
        <v>372</v>
      </c>
      <c r="N82" s="124" t="s">
        <v>372</v>
      </c>
      <c r="O82" s="103" t="s">
        <v>373</v>
      </c>
      <c r="P82" s="99" t="s">
        <v>374</v>
      </c>
      <c r="Q82" s="148"/>
      <c r="R82" s="102"/>
      <c r="S82" s="125"/>
      <c r="T82" s="148" t="s">
        <v>79</v>
      </c>
      <c r="U82" s="149"/>
      <c r="V82" s="148"/>
      <c r="W82" s="99" t="s">
        <v>81</v>
      </c>
      <c r="X82" s="160" t="s">
        <v>80</v>
      </c>
      <c r="Y82" s="134" t="s">
        <v>46</v>
      </c>
      <c r="Z82" s="134" t="s">
        <v>46</v>
      </c>
      <c r="AA82" s="134" t="s">
        <v>46</v>
      </c>
      <c r="AB82" s="134" t="s">
        <v>46</v>
      </c>
      <c r="AC82" s="134" t="s">
        <v>46</v>
      </c>
      <c r="AD82" s="134" t="s">
        <v>46</v>
      </c>
      <c r="AE82" s="149"/>
      <c r="AF82" s="149"/>
      <c r="AG82" s="149"/>
      <c r="AH82" s="149"/>
      <c r="AI82" s="149"/>
      <c r="AJ82" s="161"/>
      <c r="AK82" s="149"/>
      <c r="AL82" s="149"/>
      <c r="AM82" s="149"/>
      <c r="AN82" s="149"/>
      <c r="AO82" s="180" t="str">
        <f>VLOOKUP(N82,[1]副驾驶员座椅总成!$G:$AN,34,0)</f>
        <v>河北外购</v>
      </c>
      <c r="AP82" s="180" t="str">
        <f>VLOOKUP(N82,[1]副驾驶员座椅总成!$G:$AO,35,0)</f>
        <v>合肥光码</v>
      </c>
      <c r="AQ82" s="180"/>
      <c r="AR82" s="180"/>
      <c r="AS82" s="180"/>
      <c r="AT82" s="180"/>
      <c r="AU82" s="180"/>
      <c r="AV82" s="180"/>
      <c r="AW82" s="180"/>
      <c r="AX82" s="118">
        <v>0.28000000000000003</v>
      </c>
      <c r="AY82" s="180"/>
      <c r="AZ82" s="180"/>
      <c r="BA82" s="186"/>
      <c r="BB82" s="183">
        <v>1</v>
      </c>
      <c r="BC82" s="99">
        <f t="shared" si="12"/>
        <v>0.28000000000000003</v>
      </c>
    </row>
  </sheetData>
  <autoFilter ref="A8:BB82"/>
  <mergeCells count="53">
    <mergeCell ref="A1:AZ1"/>
    <mergeCell ref="A4:O4"/>
    <mergeCell ref="A5:L5"/>
    <mergeCell ref="N5:O5"/>
    <mergeCell ref="A6:O6"/>
    <mergeCell ref="A7:O7"/>
    <mergeCell ref="B8:K8"/>
    <mergeCell ref="AF8:AH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Q8:AQ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BA8:BA9"/>
    <mergeCell ref="AP8:AP9"/>
    <mergeCell ref="BB8:BB9"/>
    <mergeCell ref="A2:E3"/>
    <mergeCell ref="F2:K3"/>
    <mergeCell ref="L2:O3"/>
    <mergeCell ref="P2:AP7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</mergeCells>
  <phoneticPr fontId="66" type="noConversion"/>
  <conditionalFormatting sqref="N10">
    <cfRule type="duplicateValues" dxfId="93" priority="570"/>
  </conditionalFormatting>
  <conditionalFormatting sqref="U15">
    <cfRule type="duplicateValues" dxfId="92" priority="89"/>
  </conditionalFormatting>
  <conditionalFormatting sqref="N16">
    <cfRule type="duplicateValues" dxfId="91" priority="23"/>
  </conditionalFormatting>
  <conditionalFormatting sqref="U18">
    <cfRule type="duplicateValues" dxfId="90" priority="88"/>
  </conditionalFormatting>
  <conditionalFormatting sqref="U19">
    <cfRule type="duplicateValues" dxfId="89" priority="87"/>
  </conditionalFormatting>
  <conditionalFormatting sqref="U20">
    <cfRule type="duplicateValues" dxfId="88" priority="86"/>
  </conditionalFormatting>
  <conditionalFormatting sqref="U22">
    <cfRule type="duplicateValues" dxfId="87" priority="85"/>
  </conditionalFormatting>
  <conditionalFormatting sqref="N23">
    <cfRule type="duplicateValues" dxfId="86" priority="94"/>
  </conditionalFormatting>
  <conditionalFormatting sqref="U23">
    <cfRule type="duplicateValues" dxfId="85" priority="84"/>
  </conditionalFormatting>
  <conditionalFormatting sqref="U24">
    <cfRule type="duplicateValues" dxfId="84" priority="83"/>
  </conditionalFormatting>
  <conditionalFormatting sqref="U25">
    <cfRule type="duplicateValues" dxfId="83" priority="82"/>
  </conditionalFormatting>
  <conditionalFormatting sqref="U26">
    <cfRule type="duplicateValues" dxfId="82" priority="81"/>
  </conditionalFormatting>
  <conditionalFormatting sqref="U27">
    <cfRule type="duplicateValues" dxfId="81" priority="80"/>
  </conditionalFormatting>
  <conditionalFormatting sqref="U28">
    <cfRule type="duplicateValues" dxfId="80" priority="79"/>
  </conditionalFormatting>
  <conditionalFormatting sqref="P29">
    <cfRule type="duplicateValues" dxfId="79" priority="39"/>
    <cfRule type="duplicateValues" dxfId="78" priority="40"/>
    <cfRule type="duplicateValues" dxfId="77" priority="41"/>
    <cfRule type="duplicateValues" dxfId="76" priority="42"/>
  </conditionalFormatting>
  <conditionalFormatting sqref="U29">
    <cfRule type="duplicateValues" dxfId="75" priority="78"/>
  </conditionalFormatting>
  <conditionalFormatting sqref="Y29">
    <cfRule type="duplicateValues" dxfId="74" priority="47"/>
    <cfRule type="duplicateValues" dxfId="73" priority="48"/>
    <cfRule type="duplicateValues" dxfId="72" priority="49"/>
    <cfRule type="duplicateValues" dxfId="71" priority="50"/>
  </conditionalFormatting>
  <conditionalFormatting sqref="U30">
    <cfRule type="duplicateValues" dxfId="70" priority="77"/>
  </conditionalFormatting>
  <conditionalFormatting sqref="P31">
    <cfRule type="duplicateValues" dxfId="69" priority="35"/>
    <cfRule type="duplicateValues" dxfId="68" priority="36"/>
    <cfRule type="duplicateValues" dxfId="67" priority="37"/>
    <cfRule type="duplicateValues" dxfId="66" priority="38"/>
  </conditionalFormatting>
  <conditionalFormatting sqref="U31">
    <cfRule type="duplicateValues" dxfId="65" priority="76"/>
  </conditionalFormatting>
  <conditionalFormatting sqref="Y31">
    <cfRule type="duplicateValues" dxfId="64" priority="43"/>
    <cfRule type="duplicateValues" dxfId="63" priority="44"/>
    <cfRule type="duplicateValues" dxfId="62" priority="45"/>
    <cfRule type="duplicateValues" dxfId="61" priority="46"/>
  </conditionalFormatting>
  <conditionalFormatting sqref="N32">
    <cfRule type="duplicateValues" dxfId="60" priority="93"/>
  </conditionalFormatting>
  <conditionalFormatting sqref="U32">
    <cfRule type="duplicateValues" dxfId="59" priority="75"/>
  </conditionalFormatting>
  <conditionalFormatting sqref="U33">
    <cfRule type="duplicateValues" dxfId="58" priority="74"/>
  </conditionalFormatting>
  <conditionalFormatting sqref="N34">
    <cfRule type="duplicateValues" dxfId="57" priority="28"/>
  </conditionalFormatting>
  <conditionalFormatting sqref="U34">
    <cfRule type="duplicateValues" dxfId="56" priority="27"/>
  </conditionalFormatting>
  <conditionalFormatting sqref="N35">
    <cfRule type="duplicateValues" dxfId="55" priority="92"/>
  </conditionalFormatting>
  <conditionalFormatting sqref="U36">
    <cfRule type="duplicateValues" dxfId="54" priority="73"/>
  </conditionalFormatting>
  <conditionalFormatting sqref="U37">
    <cfRule type="duplicateValues" dxfId="53" priority="72"/>
  </conditionalFormatting>
  <conditionalFormatting sqref="U46">
    <cfRule type="duplicateValues" dxfId="52" priority="70"/>
  </conditionalFormatting>
  <conditionalFormatting sqref="N52">
    <cfRule type="duplicateValues" dxfId="51" priority="33"/>
  </conditionalFormatting>
  <conditionalFormatting sqref="U65">
    <cfRule type="duplicateValues" dxfId="50" priority="61"/>
  </conditionalFormatting>
  <conditionalFormatting sqref="U69">
    <cfRule type="duplicateValues" dxfId="49" priority="60"/>
  </conditionalFormatting>
  <conditionalFormatting sqref="U70">
    <cfRule type="duplicateValues" dxfId="48" priority="57"/>
  </conditionalFormatting>
  <conditionalFormatting sqref="N73:O73">
    <cfRule type="duplicateValues" dxfId="47" priority="32"/>
  </conditionalFormatting>
  <conditionalFormatting sqref="U73">
    <cfRule type="duplicateValues" dxfId="46" priority="54"/>
  </conditionalFormatting>
  <conditionalFormatting sqref="U74">
    <cfRule type="duplicateValues" dxfId="45" priority="53"/>
  </conditionalFormatting>
  <conditionalFormatting sqref="U75">
    <cfRule type="duplicateValues" dxfId="44" priority="52"/>
  </conditionalFormatting>
  <conditionalFormatting sqref="U76">
    <cfRule type="duplicateValues" dxfId="43" priority="51"/>
  </conditionalFormatting>
  <conditionalFormatting sqref="N81">
    <cfRule type="duplicateValues" dxfId="42" priority="19"/>
  </conditionalFormatting>
  <conditionalFormatting sqref="N82">
    <cfRule type="duplicateValues" dxfId="41" priority="7"/>
  </conditionalFormatting>
  <conditionalFormatting sqref="M18:M19">
    <cfRule type="duplicateValues" dxfId="40" priority="1"/>
  </conditionalFormatting>
  <conditionalFormatting sqref="N2:N3">
    <cfRule type="duplicateValues" dxfId="39" priority="22"/>
  </conditionalFormatting>
  <conditionalFormatting sqref="N42:N43">
    <cfRule type="duplicateValues" dxfId="38" priority="90"/>
  </conditionalFormatting>
  <conditionalFormatting sqref="U44:U45">
    <cfRule type="duplicateValues" dxfId="37" priority="71"/>
  </conditionalFormatting>
  <conditionalFormatting sqref="U56:U64">
    <cfRule type="duplicateValues" dxfId="36" priority="2"/>
  </conditionalFormatting>
  <conditionalFormatting sqref="U71:U72">
    <cfRule type="duplicateValues" dxfId="35" priority="18"/>
  </conditionalFormatting>
  <conditionalFormatting sqref="N83:N1048576 N1 N11:N15 N18 N4:N9">
    <cfRule type="duplicateValues" dxfId="34" priority="517"/>
  </conditionalFormatting>
  <conditionalFormatting sqref="N53:N70 N44:N51 N17 N19:N22 N33 N24:N31 N36:N41">
    <cfRule type="duplicateValues" dxfId="33" priority="97"/>
  </conditionalFormatting>
  <conditionalFormatting sqref="N71:O72">
    <cfRule type="duplicateValues" dxfId="32" priority="31"/>
  </conditionalFormatting>
  <conditionalFormatting sqref="N74:O76">
    <cfRule type="duplicateValues" dxfId="31" priority="91"/>
  </conditionalFormatting>
  <dataValidations count="1">
    <dataValidation type="list" allowBlank="1" showInputMessage="1" showErrorMessage="1" sqref="R16">
      <formula1>"ea,kg,g,m,mm,l,ml,m2"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0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view="pageBreakPreview" topLeftCell="A4" zoomScale="70" zoomScaleNormal="100" zoomScaleSheetLayoutView="70" workbookViewId="0">
      <selection activeCell="P27" sqref="P27:Q27"/>
    </sheetView>
  </sheetViews>
  <sheetFormatPr defaultColWidth="4.625" defaultRowHeight="17.25"/>
  <cols>
    <col min="1" max="1" width="3.75" style="57" customWidth="1"/>
    <col min="2" max="2" width="10.875" style="57" customWidth="1"/>
    <col min="3" max="3" width="15.5" style="57" customWidth="1"/>
    <col min="4" max="4" width="8.75" style="57" customWidth="1"/>
    <col min="5" max="5" width="8.5" style="57" customWidth="1"/>
    <col min="6" max="6" width="23.5" style="57" customWidth="1"/>
    <col min="7" max="7" width="4.875" style="57" customWidth="1"/>
    <col min="8" max="8" width="4.625" style="57" customWidth="1"/>
    <col min="9" max="9" width="10.75" style="57" customWidth="1"/>
    <col min="10" max="10" width="0.125" style="57" customWidth="1"/>
    <col min="11" max="11" width="25.625" style="57" customWidth="1"/>
    <col min="12" max="12" width="10.875" style="57" customWidth="1"/>
    <col min="13" max="13" width="3.5" style="57" customWidth="1"/>
    <col min="14" max="14" width="6.375" style="57" customWidth="1"/>
    <col min="15" max="15" width="5" style="57" customWidth="1"/>
    <col min="16" max="16" width="5.875" style="57" customWidth="1"/>
    <col min="17" max="17" width="7.875" style="57" customWidth="1"/>
    <col min="18" max="18" width="6.125" style="57" customWidth="1"/>
    <col min="19" max="19" width="13.125" style="57" customWidth="1"/>
    <col min="20" max="20" width="21" style="57" customWidth="1"/>
    <col min="21" max="21" width="4.625" style="57" customWidth="1"/>
    <col min="22" max="22" width="8" style="57" customWidth="1"/>
    <col min="23" max="23" width="11.5" style="57" customWidth="1"/>
    <col min="24" max="24" width="11.625" style="57" customWidth="1"/>
    <col min="25" max="25" width="13.125" style="57" customWidth="1"/>
    <col min="26" max="26" width="10" style="57" customWidth="1"/>
    <col min="27" max="27" width="11.25" style="57" customWidth="1"/>
    <col min="28" max="248" width="9" style="57" customWidth="1"/>
    <col min="249" max="249" width="3.125" style="57" customWidth="1"/>
    <col min="250" max="250" width="7.625" style="57" customWidth="1"/>
    <col min="251" max="251" width="4.125" style="57" customWidth="1"/>
    <col min="252" max="252" width="17" style="57" customWidth="1"/>
    <col min="253" max="253" width="3.625" style="57" customWidth="1"/>
    <col min="254" max="254" width="9.125" style="57" customWidth="1"/>
    <col min="255" max="255" width="3.625" style="57" customWidth="1"/>
    <col min="256" max="16384" width="4.625" style="57"/>
  </cols>
  <sheetData>
    <row r="1" spans="1:29" s="54" customFormat="1" ht="30.75" customHeight="1">
      <c r="A1" s="301"/>
      <c r="B1" s="301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78"/>
      <c r="T1" s="78"/>
      <c r="U1" s="78"/>
      <c r="V1" s="78"/>
      <c r="W1" s="213" t="s">
        <v>0</v>
      </c>
      <c r="X1" s="213"/>
      <c r="Y1" s="213"/>
      <c r="Z1" s="213"/>
      <c r="AA1" s="213"/>
      <c r="AB1" s="78"/>
      <c r="AC1" s="79"/>
    </row>
    <row r="2" spans="1:29" s="54" customFormat="1" ht="34.5" customHeight="1">
      <c r="A2" s="58" t="s">
        <v>1</v>
      </c>
      <c r="B2" s="58"/>
      <c r="C2" s="59"/>
      <c r="D2" s="59"/>
      <c r="E2" s="59"/>
      <c r="F2" s="303" t="s">
        <v>2</v>
      </c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79"/>
      <c r="T2" s="79"/>
      <c r="U2" s="79"/>
      <c r="W2" s="213"/>
      <c r="X2" s="213"/>
      <c r="Y2" s="213"/>
      <c r="Z2" s="213"/>
      <c r="AA2" s="213"/>
      <c r="AB2" s="79"/>
    </row>
    <row r="3" spans="1:29" s="55" customFormat="1" ht="28.5" customHeight="1">
      <c r="A3" s="214" t="s">
        <v>3</v>
      </c>
      <c r="B3" s="215"/>
      <c r="C3" s="218" t="s">
        <v>87</v>
      </c>
      <c r="D3" s="218"/>
      <c r="E3" s="60"/>
      <c r="F3" s="304" t="s">
        <v>375</v>
      </c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80"/>
      <c r="U3" s="305" t="s">
        <v>6</v>
      </c>
      <c r="V3" s="305"/>
      <c r="W3" s="81" t="s">
        <v>7</v>
      </c>
      <c r="X3" s="81" t="s">
        <v>8</v>
      </c>
      <c r="Y3" s="81" t="s">
        <v>9</v>
      </c>
      <c r="Z3" s="84" t="s">
        <v>10</v>
      </c>
      <c r="AA3" s="85" t="s">
        <v>11</v>
      </c>
      <c r="AB3" s="86"/>
      <c r="AC3" s="87"/>
    </row>
    <row r="4" spans="1:29" s="55" customFormat="1" ht="36" customHeight="1">
      <c r="A4" s="216"/>
      <c r="B4" s="217"/>
      <c r="C4" s="219"/>
      <c r="D4" s="219"/>
      <c r="E4" s="61"/>
      <c r="F4" s="306" t="s">
        <v>12</v>
      </c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7"/>
      <c r="T4" s="307"/>
      <c r="U4" s="308" t="s">
        <v>376</v>
      </c>
      <c r="V4" s="308"/>
      <c r="W4" s="82"/>
      <c r="X4" s="82"/>
      <c r="Y4" s="88"/>
      <c r="Z4" s="89" t="s">
        <v>14</v>
      </c>
      <c r="AA4" s="90">
        <v>44030</v>
      </c>
      <c r="AB4" s="86"/>
      <c r="AC4" s="87"/>
    </row>
    <row r="5" spans="1:29" ht="36.75" customHeight="1">
      <c r="A5" s="298" t="s">
        <v>15</v>
      </c>
      <c r="B5" s="299"/>
      <c r="C5" s="299"/>
      <c r="D5" s="62" t="s">
        <v>16</v>
      </c>
      <c r="E5" s="282" t="s">
        <v>377</v>
      </c>
      <c r="F5" s="282"/>
      <c r="G5" s="282"/>
      <c r="H5" s="282"/>
      <c r="I5" s="282" t="s">
        <v>17</v>
      </c>
      <c r="J5" s="282"/>
      <c r="K5" s="282"/>
      <c r="L5" s="282"/>
      <c r="M5" s="282"/>
      <c r="N5" s="282" t="s">
        <v>18</v>
      </c>
      <c r="O5" s="282"/>
      <c r="P5" s="282"/>
      <c r="Q5" s="282"/>
      <c r="R5" s="282"/>
      <c r="S5" s="282"/>
      <c r="T5" s="282"/>
      <c r="U5" s="282" t="s">
        <v>19</v>
      </c>
      <c r="V5" s="282"/>
      <c r="W5" s="241" t="s">
        <v>20</v>
      </c>
      <c r="X5" s="241"/>
      <c r="Y5" s="241" t="s">
        <v>21</v>
      </c>
      <c r="Z5" s="241"/>
      <c r="AA5" s="300"/>
    </row>
    <row r="6" spans="1:29" ht="66" customHeight="1">
      <c r="A6" s="281"/>
      <c r="B6" s="282"/>
      <c r="C6" s="282"/>
      <c r="D6" s="62">
        <v>1</v>
      </c>
      <c r="E6" s="277" t="s">
        <v>378</v>
      </c>
      <c r="F6" s="277"/>
      <c r="G6" s="277"/>
      <c r="H6" s="277"/>
      <c r="I6" s="277" t="s">
        <v>379</v>
      </c>
      <c r="J6" s="277"/>
      <c r="K6" s="277"/>
      <c r="L6" s="277"/>
      <c r="M6" s="277"/>
      <c r="N6" s="291" t="s">
        <v>380</v>
      </c>
      <c r="O6" s="291"/>
      <c r="P6" s="291"/>
      <c r="Q6" s="291"/>
      <c r="R6" s="291"/>
      <c r="S6" s="291"/>
      <c r="T6" s="291"/>
      <c r="U6" s="277">
        <v>1</v>
      </c>
      <c r="V6" s="277"/>
      <c r="W6" s="241"/>
      <c r="X6" s="241"/>
      <c r="Y6" s="292" t="s">
        <v>25</v>
      </c>
      <c r="Z6" s="293"/>
      <c r="AA6" s="294"/>
    </row>
    <row r="7" spans="1:29" ht="42" customHeight="1">
      <c r="A7" s="281"/>
      <c r="B7" s="282"/>
      <c r="C7" s="282"/>
      <c r="D7" s="62">
        <v>2</v>
      </c>
      <c r="E7" s="277" t="s">
        <v>381</v>
      </c>
      <c r="F7" s="277"/>
      <c r="G7" s="277"/>
      <c r="H7" s="277"/>
      <c r="I7" s="277" t="s">
        <v>379</v>
      </c>
      <c r="J7" s="277"/>
      <c r="K7" s="277"/>
      <c r="L7" s="277"/>
      <c r="M7" s="277"/>
      <c r="N7" s="291" t="s">
        <v>382</v>
      </c>
      <c r="O7" s="291"/>
      <c r="P7" s="291"/>
      <c r="Q7" s="291"/>
      <c r="R7" s="291"/>
      <c r="S7" s="291"/>
      <c r="T7" s="291"/>
      <c r="U7" s="277">
        <v>1</v>
      </c>
      <c r="V7" s="277"/>
      <c r="W7" s="241"/>
      <c r="X7" s="241"/>
      <c r="Y7" s="292" t="s">
        <v>383</v>
      </c>
      <c r="Z7" s="293"/>
      <c r="AA7" s="294"/>
    </row>
    <row r="8" spans="1:29" ht="42" customHeight="1">
      <c r="A8" s="281"/>
      <c r="B8" s="282"/>
      <c r="C8" s="282"/>
      <c r="D8" s="62">
        <v>3</v>
      </c>
      <c r="E8" s="277" t="s">
        <v>384</v>
      </c>
      <c r="F8" s="277"/>
      <c r="G8" s="277"/>
      <c r="H8" s="277"/>
      <c r="I8" s="277" t="s">
        <v>379</v>
      </c>
      <c r="J8" s="277"/>
      <c r="K8" s="277"/>
      <c r="L8" s="277"/>
      <c r="M8" s="277"/>
      <c r="N8" s="291" t="s">
        <v>382</v>
      </c>
      <c r="O8" s="291"/>
      <c r="P8" s="291"/>
      <c r="Q8" s="291"/>
      <c r="R8" s="291"/>
      <c r="S8" s="291"/>
      <c r="T8" s="291"/>
      <c r="U8" s="277">
        <v>1</v>
      </c>
      <c r="V8" s="277"/>
      <c r="W8" s="241"/>
      <c r="X8" s="241"/>
      <c r="Y8" s="292" t="s">
        <v>385</v>
      </c>
      <c r="Z8" s="293"/>
      <c r="AA8" s="294"/>
    </row>
    <row r="9" spans="1:29" ht="42" customHeight="1">
      <c r="A9" s="281"/>
      <c r="B9" s="282"/>
      <c r="C9" s="282"/>
      <c r="D9" s="63">
        <v>4</v>
      </c>
      <c r="E9" s="383" t="s">
        <v>386</v>
      </c>
      <c r="F9" s="383"/>
      <c r="G9" s="383"/>
      <c r="H9" s="383"/>
      <c r="I9" s="383" t="s">
        <v>379</v>
      </c>
      <c r="J9" s="383"/>
      <c r="K9" s="383"/>
      <c r="L9" s="383"/>
      <c r="M9" s="383"/>
      <c r="N9" s="384" t="s">
        <v>382</v>
      </c>
      <c r="O9" s="384"/>
      <c r="P9" s="384"/>
      <c r="Q9" s="384"/>
      <c r="R9" s="384"/>
      <c r="S9" s="384"/>
      <c r="T9" s="384"/>
      <c r="U9" s="383">
        <v>1</v>
      </c>
      <c r="V9" s="383"/>
      <c r="W9" s="385"/>
      <c r="X9" s="385"/>
      <c r="Y9" s="386" t="s">
        <v>387</v>
      </c>
      <c r="Z9" s="387"/>
      <c r="AA9" s="388"/>
    </row>
    <row r="10" spans="1:29" ht="42" customHeight="1">
      <c r="A10" s="281"/>
      <c r="B10" s="282"/>
      <c r="C10" s="282"/>
      <c r="D10" s="63">
        <v>5</v>
      </c>
      <c r="E10" s="383" t="s">
        <v>388</v>
      </c>
      <c r="F10" s="383"/>
      <c r="G10" s="383"/>
      <c r="H10" s="383"/>
      <c r="I10" s="383" t="s">
        <v>379</v>
      </c>
      <c r="J10" s="383"/>
      <c r="K10" s="383"/>
      <c r="L10" s="383"/>
      <c r="M10" s="383"/>
      <c r="N10" s="384" t="s">
        <v>382</v>
      </c>
      <c r="O10" s="384"/>
      <c r="P10" s="384"/>
      <c r="Q10" s="384"/>
      <c r="R10" s="384"/>
      <c r="S10" s="384"/>
      <c r="T10" s="384"/>
      <c r="U10" s="383">
        <v>1</v>
      </c>
      <c r="V10" s="383"/>
      <c r="W10" s="385"/>
      <c r="X10" s="385"/>
      <c r="Y10" s="386" t="s">
        <v>389</v>
      </c>
      <c r="Z10" s="387"/>
      <c r="AA10" s="388"/>
    </row>
    <row r="11" spans="1:29" ht="22.5" customHeight="1">
      <c r="A11" s="281"/>
      <c r="B11" s="282"/>
      <c r="C11" s="282"/>
      <c r="D11" s="62">
        <v>6</v>
      </c>
      <c r="E11" s="382"/>
      <c r="F11" s="275"/>
      <c r="G11" s="275"/>
      <c r="H11" s="276"/>
      <c r="I11" s="288" t="s">
        <v>26</v>
      </c>
      <c r="J11" s="289"/>
      <c r="K11" s="289"/>
      <c r="L11" s="289"/>
      <c r="M11" s="290"/>
      <c r="N11" s="288"/>
      <c r="O11" s="289"/>
      <c r="P11" s="289"/>
      <c r="Q11" s="289"/>
      <c r="R11" s="289"/>
      <c r="S11" s="289"/>
      <c r="T11" s="290"/>
      <c r="U11" s="277"/>
      <c r="V11" s="277"/>
      <c r="W11" s="241"/>
      <c r="X11" s="241"/>
      <c r="Y11" s="278"/>
      <c r="Z11" s="278"/>
      <c r="AA11" s="279"/>
    </row>
    <row r="12" spans="1:29" s="56" customFormat="1" ht="29.25" customHeight="1">
      <c r="A12" s="280" t="s">
        <v>27</v>
      </c>
      <c r="B12" s="273"/>
      <c r="C12" s="273"/>
      <c r="D12" s="66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4"/>
    </row>
    <row r="13" spans="1:29" s="56" customFormat="1" ht="33.75" customHeight="1">
      <c r="A13" s="67" t="s">
        <v>28</v>
      </c>
      <c r="B13" s="273" t="s">
        <v>29</v>
      </c>
      <c r="C13" s="273"/>
      <c r="D13" s="273" t="s">
        <v>30</v>
      </c>
      <c r="E13" s="273"/>
      <c r="F13" s="65" t="s">
        <v>31</v>
      </c>
      <c r="G13" s="273" t="s">
        <v>32</v>
      </c>
      <c r="H13" s="273"/>
      <c r="I13" s="273"/>
      <c r="J13" s="273"/>
      <c r="K13" s="65" t="s">
        <v>33</v>
      </c>
      <c r="L13" s="273" t="s">
        <v>34</v>
      </c>
      <c r="M13" s="273"/>
      <c r="N13" s="273"/>
      <c r="O13" s="65" t="s">
        <v>28</v>
      </c>
      <c r="P13" s="273" t="s">
        <v>35</v>
      </c>
      <c r="Q13" s="273"/>
      <c r="R13" s="273" t="s">
        <v>30</v>
      </c>
      <c r="S13" s="273"/>
      <c r="T13" s="65" t="s">
        <v>31</v>
      </c>
      <c r="U13" s="273" t="s">
        <v>32</v>
      </c>
      <c r="V13" s="273"/>
      <c r="W13" s="273"/>
      <c r="X13" s="273" t="s">
        <v>33</v>
      </c>
      <c r="Y13" s="273"/>
      <c r="Z13" s="273" t="s">
        <v>34</v>
      </c>
      <c r="AA13" s="274"/>
    </row>
    <row r="14" spans="1:29" s="56" customFormat="1" ht="20.100000000000001" customHeight="1">
      <c r="A14" s="64">
        <v>1</v>
      </c>
      <c r="B14" s="229" t="s">
        <v>390</v>
      </c>
      <c r="C14" s="229"/>
      <c r="D14" s="272" t="s">
        <v>391</v>
      </c>
      <c r="E14" s="272"/>
      <c r="F14" s="68" t="s">
        <v>392</v>
      </c>
      <c r="G14" s="377" t="s">
        <v>393</v>
      </c>
      <c r="H14" s="378"/>
      <c r="I14" s="378"/>
      <c r="J14" s="379"/>
      <c r="K14" s="69"/>
      <c r="L14" s="233"/>
      <c r="M14" s="233"/>
      <c r="N14" s="233"/>
      <c r="O14" s="71"/>
      <c r="P14" s="229"/>
      <c r="Q14" s="229"/>
      <c r="R14" s="380"/>
      <c r="S14" s="381"/>
      <c r="T14" s="66"/>
      <c r="U14" s="264"/>
      <c r="V14" s="264"/>
      <c r="W14" s="264"/>
      <c r="X14" s="264"/>
      <c r="Y14" s="264"/>
      <c r="Z14" s="264"/>
      <c r="AA14" s="264"/>
    </row>
    <row r="15" spans="1:29" s="56" customFormat="1" ht="20.100000000000001" customHeight="1">
      <c r="A15" s="64">
        <v>2</v>
      </c>
      <c r="B15" s="229" t="s">
        <v>390</v>
      </c>
      <c r="C15" s="229"/>
      <c r="D15" s="272" t="s">
        <v>394</v>
      </c>
      <c r="E15" s="272"/>
      <c r="F15" s="68" t="s">
        <v>392</v>
      </c>
      <c r="G15" s="377" t="s">
        <v>393</v>
      </c>
      <c r="H15" s="378"/>
      <c r="I15" s="378"/>
      <c r="J15" s="379"/>
      <c r="K15" s="69"/>
      <c r="L15" s="233"/>
      <c r="M15" s="233"/>
      <c r="N15" s="233"/>
      <c r="O15" s="71"/>
      <c r="P15" s="234"/>
      <c r="Q15" s="234"/>
      <c r="R15" s="235"/>
      <c r="S15" s="235"/>
      <c r="T15" s="66"/>
      <c r="U15" s="264"/>
      <c r="V15" s="264"/>
      <c r="W15" s="264"/>
      <c r="X15" s="264"/>
      <c r="Y15" s="264"/>
      <c r="Z15" s="264"/>
      <c r="AA15" s="264"/>
    </row>
    <row r="16" spans="1:29" s="56" customFormat="1" ht="20.100000000000001" customHeight="1">
      <c r="A16" s="64">
        <v>3</v>
      </c>
      <c r="B16" s="229" t="s">
        <v>390</v>
      </c>
      <c r="C16" s="229"/>
      <c r="D16" s="272" t="s">
        <v>395</v>
      </c>
      <c r="E16" s="272"/>
      <c r="F16" s="68" t="s">
        <v>392</v>
      </c>
      <c r="G16" s="377" t="s">
        <v>393</v>
      </c>
      <c r="H16" s="378"/>
      <c r="I16" s="378"/>
      <c r="J16" s="379"/>
      <c r="K16" s="69"/>
      <c r="L16" s="233"/>
      <c r="M16" s="233"/>
      <c r="N16" s="233"/>
      <c r="O16" s="71"/>
      <c r="P16" s="234"/>
      <c r="Q16" s="234"/>
      <c r="R16" s="235"/>
      <c r="S16" s="235"/>
      <c r="T16" s="66"/>
      <c r="U16" s="264"/>
      <c r="V16" s="264"/>
      <c r="W16" s="264"/>
      <c r="X16" s="264"/>
      <c r="Y16" s="264"/>
      <c r="Z16" s="264"/>
      <c r="AA16" s="264"/>
    </row>
    <row r="17" spans="1:27" s="56" customFormat="1" ht="20.100000000000001" customHeight="1">
      <c r="A17" s="64">
        <v>4</v>
      </c>
      <c r="B17" s="229" t="s">
        <v>396</v>
      </c>
      <c r="C17" s="229"/>
      <c r="D17" s="356" t="s">
        <v>378</v>
      </c>
      <c r="E17" s="356"/>
      <c r="F17" s="68" t="s">
        <v>397</v>
      </c>
      <c r="G17" s="377" t="s">
        <v>398</v>
      </c>
      <c r="H17" s="378"/>
      <c r="I17" s="378"/>
      <c r="J17" s="379"/>
      <c r="K17" s="69"/>
      <c r="L17" s="233"/>
      <c r="M17" s="233"/>
      <c r="N17" s="233"/>
      <c r="O17" s="71"/>
      <c r="P17" s="234"/>
      <c r="Q17" s="234"/>
      <c r="R17" s="235"/>
      <c r="S17" s="235"/>
      <c r="T17" s="66"/>
      <c r="U17" s="264"/>
      <c r="V17" s="264"/>
      <c r="W17" s="264"/>
      <c r="X17" s="264"/>
      <c r="Y17" s="264"/>
      <c r="Z17" s="264"/>
      <c r="AA17" s="264"/>
    </row>
    <row r="18" spans="1:27" s="56" customFormat="1" ht="20.100000000000001" customHeight="1">
      <c r="A18" s="64">
        <v>5</v>
      </c>
      <c r="B18" s="229" t="s">
        <v>396</v>
      </c>
      <c r="C18" s="229"/>
      <c r="D18" s="356" t="s">
        <v>381</v>
      </c>
      <c r="E18" s="356"/>
      <c r="F18" s="68" t="s">
        <v>397</v>
      </c>
      <c r="G18" s="353" t="s">
        <v>398</v>
      </c>
      <c r="H18" s="354"/>
      <c r="I18" s="355"/>
      <c r="J18" s="68"/>
      <c r="K18" s="70"/>
      <c r="L18" s="245"/>
      <c r="M18" s="246"/>
      <c r="N18" s="247"/>
      <c r="O18" s="71"/>
      <c r="P18" s="234"/>
      <c r="Q18" s="234"/>
      <c r="R18" s="235"/>
      <c r="S18" s="235"/>
      <c r="T18" s="66"/>
      <c r="U18" s="264"/>
      <c r="V18" s="264"/>
      <c r="W18" s="264"/>
      <c r="X18" s="264"/>
      <c r="Y18" s="264"/>
      <c r="Z18" s="264"/>
      <c r="AA18" s="264"/>
    </row>
    <row r="19" spans="1:27" s="56" customFormat="1" ht="20.100000000000001" customHeight="1">
      <c r="A19" s="64">
        <v>6</v>
      </c>
      <c r="B19" s="229" t="s">
        <v>396</v>
      </c>
      <c r="C19" s="229"/>
      <c r="D19" s="356" t="s">
        <v>384</v>
      </c>
      <c r="E19" s="356"/>
      <c r="F19" s="68" t="s">
        <v>397</v>
      </c>
      <c r="G19" s="357" t="s">
        <v>398</v>
      </c>
      <c r="H19" s="358"/>
      <c r="I19" s="359"/>
      <c r="J19" s="72"/>
      <c r="K19" s="70"/>
      <c r="L19" s="245"/>
      <c r="M19" s="246"/>
      <c r="N19" s="247"/>
      <c r="O19" s="71"/>
      <c r="P19" s="234"/>
      <c r="Q19" s="234"/>
      <c r="R19" s="235"/>
      <c r="S19" s="235"/>
      <c r="T19" s="66"/>
      <c r="U19" s="264"/>
      <c r="V19" s="264"/>
      <c r="W19" s="264"/>
      <c r="X19" s="264"/>
      <c r="Y19" s="264"/>
      <c r="Z19" s="264"/>
      <c r="AA19" s="264"/>
    </row>
    <row r="20" spans="1:27" s="56" customFormat="1" ht="20.100000000000001" customHeight="1">
      <c r="A20" s="64">
        <v>7</v>
      </c>
      <c r="B20" s="229" t="s">
        <v>399</v>
      </c>
      <c r="C20" s="229"/>
      <c r="D20" s="272" t="s">
        <v>46</v>
      </c>
      <c r="E20" s="272"/>
      <c r="F20" s="68" t="s">
        <v>46</v>
      </c>
      <c r="G20" s="353" t="s">
        <v>400</v>
      </c>
      <c r="H20" s="354"/>
      <c r="I20" s="355"/>
      <c r="J20" s="68"/>
      <c r="K20" s="70"/>
      <c r="L20" s="245"/>
      <c r="M20" s="246"/>
      <c r="N20" s="247"/>
      <c r="O20" s="73"/>
      <c r="P20" s="258"/>
      <c r="Q20" s="259"/>
      <c r="R20" s="258"/>
      <c r="S20" s="259"/>
      <c r="T20" s="250"/>
      <c r="U20" s="252"/>
      <c r="V20" s="253"/>
      <c r="W20" s="254"/>
      <c r="X20" s="267"/>
      <c r="Y20" s="268"/>
      <c r="Z20" s="267"/>
      <c r="AA20" s="268"/>
    </row>
    <row r="21" spans="1:27" s="56" customFormat="1" ht="20.100000000000001" customHeight="1">
      <c r="A21" s="64">
        <v>8</v>
      </c>
      <c r="B21" s="229" t="s">
        <v>401</v>
      </c>
      <c r="C21" s="229"/>
      <c r="D21" s="272" t="s">
        <v>46</v>
      </c>
      <c r="E21" s="272"/>
      <c r="F21" s="68" t="s">
        <v>402</v>
      </c>
      <c r="G21" s="353" t="s">
        <v>403</v>
      </c>
      <c r="H21" s="354"/>
      <c r="I21" s="355"/>
      <c r="J21" s="68"/>
      <c r="K21" s="70"/>
      <c r="L21" s="245"/>
      <c r="M21" s="246"/>
      <c r="N21" s="247"/>
      <c r="O21" s="74"/>
      <c r="P21" s="260"/>
      <c r="Q21" s="261"/>
      <c r="R21" s="260"/>
      <c r="S21" s="261"/>
      <c r="T21" s="251"/>
      <c r="U21" s="255"/>
      <c r="V21" s="256"/>
      <c r="W21" s="257"/>
      <c r="X21" s="269"/>
      <c r="Y21" s="270"/>
      <c r="Z21" s="269"/>
      <c r="AA21" s="270"/>
    </row>
    <row r="22" spans="1:27" s="56" customFormat="1" ht="20.100000000000001" customHeight="1">
      <c r="A22" s="64">
        <v>9</v>
      </c>
      <c r="B22" s="229" t="s">
        <v>401</v>
      </c>
      <c r="C22" s="229"/>
      <c r="D22" s="272" t="s">
        <v>46</v>
      </c>
      <c r="E22" s="272"/>
      <c r="F22" s="68" t="s">
        <v>404</v>
      </c>
      <c r="G22" s="353"/>
      <c r="H22" s="354"/>
      <c r="I22" s="355"/>
      <c r="J22" s="68"/>
      <c r="K22" s="70"/>
      <c r="L22" s="245"/>
      <c r="M22" s="246"/>
      <c r="N22" s="247"/>
      <c r="O22" s="71"/>
      <c r="P22" s="234"/>
      <c r="Q22" s="234"/>
      <c r="R22" s="235"/>
      <c r="S22" s="235"/>
      <c r="T22" s="83"/>
      <c r="U22" s="235"/>
      <c r="V22" s="235"/>
      <c r="W22" s="235"/>
      <c r="X22" s="235"/>
      <c r="Y22" s="235"/>
      <c r="Z22" s="236"/>
      <c r="AA22" s="244"/>
    </row>
    <row r="23" spans="1:27" s="56" customFormat="1" ht="20.100000000000001" customHeight="1">
      <c r="A23" s="64">
        <v>10</v>
      </c>
      <c r="B23" s="229" t="s">
        <v>405</v>
      </c>
      <c r="C23" s="229"/>
      <c r="D23" s="356" t="s">
        <v>378</v>
      </c>
      <c r="E23" s="356"/>
      <c r="F23" s="68" t="s">
        <v>397</v>
      </c>
      <c r="G23" s="368" t="s">
        <v>406</v>
      </c>
      <c r="H23" s="369"/>
      <c r="I23" s="370"/>
      <c r="J23" s="68"/>
      <c r="K23" s="237" t="s">
        <v>407</v>
      </c>
      <c r="L23" s="246"/>
      <c r="M23" s="246"/>
      <c r="N23" s="247"/>
      <c r="O23" s="71"/>
      <c r="P23" s="234"/>
      <c r="Q23" s="234"/>
      <c r="R23" s="235"/>
      <c r="S23" s="235"/>
      <c r="T23" s="83"/>
      <c r="U23" s="235"/>
      <c r="V23" s="235"/>
      <c r="W23" s="235"/>
      <c r="X23" s="235"/>
      <c r="Y23" s="235"/>
      <c r="Z23" s="236"/>
      <c r="AA23" s="244"/>
    </row>
    <row r="24" spans="1:27" ht="20.100000000000001" customHeight="1">
      <c r="A24" s="64">
        <v>11</v>
      </c>
      <c r="B24" s="229" t="s">
        <v>405</v>
      </c>
      <c r="C24" s="229"/>
      <c r="D24" s="356" t="s">
        <v>381</v>
      </c>
      <c r="E24" s="356"/>
      <c r="F24" s="68" t="s">
        <v>397</v>
      </c>
      <c r="G24" s="371"/>
      <c r="H24" s="372"/>
      <c r="I24" s="373"/>
      <c r="J24" s="75"/>
      <c r="K24" s="367"/>
      <c r="L24" s="241"/>
      <c r="M24" s="241"/>
      <c r="N24" s="241"/>
      <c r="O24" s="77"/>
      <c r="P24" s="241"/>
      <c r="Q24" s="241"/>
      <c r="R24" s="241"/>
      <c r="S24" s="241"/>
      <c r="T24" s="77"/>
      <c r="U24" s="241"/>
      <c r="V24" s="241"/>
      <c r="W24" s="241"/>
      <c r="X24" s="241"/>
      <c r="Y24" s="241"/>
      <c r="Z24" s="241"/>
      <c r="AA24" s="241"/>
    </row>
    <row r="25" spans="1:27" ht="20.100000000000001" customHeight="1">
      <c r="A25" s="64">
        <v>12</v>
      </c>
      <c r="B25" s="229" t="s">
        <v>405</v>
      </c>
      <c r="C25" s="229"/>
      <c r="D25" s="356" t="s">
        <v>384</v>
      </c>
      <c r="E25" s="356"/>
      <c r="F25" s="68" t="s">
        <v>397</v>
      </c>
      <c r="G25" s="374"/>
      <c r="H25" s="375"/>
      <c r="I25" s="376"/>
      <c r="J25" s="75"/>
      <c r="K25" s="238"/>
      <c r="L25" s="241"/>
      <c r="M25" s="241"/>
      <c r="N25" s="241"/>
      <c r="O25" s="77"/>
      <c r="P25" s="241"/>
      <c r="Q25" s="241"/>
      <c r="R25" s="241"/>
      <c r="S25" s="241"/>
      <c r="T25" s="77"/>
      <c r="U25" s="241"/>
      <c r="V25" s="241"/>
      <c r="W25" s="241"/>
      <c r="X25" s="241"/>
      <c r="Y25" s="241"/>
      <c r="Z25" s="241"/>
      <c r="AA25" s="241"/>
    </row>
    <row r="26" spans="1:27" ht="20.100000000000001" customHeight="1">
      <c r="A26" s="64">
        <v>13</v>
      </c>
      <c r="B26" s="229">
        <v>20210427</v>
      </c>
      <c r="C26" s="229"/>
      <c r="D26" s="365" t="s">
        <v>391</v>
      </c>
      <c r="E26" s="366"/>
      <c r="F26" s="68" t="s">
        <v>397</v>
      </c>
      <c r="G26" s="362" t="s">
        <v>408</v>
      </c>
      <c r="H26" s="363"/>
      <c r="I26" s="364"/>
      <c r="J26" s="75"/>
      <c r="K26" s="241" t="s">
        <v>409</v>
      </c>
      <c r="L26" s="241"/>
      <c r="M26" s="241"/>
      <c r="N26" s="241"/>
      <c r="O26" s="77"/>
      <c r="P26" s="241"/>
      <c r="Q26" s="241"/>
      <c r="R26" s="241"/>
      <c r="S26" s="241"/>
      <c r="T26" s="77"/>
      <c r="U26" s="241"/>
      <c r="V26" s="241"/>
      <c r="W26" s="241"/>
      <c r="X26" s="241"/>
      <c r="Y26" s="241"/>
      <c r="Z26" s="241"/>
      <c r="AA26" s="241"/>
    </row>
    <row r="27" spans="1:27" ht="20.100000000000001" customHeight="1">
      <c r="A27" s="64">
        <v>14</v>
      </c>
      <c r="B27" s="229">
        <v>20210427</v>
      </c>
      <c r="C27" s="229"/>
      <c r="D27" s="365" t="s">
        <v>394</v>
      </c>
      <c r="E27" s="366"/>
      <c r="F27" s="68" t="s">
        <v>397</v>
      </c>
      <c r="G27" s="362" t="s">
        <v>410</v>
      </c>
      <c r="H27" s="363"/>
      <c r="I27" s="364"/>
      <c r="J27" s="75"/>
      <c r="K27" s="241"/>
      <c r="L27" s="241"/>
      <c r="M27" s="241"/>
      <c r="N27" s="241"/>
      <c r="O27" s="77"/>
      <c r="P27" s="241"/>
      <c r="Q27" s="241"/>
      <c r="R27" s="241"/>
      <c r="S27" s="241"/>
      <c r="T27" s="77"/>
      <c r="U27" s="241"/>
      <c r="V27" s="241"/>
      <c r="W27" s="241"/>
      <c r="X27" s="241"/>
      <c r="Y27" s="241"/>
      <c r="Z27" s="241"/>
      <c r="AA27" s="241"/>
    </row>
    <row r="28" spans="1:27" ht="20.100000000000001" customHeight="1">
      <c r="A28" s="64">
        <v>15</v>
      </c>
      <c r="B28" s="229">
        <v>20210427</v>
      </c>
      <c r="C28" s="229"/>
      <c r="D28" s="365" t="s">
        <v>395</v>
      </c>
      <c r="E28" s="366"/>
      <c r="F28" s="68" t="s">
        <v>397</v>
      </c>
      <c r="G28" s="362" t="s">
        <v>411</v>
      </c>
      <c r="H28" s="363"/>
      <c r="I28" s="364"/>
      <c r="J28" s="75"/>
      <c r="K28" s="241"/>
      <c r="L28" s="241"/>
      <c r="M28" s="241"/>
      <c r="N28" s="241"/>
      <c r="O28" s="77"/>
      <c r="P28" s="241"/>
      <c r="Q28" s="241"/>
      <c r="R28" s="241"/>
      <c r="S28" s="241"/>
      <c r="T28" s="77"/>
      <c r="U28" s="241"/>
      <c r="V28" s="241"/>
      <c r="W28" s="241"/>
      <c r="X28" s="241"/>
      <c r="Y28" s="241"/>
      <c r="Z28" s="241"/>
      <c r="AA28" s="241"/>
    </row>
    <row r="29" spans="1:27" ht="20.100000000000001" customHeight="1">
      <c r="A29" s="64">
        <v>16</v>
      </c>
      <c r="B29" s="229">
        <v>20210427</v>
      </c>
      <c r="C29" s="229"/>
      <c r="D29" s="365" t="s">
        <v>412</v>
      </c>
      <c r="E29" s="366"/>
      <c r="F29" s="68" t="s">
        <v>413</v>
      </c>
      <c r="G29" s="362" t="s">
        <v>414</v>
      </c>
      <c r="H29" s="363"/>
      <c r="I29" s="364"/>
      <c r="J29" s="75"/>
      <c r="K29" s="241"/>
      <c r="L29" s="241"/>
      <c r="M29" s="241"/>
      <c r="N29" s="241"/>
      <c r="O29" s="77"/>
      <c r="P29" s="241"/>
      <c r="Q29" s="241"/>
      <c r="R29" s="241"/>
      <c r="S29" s="241"/>
      <c r="T29" s="77"/>
      <c r="U29" s="241"/>
      <c r="V29" s="241"/>
      <c r="W29" s="241"/>
      <c r="X29" s="241"/>
      <c r="Y29" s="241"/>
      <c r="Z29" s="241"/>
      <c r="AA29" s="241"/>
    </row>
    <row r="30" spans="1:27" ht="20.100000000000001" customHeight="1">
      <c r="A30" s="64">
        <v>17</v>
      </c>
      <c r="B30" s="229">
        <v>20210427</v>
      </c>
      <c r="C30" s="229"/>
      <c r="D30" s="365" t="s">
        <v>415</v>
      </c>
      <c r="E30" s="366"/>
      <c r="F30" s="68" t="s">
        <v>413</v>
      </c>
      <c r="G30" s="362" t="s">
        <v>416</v>
      </c>
      <c r="H30" s="363"/>
      <c r="I30" s="364"/>
      <c r="J30" s="75"/>
      <c r="K30" s="241"/>
      <c r="L30" s="241"/>
      <c r="M30" s="241"/>
      <c r="N30" s="241"/>
      <c r="O30" s="77"/>
      <c r="P30" s="241"/>
      <c r="Q30" s="241"/>
      <c r="R30" s="241"/>
      <c r="S30" s="241"/>
      <c r="T30" s="77"/>
      <c r="U30" s="241"/>
      <c r="V30" s="241"/>
      <c r="W30" s="241"/>
      <c r="X30" s="241"/>
      <c r="Y30" s="241"/>
      <c r="Z30" s="241"/>
      <c r="AA30" s="241"/>
    </row>
    <row r="31" spans="1:27" ht="20.100000000000001" customHeight="1">
      <c r="A31" s="64">
        <v>18</v>
      </c>
      <c r="B31" s="229">
        <v>20210427</v>
      </c>
      <c r="C31" s="229"/>
      <c r="D31" s="360" t="s">
        <v>417</v>
      </c>
      <c r="E31" s="361"/>
      <c r="F31" s="68" t="s">
        <v>413</v>
      </c>
      <c r="G31" s="362" t="s">
        <v>418</v>
      </c>
      <c r="H31" s="363"/>
      <c r="I31" s="364"/>
      <c r="J31" s="75"/>
      <c r="K31" s="241"/>
      <c r="L31" s="241"/>
      <c r="M31" s="241"/>
      <c r="N31" s="241"/>
      <c r="O31" s="77"/>
      <c r="P31" s="241"/>
      <c r="Q31" s="241"/>
      <c r="R31" s="241"/>
      <c r="S31" s="241"/>
      <c r="T31" s="77"/>
      <c r="U31" s="241"/>
      <c r="V31" s="241"/>
      <c r="W31" s="241"/>
      <c r="X31" s="241"/>
      <c r="Y31" s="241"/>
      <c r="Z31" s="241"/>
      <c r="AA31" s="241"/>
    </row>
    <row r="32" spans="1:27" ht="20.100000000000001" customHeight="1">
      <c r="A32" s="64">
        <v>19</v>
      </c>
      <c r="B32" s="229" t="s">
        <v>419</v>
      </c>
      <c r="C32" s="229"/>
      <c r="D32" s="365" t="s">
        <v>386</v>
      </c>
      <c r="E32" s="366"/>
      <c r="F32" s="68" t="s">
        <v>397</v>
      </c>
      <c r="G32" s="362" t="s">
        <v>420</v>
      </c>
      <c r="H32" s="363"/>
      <c r="I32" s="364"/>
      <c r="J32" s="75"/>
      <c r="K32" s="76" t="s">
        <v>407</v>
      </c>
      <c r="L32" s="241" t="s">
        <v>421</v>
      </c>
      <c r="M32" s="241"/>
      <c r="N32" s="241"/>
      <c r="O32" s="77"/>
      <c r="P32" s="241"/>
      <c r="Q32" s="241"/>
      <c r="R32" s="241"/>
      <c r="S32" s="241"/>
      <c r="T32" s="77"/>
      <c r="U32" s="241"/>
      <c r="V32" s="241"/>
      <c r="W32" s="241"/>
      <c r="X32" s="241"/>
      <c r="Y32" s="241"/>
      <c r="Z32" s="241"/>
      <c r="AA32" s="241"/>
    </row>
    <row r="33" spans="1:27" ht="20.100000000000001" customHeight="1">
      <c r="A33" s="64">
        <v>20</v>
      </c>
      <c r="B33" s="229" t="s">
        <v>419</v>
      </c>
      <c r="C33" s="229"/>
      <c r="D33" s="365" t="s">
        <v>388</v>
      </c>
      <c r="E33" s="366"/>
      <c r="F33" s="68" t="s">
        <v>397</v>
      </c>
      <c r="G33" s="362" t="s">
        <v>420</v>
      </c>
      <c r="H33" s="363"/>
      <c r="I33" s="364"/>
      <c r="J33" s="75"/>
      <c r="K33" s="76" t="s">
        <v>407</v>
      </c>
      <c r="L33" s="241" t="s">
        <v>421</v>
      </c>
      <c r="M33" s="241"/>
      <c r="N33" s="241"/>
      <c r="O33" s="77"/>
      <c r="P33" s="241"/>
      <c r="Q33" s="241"/>
      <c r="R33" s="241"/>
      <c r="S33" s="241"/>
      <c r="T33" s="77"/>
      <c r="U33" s="241"/>
      <c r="V33" s="241"/>
      <c r="W33" s="241"/>
      <c r="X33" s="241"/>
      <c r="Y33" s="241"/>
      <c r="Z33" s="241"/>
      <c r="AA33" s="241"/>
    </row>
    <row r="34" spans="1:27" ht="20.100000000000001" customHeight="1">
      <c r="A34" s="64">
        <v>21</v>
      </c>
      <c r="B34" s="229" t="s">
        <v>419</v>
      </c>
      <c r="C34" s="229"/>
      <c r="D34" s="365" t="s">
        <v>422</v>
      </c>
      <c r="E34" s="366"/>
      <c r="F34" s="68" t="s">
        <v>413</v>
      </c>
      <c r="G34" s="362" t="s">
        <v>420</v>
      </c>
      <c r="H34" s="363"/>
      <c r="I34" s="364"/>
      <c r="J34" s="75"/>
      <c r="K34" s="76" t="s">
        <v>423</v>
      </c>
      <c r="L34" s="241" t="s">
        <v>421</v>
      </c>
      <c r="M34" s="241"/>
      <c r="N34" s="241"/>
      <c r="O34" s="77"/>
      <c r="P34" s="241"/>
      <c r="Q34" s="241"/>
      <c r="R34" s="241"/>
      <c r="S34" s="241"/>
      <c r="T34" s="77"/>
      <c r="U34" s="241"/>
      <c r="V34" s="241"/>
      <c r="W34" s="241"/>
      <c r="X34" s="241"/>
      <c r="Y34" s="241"/>
      <c r="Z34" s="241"/>
      <c r="AA34" s="241"/>
    </row>
    <row r="35" spans="1:27" ht="20.100000000000001" customHeight="1">
      <c r="A35" s="64">
        <v>22</v>
      </c>
      <c r="B35" s="229" t="s">
        <v>419</v>
      </c>
      <c r="C35" s="229"/>
      <c r="D35" s="360" t="s">
        <v>424</v>
      </c>
      <c r="E35" s="361"/>
      <c r="F35" s="68" t="s">
        <v>413</v>
      </c>
      <c r="G35" s="362" t="s">
        <v>420</v>
      </c>
      <c r="H35" s="363"/>
      <c r="I35" s="364"/>
      <c r="J35" s="75"/>
      <c r="K35" s="76" t="s">
        <v>423</v>
      </c>
      <c r="L35" s="241" t="s">
        <v>421</v>
      </c>
      <c r="M35" s="241"/>
      <c r="N35" s="241"/>
      <c r="O35" s="77"/>
      <c r="P35" s="241"/>
      <c r="Q35" s="241"/>
      <c r="R35" s="241"/>
      <c r="S35" s="241"/>
      <c r="T35" s="77"/>
      <c r="U35" s="241"/>
      <c r="V35" s="241"/>
      <c r="W35" s="241"/>
      <c r="X35" s="241"/>
      <c r="Y35" s="241"/>
      <c r="Z35" s="241"/>
      <c r="AA35" s="241"/>
    </row>
  </sheetData>
  <mergeCells count="266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A12:C12"/>
    <mergeCell ref="E12:H12"/>
    <mergeCell ref="I12:M12"/>
    <mergeCell ref="N12:T12"/>
    <mergeCell ref="U12:V12"/>
    <mergeCell ref="W12:Y12"/>
    <mergeCell ref="Z12:AA12"/>
    <mergeCell ref="B13:C13"/>
    <mergeCell ref="D13:E13"/>
    <mergeCell ref="G13:J13"/>
    <mergeCell ref="L13:N13"/>
    <mergeCell ref="P13:Q13"/>
    <mergeCell ref="R13:S13"/>
    <mergeCell ref="U13:W13"/>
    <mergeCell ref="X13:Y13"/>
    <mergeCell ref="Z13:AA13"/>
    <mergeCell ref="B14:C14"/>
    <mergeCell ref="D14:E14"/>
    <mergeCell ref="G14:J14"/>
    <mergeCell ref="L14:N14"/>
    <mergeCell ref="P14:Q14"/>
    <mergeCell ref="R14:S14"/>
    <mergeCell ref="U14:W14"/>
    <mergeCell ref="X14:Y14"/>
    <mergeCell ref="Z14:AA14"/>
    <mergeCell ref="B15:C15"/>
    <mergeCell ref="D15:E15"/>
    <mergeCell ref="G15:J15"/>
    <mergeCell ref="L15:N15"/>
    <mergeCell ref="P15:Q15"/>
    <mergeCell ref="R15:S15"/>
    <mergeCell ref="U15:W15"/>
    <mergeCell ref="X15:Y15"/>
    <mergeCell ref="Z15:AA15"/>
    <mergeCell ref="B16:C16"/>
    <mergeCell ref="D16:E16"/>
    <mergeCell ref="G16:J16"/>
    <mergeCell ref="L16:N16"/>
    <mergeCell ref="P16:Q16"/>
    <mergeCell ref="R16:S16"/>
    <mergeCell ref="U16:W16"/>
    <mergeCell ref="X16:Y16"/>
    <mergeCell ref="Z16:AA16"/>
    <mergeCell ref="B17:C17"/>
    <mergeCell ref="D17:E17"/>
    <mergeCell ref="G17:J17"/>
    <mergeCell ref="L17:N17"/>
    <mergeCell ref="P17:Q17"/>
    <mergeCell ref="R17:S17"/>
    <mergeCell ref="U17:W17"/>
    <mergeCell ref="X17:Y17"/>
    <mergeCell ref="Z17:AA17"/>
    <mergeCell ref="U19:W19"/>
    <mergeCell ref="X19:Y19"/>
    <mergeCell ref="Z19:AA19"/>
    <mergeCell ref="B18:C18"/>
    <mergeCell ref="D18:E18"/>
    <mergeCell ref="G18:I18"/>
    <mergeCell ref="L18:N18"/>
    <mergeCell ref="P18:Q18"/>
    <mergeCell ref="R18:S18"/>
    <mergeCell ref="U18:W18"/>
    <mergeCell ref="X18:Y18"/>
    <mergeCell ref="Z18:AA18"/>
    <mergeCell ref="P22:Q22"/>
    <mergeCell ref="R22:S22"/>
    <mergeCell ref="U22:W22"/>
    <mergeCell ref="X22:Y22"/>
    <mergeCell ref="Z22:AA22"/>
    <mergeCell ref="B23:C23"/>
    <mergeCell ref="D23:E23"/>
    <mergeCell ref="L23:N23"/>
    <mergeCell ref="P23:Q23"/>
    <mergeCell ref="R23:S23"/>
    <mergeCell ref="U23:W23"/>
    <mergeCell ref="X23:Y23"/>
    <mergeCell ref="Z23:AA23"/>
    <mergeCell ref="B22:C22"/>
    <mergeCell ref="D22:E22"/>
    <mergeCell ref="G22:I22"/>
    <mergeCell ref="L22:N22"/>
    <mergeCell ref="B24:C24"/>
    <mergeCell ref="D24:E24"/>
    <mergeCell ref="L24:N24"/>
    <mergeCell ref="P24:Q24"/>
    <mergeCell ref="R24:S24"/>
    <mergeCell ref="U24:W24"/>
    <mergeCell ref="X24:Y24"/>
    <mergeCell ref="Z24:AA24"/>
    <mergeCell ref="B25:C25"/>
    <mergeCell ref="D25:E25"/>
    <mergeCell ref="L25:N25"/>
    <mergeCell ref="P25:Q25"/>
    <mergeCell ref="R25:S25"/>
    <mergeCell ref="U25:W25"/>
    <mergeCell ref="X25:Y25"/>
    <mergeCell ref="Z25:AA25"/>
    <mergeCell ref="K23:K25"/>
    <mergeCell ref="G23:I25"/>
    <mergeCell ref="B26:C26"/>
    <mergeCell ref="D26:E26"/>
    <mergeCell ref="G26:I26"/>
    <mergeCell ref="L26:N26"/>
    <mergeCell ref="P26:Q26"/>
    <mergeCell ref="R26:S26"/>
    <mergeCell ref="U26:W26"/>
    <mergeCell ref="X26:Y26"/>
    <mergeCell ref="Z26:AA26"/>
    <mergeCell ref="B27:C27"/>
    <mergeCell ref="D27:E27"/>
    <mergeCell ref="G27:I27"/>
    <mergeCell ref="L27:N27"/>
    <mergeCell ref="P27:Q27"/>
    <mergeCell ref="R27:S27"/>
    <mergeCell ref="U27:W27"/>
    <mergeCell ref="X27:Y27"/>
    <mergeCell ref="Z27:AA27"/>
    <mergeCell ref="R29:S29"/>
    <mergeCell ref="U29:W29"/>
    <mergeCell ref="X29:Y29"/>
    <mergeCell ref="Z29:AA29"/>
    <mergeCell ref="B28:C28"/>
    <mergeCell ref="D28:E28"/>
    <mergeCell ref="G28:I28"/>
    <mergeCell ref="L28:N28"/>
    <mergeCell ref="P28:Q28"/>
    <mergeCell ref="R28:S28"/>
    <mergeCell ref="U28:W28"/>
    <mergeCell ref="X28:Y28"/>
    <mergeCell ref="Z28:AA28"/>
    <mergeCell ref="B31:C31"/>
    <mergeCell ref="D31:E31"/>
    <mergeCell ref="G31:I31"/>
    <mergeCell ref="L31:N31"/>
    <mergeCell ref="P31:Q31"/>
    <mergeCell ref="R31:S31"/>
    <mergeCell ref="U31:W31"/>
    <mergeCell ref="X31:Y31"/>
    <mergeCell ref="Z31:AA31"/>
    <mergeCell ref="K26:K31"/>
    <mergeCell ref="B30:C30"/>
    <mergeCell ref="D30:E30"/>
    <mergeCell ref="G30:I30"/>
    <mergeCell ref="L30:N30"/>
    <mergeCell ref="P30:Q30"/>
    <mergeCell ref="R30:S30"/>
    <mergeCell ref="U30:W30"/>
    <mergeCell ref="X30:Y30"/>
    <mergeCell ref="Z30:AA30"/>
    <mergeCell ref="B29:C29"/>
    <mergeCell ref="D29:E29"/>
    <mergeCell ref="G29:I29"/>
    <mergeCell ref="L29:N29"/>
    <mergeCell ref="P29:Q29"/>
    <mergeCell ref="B32:C32"/>
    <mergeCell ref="D32:E32"/>
    <mergeCell ref="G32:I32"/>
    <mergeCell ref="L32:N32"/>
    <mergeCell ref="P32:Q32"/>
    <mergeCell ref="R32:S32"/>
    <mergeCell ref="U32:W32"/>
    <mergeCell ref="X32:Y32"/>
    <mergeCell ref="Z32:AA32"/>
    <mergeCell ref="B33:C33"/>
    <mergeCell ref="D33:E33"/>
    <mergeCell ref="G33:I33"/>
    <mergeCell ref="L33:N33"/>
    <mergeCell ref="P33:Q33"/>
    <mergeCell ref="R33:S33"/>
    <mergeCell ref="U33:W33"/>
    <mergeCell ref="X33:Y33"/>
    <mergeCell ref="Z33:AA33"/>
    <mergeCell ref="B34:C34"/>
    <mergeCell ref="D34:E34"/>
    <mergeCell ref="G34:I34"/>
    <mergeCell ref="L34:N34"/>
    <mergeCell ref="P34:Q34"/>
    <mergeCell ref="R34:S34"/>
    <mergeCell ref="U34:W34"/>
    <mergeCell ref="X34:Y34"/>
    <mergeCell ref="Z34:AA34"/>
    <mergeCell ref="B35:C35"/>
    <mergeCell ref="D35:E35"/>
    <mergeCell ref="G35:I35"/>
    <mergeCell ref="L35:N35"/>
    <mergeCell ref="P35:Q35"/>
    <mergeCell ref="R35:S35"/>
    <mergeCell ref="U35:W35"/>
    <mergeCell ref="X35:Y35"/>
    <mergeCell ref="Z35:AA35"/>
    <mergeCell ref="T20:T21"/>
    <mergeCell ref="U20:W21"/>
    <mergeCell ref="P20:Q21"/>
    <mergeCell ref="R20:S21"/>
    <mergeCell ref="X20:Y21"/>
    <mergeCell ref="Z20:AA21"/>
    <mergeCell ref="W1:AA2"/>
    <mergeCell ref="A3:B4"/>
    <mergeCell ref="C3:D4"/>
    <mergeCell ref="A6:C11"/>
    <mergeCell ref="B20:C20"/>
    <mergeCell ref="D20:E20"/>
    <mergeCell ref="G20:I20"/>
    <mergeCell ref="L20:N20"/>
    <mergeCell ref="B21:C21"/>
    <mergeCell ref="D21:E21"/>
    <mergeCell ref="G21:I21"/>
    <mergeCell ref="L21:N21"/>
    <mergeCell ref="B19:C19"/>
    <mergeCell ref="D19:E19"/>
    <mergeCell ref="G19:I19"/>
    <mergeCell ref="L19:N19"/>
    <mergeCell ref="P19:Q19"/>
    <mergeCell ref="R19:S19"/>
  </mergeCells>
  <phoneticPr fontId="66" type="noConversion"/>
  <conditionalFormatting sqref="D31">
    <cfRule type="duplicateValues" dxfId="30" priority="4"/>
  </conditionalFormatting>
  <conditionalFormatting sqref="D32">
    <cfRule type="duplicateValues" dxfId="29" priority="3"/>
  </conditionalFormatting>
  <conditionalFormatting sqref="D35">
    <cfRule type="duplicateValues" dxfId="28" priority="1"/>
  </conditionalFormatting>
  <conditionalFormatting sqref="D17:D19">
    <cfRule type="duplicateValues" dxfId="27" priority="8"/>
  </conditionalFormatting>
  <conditionalFormatting sqref="D23:D25">
    <cfRule type="duplicateValues" dxfId="26" priority="7"/>
  </conditionalFormatting>
  <conditionalFormatting sqref="D26:D28">
    <cfRule type="duplicateValues" dxfId="25" priority="6"/>
  </conditionalFormatting>
  <conditionalFormatting sqref="D29:D30">
    <cfRule type="duplicateValues" dxfId="24" priority="5"/>
  </conditionalFormatting>
  <conditionalFormatting sqref="D33:D34">
    <cfRule type="duplicateValues" dxfId="23" priority="2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BF25"/>
  <sheetViews>
    <sheetView view="pageBreakPreview" zoomScale="67" zoomScaleNormal="100" zoomScaleSheetLayoutView="67" workbookViewId="0">
      <pane xSplit="18" ySplit="9" topLeftCell="AF10" activePane="bottomRight" state="frozen"/>
      <selection pane="topRight" activeCell="S1" sqref="S1"/>
      <selection pane="bottomLeft" activeCell="A10" sqref="A10"/>
      <selection pane="bottomRight" activeCell="BA21" sqref="BA21"/>
    </sheetView>
  </sheetViews>
  <sheetFormatPr defaultColWidth="9" defaultRowHeight="17.25"/>
  <cols>
    <col min="1" max="1" width="4.5" style="103" customWidth="1"/>
    <col min="2" max="11" width="2.625" style="103" customWidth="1"/>
    <col min="12" max="12" width="5" style="103" customWidth="1"/>
    <col min="13" max="13" width="16.625" style="103" customWidth="1"/>
    <col min="14" max="14" width="17.875" style="103" customWidth="1"/>
    <col min="15" max="15" width="20.375" style="169" customWidth="1"/>
    <col min="16" max="16" width="4.875" style="5" hidden="1" customWidth="1"/>
    <col min="17" max="17" width="5.25" style="5" hidden="1" customWidth="1"/>
    <col min="18" max="18" width="10.5" style="103" customWidth="1"/>
    <col min="19" max="19" width="6.125" style="170" customWidth="1"/>
    <col min="20" max="20" width="11.625" style="103" customWidth="1"/>
    <col min="21" max="21" width="8.125" style="171" customWidth="1"/>
    <col min="22" max="23" width="7.25" style="170" customWidth="1"/>
    <col min="24" max="24" width="11.25" style="170" customWidth="1"/>
    <col min="25" max="25" width="11.75" style="170" customWidth="1"/>
    <col min="26" max="26" width="9.625" style="170" customWidth="1"/>
    <col min="27" max="27" width="10.375" style="103" customWidth="1"/>
    <col min="28" max="28" width="14.625" style="172" customWidth="1"/>
    <col min="29" max="33" width="12.5" style="103" customWidth="1"/>
    <col min="34" max="34" width="12.5" style="203" customWidth="1"/>
    <col min="35" max="35" width="12.5" style="173" customWidth="1"/>
    <col min="36" max="52" width="12.5" style="103" customWidth="1"/>
    <col min="53" max="53" width="11.125" style="103" customWidth="1"/>
    <col min="54" max="54" width="17.375" style="103" customWidth="1"/>
    <col min="55" max="55" width="16.75" style="5" hidden="1" customWidth="1"/>
    <col min="56" max="56" width="17.25" style="5" hidden="1" customWidth="1"/>
    <col min="57" max="58" width="17.25" style="6" hidden="1" customWidth="1"/>
    <col min="59" max="16384" width="9" style="103"/>
  </cols>
  <sheetData>
    <row r="1" spans="1:58" ht="20.25" customHeight="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403"/>
      <c r="Q1" s="403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404"/>
      <c r="AI1" s="347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5"/>
      <c r="BB1" s="345"/>
      <c r="BC1" s="405"/>
      <c r="BD1" s="405"/>
      <c r="BE1" s="405"/>
      <c r="BF1" s="405"/>
    </row>
    <row r="2" spans="1:58" ht="27.75" customHeight="1">
      <c r="A2" s="315" t="s">
        <v>452</v>
      </c>
      <c r="B2" s="315"/>
      <c r="C2" s="315"/>
      <c r="D2" s="315"/>
      <c r="E2" s="315"/>
      <c r="F2" s="315" t="s">
        <v>36</v>
      </c>
      <c r="G2" s="315"/>
      <c r="H2" s="315"/>
      <c r="I2" s="315"/>
      <c r="J2" s="315"/>
      <c r="K2" s="315"/>
      <c r="L2" s="316" t="s">
        <v>37</v>
      </c>
      <c r="M2" s="316"/>
      <c r="N2" s="316"/>
      <c r="O2" s="317" t="s">
        <v>425</v>
      </c>
      <c r="P2" s="391"/>
      <c r="Q2" s="391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92"/>
      <c r="AI2" s="318"/>
      <c r="AJ2" s="317"/>
      <c r="AK2" s="317"/>
      <c r="AL2" s="317"/>
      <c r="AM2" s="317"/>
      <c r="AN2" s="317"/>
      <c r="AO2" s="317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99" t="s">
        <v>30</v>
      </c>
      <c r="BB2" s="123" t="s">
        <v>378</v>
      </c>
      <c r="BC2" s="10" t="s">
        <v>381</v>
      </c>
      <c r="BD2" s="10" t="s">
        <v>384</v>
      </c>
      <c r="BE2" s="14" t="s">
        <v>386</v>
      </c>
      <c r="BF2" s="14" t="s">
        <v>388</v>
      </c>
    </row>
    <row r="3" spans="1:58" ht="27.7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6"/>
      <c r="M3" s="316"/>
      <c r="N3" s="316"/>
      <c r="O3" s="317"/>
      <c r="P3" s="391"/>
      <c r="Q3" s="391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92"/>
      <c r="AI3" s="318"/>
      <c r="AJ3" s="317"/>
      <c r="AK3" s="317"/>
      <c r="AL3" s="317"/>
      <c r="AM3" s="317"/>
      <c r="AN3" s="317"/>
      <c r="AO3" s="317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99" t="s">
        <v>39</v>
      </c>
      <c r="BB3" s="123" t="s">
        <v>408</v>
      </c>
      <c r="BC3" s="10" t="s">
        <v>410</v>
      </c>
      <c r="BD3" s="10" t="s">
        <v>411</v>
      </c>
      <c r="BE3" s="14" t="s">
        <v>426</v>
      </c>
      <c r="BF3" s="14" t="s">
        <v>427</v>
      </c>
    </row>
    <row r="4" spans="1:58" ht="27" customHeight="1">
      <c r="A4" s="348" t="s">
        <v>41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17"/>
      <c r="P4" s="391"/>
      <c r="Q4" s="391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92"/>
      <c r="AI4" s="318"/>
      <c r="AJ4" s="317"/>
      <c r="AK4" s="317"/>
      <c r="AL4" s="317"/>
      <c r="AM4" s="317"/>
      <c r="AN4" s="317"/>
      <c r="AO4" s="317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99" t="s">
        <v>42</v>
      </c>
      <c r="BB4" s="191" t="s">
        <v>379</v>
      </c>
      <c r="BC4" s="48" t="s">
        <v>379</v>
      </c>
      <c r="BD4" s="48" t="s">
        <v>379</v>
      </c>
      <c r="BE4" s="49" t="s">
        <v>379</v>
      </c>
      <c r="BF4" s="49" t="s">
        <v>379</v>
      </c>
    </row>
    <row r="5" spans="1:58" ht="31.5" customHeight="1">
      <c r="A5" s="349" t="s">
        <v>43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1"/>
      <c r="M5" s="352" t="s">
        <v>44</v>
      </c>
      <c r="N5" s="352"/>
      <c r="O5" s="317"/>
      <c r="P5" s="391"/>
      <c r="Q5" s="391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92"/>
      <c r="AI5" s="318"/>
      <c r="AJ5" s="317"/>
      <c r="AK5" s="317"/>
      <c r="AL5" s="317"/>
      <c r="AM5" s="317"/>
      <c r="AN5" s="317"/>
      <c r="AO5" s="317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99" t="s">
        <v>45</v>
      </c>
      <c r="BB5" s="192" t="s">
        <v>46</v>
      </c>
      <c r="BC5" s="50" t="s">
        <v>46</v>
      </c>
      <c r="BD5" s="50" t="s">
        <v>46</v>
      </c>
      <c r="BE5" s="51" t="s">
        <v>46</v>
      </c>
      <c r="BF5" s="51" t="s">
        <v>46</v>
      </c>
    </row>
    <row r="6" spans="1:58" ht="28.5" customHeight="1">
      <c r="A6" s="352" t="s">
        <v>47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17"/>
      <c r="P6" s="391"/>
      <c r="Q6" s="391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92"/>
      <c r="AI6" s="318"/>
      <c r="AJ6" s="317"/>
      <c r="AK6" s="317"/>
      <c r="AL6" s="317"/>
      <c r="AM6" s="317"/>
      <c r="AN6" s="317"/>
      <c r="AO6" s="317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99" t="s">
        <v>20</v>
      </c>
      <c r="BB6" s="99" t="s">
        <v>4</v>
      </c>
      <c r="BC6" s="3" t="s">
        <v>87</v>
      </c>
      <c r="BD6" s="3" t="s">
        <v>87</v>
      </c>
      <c r="BE6" s="4" t="s">
        <v>87</v>
      </c>
      <c r="BF6" s="4" t="s">
        <v>87</v>
      </c>
    </row>
    <row r="7" spans="1:58" ht="28.5" customHeight="1">
      <c r="A7" s="335" t="s">
        <v>48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7"/>
      <c r="O7" s="317"/>
      <c r="P7" s="391"/>
      <c r="Q7" s="391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92"/>
      <c r="AI7" s="318"/>
      <c r="AJ7" s="317"/>
      <c r="AK7" s="317"/>
      <c r="AL7" s="317"/>
      <c r="AM7" s="317"/>
      <c r="AN7" s="317"/>
      <c r="AO7" s="317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02" t="s">
        <v>49</v>
      </c>
      <c r="BB7" s="192" t="s">
        <v>46</v>
      </c>
      <c r="BC7" s="50" t="s">
        <v>46</v>
      </c>
      <c r="BD7" s="50" t="s">
        <v>46</v>
      </c>
      <c r="BE7" s="51" t="s">
        <v>46</v>
      </c>
      <c r="BF7" s="51" t="s">
        <v>46</v>
      </c>
    </row>
    <row r="8" spans="1:58" ht="24.95" customHeight="1">
      <c r="A8" s="401" t="s">
        <v>50</v>
      </c>
      <c r="B8" s="338" t="s">
        <v>51</v>
      </c>
      <c r="C8" s="339"/>
      <c r="D8" s="339"/>
      <c r="E8" s="339"/>
      <c r="F8" s="339"/>
      <c r="G8" s="339"/>
      <c r="H8" s="339"/>
      <c r="I8" s="339"/>
      <c r="J8" s="339"/>
      <c r="K8" s="340"/>
      <c r="L8" s="328" t="s">
        <v>52</v>
      </c>
      <c r="M8" s="343" t="s">
        <v>30</v>
      </c>
      <c r="N8" s="328" t="s">
        <v>42</v>
      </c>
      <c r="O8" s="328" t="s">
        <v>453</v>
      </c>
      <c r="P8" s="395" t="s">
        <v>54</v>
      </c>
      <c r="Q8" s="395" t="s">
        <v>55</v>
      </c>
      <c r="R8" s="328" t="s">
        <v>15</v>
      </c>
      <c r="S8" s="343" t="s">
        <v>56</v>
      </c>
      <c r="T8" s="328" t="s">
        <v>454</v>
      </c>
      <c r="U8" s="343" t="s">
        <v>455</v>
      </c>
      <c r="V8" s="343" t="s">
        <v>57</v>
      </c>
      <c r="W8" s="399" t="s">
        <v>471</v>
      </c>
      <c r="X8" s="399" t="s">
        <v>456</v>
      </c>
      <c r="Y8" s="399" t="s">
        <v>59</v>
      </c>
      <c r="Z8" s="399" t="s">
        <v>60</v>
      </c>
      <c r="AA8" s="328" t="s">
        <v>61</v>
      </c>
      <c r="AB8" s="326" t="s">
        <v>62</v>
      </c>
      <c r="AC8" s="328" t="s">
        <v>63</v>
      </c>
      <c r="AD8" s="330" t="s">
        <v>64</v>
      </c>
      <c r="AE8" s="330" t="s">
        <v>65</v>
      </c>
      <c r="AF8" s="330"/>
      <c r="AG8" s="330"/>
      <c r="AH8" s="397" t="s">
        <v>66</v>
      </c>
      <c r="AI8" s="331" t="s">
        <v>67</v>
      </c>
      <c r="AJ8" s="324" t="s">
        <v>68</v>
      </c>
      <c r="AK8" s="324" t="s">
        <v>69</v>
      </c>
      <c r="AL8" s="324" t="s">
        <v>70</v>
      </c>
      <c r="AM8" s="324" t="s">
        <v>71</v>
      </c>
      <c r="AN8" s="311" t="s">
        <v>72</v>
      </c>
      <c r="AO8" s="311" t="s">
        <v>73</v>
      </c>
      <c r="AP8" s="311" t="s">
        <v>464</v>
      </c>
      <c r="AQ8" s="319" t="s">
        <v>458</v>
      </c>
      <c r="AR8" s="319" t="s">
        <v>459</v>
      </c>
      <c r="AS8" s="320" t="s">
        <v>466</v>
      </c>
      <c r="AT8" s="319" t="s">
        <v>460</v>
      </c>
      <c r="AU8" s="322" t="s">
        <v>461</v>
      </c>
      <c r="AV8" s="319" t="s">
        <v>462</v>
      </c>
      <c r="AW8" s="323" t="s">
        <v>467</v>
      </c>
      <c r="AX8" s="322" t="s">
        <v>463</v>
      </c>
      <c r="AY8" s="322" t="s">
        <v>468</v>
      </c>
      <c r="AZ8" s="175"/>
      <c r="BA8" s="393" t="s">
        <v>21</v>
      </c>
      <c r="BB8" s="328" t="s">
        <v>74</v>
      </c>
      <c r="BC8" s="395" t="s">
        <v>74</v>
      </c>
      <c r="BD8" s="395" t="s">
        <v>74</v>
      </c>
      <c r="BE8" s="389" t="s">
        <v>74</v>
      </c>
      <c r="BF8" s="389" t="s">
        <v>74</v>
      </c>
    </row>
    <row r="9" spans="1:58" s="199" customFormat="1" ht="24.95" customHeight="1">
      <c r="A9" s="402"/>
      <c r="B9" s="104">
        <v>0</v>
      </c>
      <c r="C9" s="104">
        <v>1</v>
      </c>
      <c r="D9" s="104">
        <v>2</v>
      </c>
      <c r="E9" s="104">
        <v>3</v>
      </c>
      <c r="F9" s="104">
        <v>4</v>
      </c>
      <c r="G9" s="104">
        <v>5</v>
      </c>
      <c r="H9" s="104">
        <v>6</v>
      </c>
      <c r="I9" s="104">
        <v>7</v>
      </c>
      <c r="J9" s="104">
        <v>8</v>
      </c>
      <c r="K9" s="188">
        <v>9</v>
      </c>
      <c r="L9" s="329"/>
      <c r="M9" s="344"/>
      <c r="N9" s="329"/>
      <c r="O9" s="329"/>
      <c r="P9" s="396"/>
      <c r="Q9" s="396"/>
      <c r="R9" s="329"/>
      <c r="S9" s="344"/>
      <c r="T9" s="329"/>
      <c r="U9" s="344"/>
      <c r="V9" s="344"/>
      <c r="W9" s="400"/>
      <c r="X9" s="400"/>
      <c r="Y9" s="400"/>
      <c r="Z9" s="400"/>
      <c r="AA9" s="329"/>
      <c r="AB9" s="327"/>
      <c r="AC9" s="329"/>
      <c r="AD9" s="330"/>
      <c r="AE9" s="163" t="s">
        <v>75</v>
      </c>
      <c r="AF9" s="163" t="s">
        <v>76</v>
      </c>
      <c r="AG9" s="163" t="s">
        <v>77</v>
      </c>
      <c r="AH9" s="398"/>
      <c r="AI9" s="332"/>
      <c r="AJ9" s="325"/>
      <c r="AK9" s="325"/>
      <c r="AL9" s="325"/>
      <c r="AM9" s="325"/>
      <c r="AN9" s="312"/>
      <c r="AO9" s="312"/>
      <c r="AP9" s="312"/>
      <c r="AQ9" s="319"/>
      <c r="AR9" s="319"/>
      <c r="AS9" s="321"/>
      <c r="AT9" s="319"/>
      <c r="AU9" s="322"/>
      <c r="AV9" s="319"/>
      <c r="AW9" s="323"/>
      <c r="AX9" s="322"/>
      <c r="AY9" s="322"/>
      <c r="AZ9" s="176"/>
      <c r="BA9" s="394"/>
      <c r="BB9" s="329"/>
      <c r="BC9" s="396"/>
      <c r="BD9" s="396"/>
      <c r="BE9" s="390"/>
      <c r="BF9" s="390"/>
    </row>
    <row r="10" spans="1:58" s="199" customFormat="1" ht="50.1" customHeight="1">
      <c r="A10" s="189">
        <v>1</v>
      </c>
      <c r="B10" s="104">
        <v>0</v>
      </c>
      <c r="C10" s="104"/>
      <c r="D10" s="104"/>
      <c r="E10" s="104"/>
      <c r="F10" s="104"/>
      <c r="G10" s="104"/>
      <c r="H10" s="104"/>
      <c r="I10" s="104"/>
      <c r="J10" s="104"/>
      <c r="K10" s="188"/>
      <c r="L10" s="190" t="s">
        <v>87</v>
      </c>
      <c r="M10" s="123" t="s">
        <v>378</v>
      </c>
      <c r="N10" s="190" t="s">
        <v>397</v>
      </c>
      <c r="O10" s="190" t="s">
        <v>90</v>
      </c>
      <c r="P10" s="17"/>
      <c r="Q10" s="17"/>
      <c r="R10" s="193"/>
      <c r="S10" s="194" t="s">
        <v>79</v>
      </c>
      <c r="T10" s="123" t="s">
        <v>378</v>
      </c>
      <c r="U10" s="194" t="s">
        <v>79</v>
      </c>
      <c r="V10" s="194" t="s">
        <v>80</v>
      </c>
      <c r="W10" s="195" t="s">
        <v>81</v>
      </c>
      <c r="X10" s="190" t="s">
        <v>90</v>
      </c>
      <c r="Y10" s="195" t="s">
        <v>82</v>
      </c>
      <c r="Z10" s="195" t="s">
        <v>46</v>
      </c>
      <c r="AA10" s="190" t="s">
        <v>428</v>
      </c>
      <c r="AB10" s="190">
        <f>AB20+AB21+AB15</f>
        <v>3.0100000000000002</v>
      </c>
      <c r="AC10" s="190" t="s">
        <v>46</v>
      </c>
      <c r="AD10" s="190" t="s">
        <v>84</v>
      </c>
      <c r="AE10" s="190"/>
      <c r="AF10" s="190"/>
      <c r="AG10" s="190"/>
      <c r="AH10" s="196"/>
      <c r="AI10" s="197"/>
      <c r="AJ10" s="190"/>
      <c r="AK10" s="190"/>
      <c r="AL10" s="190"/>
      <c r="AM10" s="190"/>
      <c r="AN10" s="204" t="s">
        <v>85</v>
      </c>
      <c r="AO10" s="204" t="s">
        <v>86</v>
      </c>
      <c r="AP10" s="204"/>
      <c r="AQ10" s="204"/>
      <c r="AR10" s="204"/>
      <c r="AS10" s="204"/>
      <c r="AT10" s="204"/>
      <c r="AU10" s="204"/>
      <c r="AV10" s="204"/>
      <c r="AW10" s="208">
        <f>AW15+AW20+AW21+AW25</f>
        <v>60.0017</v>
      </c>
      <c r="AX10" s="204"/>
      <c r="AY10" s="204"/>
      <c r="AZ10" s="204"/>
      <c r="BA10" s="198"/>
      <c r="BB10" s="190">
        <v>1</v>
      </c>
      <c r="BC10" s="17">
        <v>0</v>
      </c>
      <c r="BD10" s="17">
        <v>0</v>
      </c>
      <c r="BE10" s="20">
        <v>0</v>
      </c>
      <c r="BF10" s="20">
        <v>0</v>
      </c>
    </row>
    <row r="11" spans="1:58" s="1" customFormat="1" ht="50.1" hidden="1" customHeight="1">
      <c r="A11" s="7">
        <v>2</v>
      </c>
      <c r="B11" s="8">
        <v>0</v>
      </c>
      <c r="C11" s="8"/>
      <c r="D11" s="8"/>
      <c r="E11" s="8"/>
      <c r="F11" s="8"/>
      <c r="G11" s="8"/>
      <c r="H11" s="8"/>
      <c r="I11" s="8"/>
      <c r="J11" s="8"/>
      <c r="K11" s="16"/>
      <c r="L11" s="17" t="s">
        <v>87</v>
      </c>
      <c r="M11" s="10" t="s">
        <v>381</v>
      </c>
      <c r="N11" s="17" t="s">
        <v>397</v>
      </c>
      <c r="O11" s="17" t="s">
        <v>90</v>
      </c>
      <c r="P11" s="17"/>
      <c r="Q11" s="17"/>
      <c r="R11" s="31"/>
      <c r="S11" s="18" t="s">
        <v>79</v>
      </c>
      <c r="T11" s="10" t="s">
        <v>381</v>
      </c>
      <c r="U11" s="29" t="s">
        <v>79</v>
      </c>
      <c r="V11" s="18" t="s">
        <v>80</v>
      </c>
      <c r="W11" s="30" t="s">
        <v>81</v>
      </c>
      <c r="X11" s="17" t="s">
        <v>90</v>
      </c>
      <c r="Y11" s="46" t="s">
        <v>82</v>
      </c>
      <c r="Z11" s="46" t="s">
        <v>46</v>
      </c>
      <c r="AA11" s="17" t="s">
        <v>428</v>
      </c>
      <c r="AB11" s="17">
        <v>3.01</v>
      </c>
      <c r="AC11" s="17" t="s">
        <v>46</v>
      </c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52"/>
      <c r="BB11" s="17">
        <v>0</v>
      </c>
      <c r="BC11" s="17">
        <v>1</v>
      </c>
      <c r="BD11" s="17">
        <v>0</v>
      </c>
      <c r="BE11" s="20">
        <v>0</v>
      </c>
      <c r="BF11" s="20">
        <v>0</v>
      </c>
    </row>
    <row r="12" spans="1:58" s="1" customFormat="1" ht="50.1" hidden="1" customHeight="1">
      <c r="A12" s="7">
        <v>3</v>
      </c>
      <c r="B12" s="8">
        <v>0</v>
      </c>
      <c r="C12" s="8"/>
      <c r="D12" s="8"/>
      <c r="E12" s="8"/>
      <c r="F12" s="8"/>
      <c r="G12" s="8"/>
      <c r="H12" s="8"/>
      <c r="I12" s="8"/>
      <c r="J12" s="8"/>
      <c r="K12" s="16"/>
      <c r="L12" s="17" t="s">
        <v>87</v>
      </c>
      <c r="M12" s="10" t="s">
        <v>384</v>
      </c>
      <c r="N12" s="17" t="s">
        <v>397</v>
      </c>
      <c r="O12" s="17" t="s">
        <v>90</v>
      </c>
      <c r="P12" s="17"/>
      <c r="Q12" s="17"/>
      <c r="R12" s="31"/>
      <c r="S12" s="18" t="s">
        <v>79</v>
      </c>
      <c r="T12" s="10" t="s">
        <v>384</v>
      </c>
      <c r="U12" s="29" t="s">
        <v>79</v>
      </c>
      <c r="V12" s="18" t="s">
        <v>80</v>
      </c>
      <c r="W12" s="30" t="s">
        <v>81</v>
      </c>
      <c r="X12" s="17" t="s">
        <v>90</v>
      </c>
      <c r="Y12" s="46" t="s">
        <v>82</v>
      </c>
      <c r="Z12" s="46" t="s">
        <v>46</v>
      </c>
      <c r="AA12" s="17" t="s">
        <v>428</v>
      </c>
      <c r="AB12" s="17">
        <v>3.01</v>
      </c>
      <c r="AC12" s="17" t="s">
        <v>46</v>
      </c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52"/>
      <c r="BB12" s="17">
        <v>0</v>
      </c>
      <c r="BC12" s="17">
        <v>0</v>
      </c>
      <c r="BD12" s="17">
        <v>1</v>
      </c>
      <c r="BE12" s="20">
        <v>0</v>
      </c>
      <c r="BF12" s="20">
        <v>0</v>
      </c>
    </row>
    <row r="13" spans="1:58" s="2" customFormat="1" ht="50.1" hidden="1" customHeight="1">
      <c r="A13" s="7">
        <v>4</v>
      </c>
      <c r="B13" s="9">
        <v>0</v>
      </c>
      <c r="C13" s="9"/>
      <c r="D13" s="9"/>
      <c r="E13" s="9"/>
      <c r="F13" s="9"/>
      <c r="G13" s="9"/>
      <c r="H13" s="9"/>
      <c r="I13" s="9"/>
      <c r="J13" s="9"/>
      <c r="K13" s="19"/>
      <c r="L13" s="20" t="s">
        <v>87</v>
      </c>
      <c r="M13" s="14" t="s">
        <v>386</v>
      </c>
      <c r="N13" s="20" t="s">
        <v>397</v>
      </c>
      <c r="O13" s="20" t="s">
        <v>90</v>
      </c>
      <c r="P13" s="20"/>
      <c r="Q13" s="20"/>
      <c r="R13" s="32"/>
      <c r="S13" s="33" t="s">
        <v>79</v>
      </c>
      <c r="T13" s="14" t="s">
        <v>384</v>
      </c>
      <c r="U13" s="34" t="s">
        <v>79</v>
      </c>
      <c r="V13" s="33" t="s">
        <v>80</v>
      </c>
      <c r="W13" s="35" t="s">
        <v>81</v>
      </c>
      <c r="X13" s="20" t="s">
        <v>90</v>
      </c>
      <c r="Y13" s="47" t="s">
        <v>82</v>
      </c>
      <c r="Z13" s="47" t="s">
        <v>46</v>
      </c>
      <c r="AA13" s="20" t="s">
        <v>428</v>
      </c>
      <c r="AB13" s="20">
        <v>3.01</v>
      </c>
      <c r="AC13" s="20" t="s">
        <v>46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53"/>
      <c r="BB13" s="20">
        <v>0</v>
      </c>
      <c r="BC13" s="20">
        <v>0</v>
      </c>
      <c r="BD13" s="20">
        <v>0</v>
      </c>
      <c r="BE13" s="20">
        <v>1</v>
      </c>
      <c r="BF13" s="20">
        <v>0</v>
      </c>
    </row>
    <row r="14" spans="1:58" s="2" customFormat="1" ht="50.1" hidden="1" customHeight="1">
      <c r="A14" s="7">
        <v>5</v>
      </c>
      <c r="B14" s="9">
        <v>0</v>
      </c>
      <c r="C14" s="9"/>
      <c r="D14" s="9"/>
      <c r="E14" s="9"/>
      <c r="F14" s="9"/>
      <c r="G14" s="9"/>
      <c r="H14" s="9"/>
      <c r="I14" s="9"/>
      <c r="J14" s="9"/>
      <c r="K14" s="19"/>
      <c r="L14" s="20" t="s">
        <v>87</v>
      </c>
      <c r="M14" s="14" t="s">
        <v>388</v>
      </c>
      <c r="N14" s="20" t="s">
        <v>397</v>
      </c>
      <c r="O14" s="20" t="s">
        <v>90</v>
      </c>
      <c r="P14" s="20"/>
      <c r="Q14" s="20"/>
      <c r="R14" s="32"/>
      <c r="S14" s="33" t="s">
        <v>79</v>
      </c>
      <c r="T14" s="14" t="s">
        <v>384</v>
      </c>
      <c r="U14" s="34" t="s">
        <v>79</v>
      </c>
      <c r="V14" s="33" t="s">
        <v>80</v>
      </c>
      <c r="W14" s="35" t="s">
        <v>81</v>
      </c>
      <c r="X14" s="20" t="s">
        <v>90</v>
      </c>
      <c r="Y14" s="47" t="s">
        <v>82</v>
      </c>
      <c r="Z14" s="47" t="s">
        <v>46</v>
      </c>
      <c r="AA14" s="20" t="s">
        <v>428</v>
      </c>
      <c r="AB14" s="20">
        <v>3.01</v>
      </c>
      <c r="AC14" s="20" t="s">
        <v>46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53"/>
      <c r="BB14" s="20">
        <v>0</v>
      </c>
      <c r="BC14" s="20">
        <v>0</v>
      </c>
      <c r="BD14" s="20">
        <v>0</v>
      </c>
      <c r="BE14" s="20">
        <v>0</v>
      </c>
      <c r="BF14" s="20">
        <v>1</v>
      </c>
    </row>
    <row r="15" spans="1:58" s="99" customFormat="1" ht="50.1" customHeight="1">
      <c r="A15" s="189">
        <v>6</v>
      </c>
      <c r="B15" s="123"/>
      <c r="C15" s="123">
        <v>1</v>
      </c>
      <c r="D15" s="123"/>
      <c r="E15" s="123"/>
      <c r="F15" s="123"/>
      <c r="G15" s="123"/>
      <c r="H15" s="123"/>
      <c r="I15" s="123"/>
      <c r="J15" s="123"/>
      <c r="K15" s="123"/>
      <c r="L15" s="123" t="s">
        <v>87</v>
      </c>
      <c r="M15" s="123" t="s">
        <v>414</v>
      </c>
      <c r="N15" s="200" t="s">
        <v>413</v>
      </c>
      <c r="O15" s="164" t="s">
        <v>25</v>
      </c>
      <c r="P15" s="22"/>
      <c r="Q15" s="11"/>
      <c r="R15" s="201"/>
      <c r="S15" s="126"/>
      <c r="T15" s="123" t="s">
        <v>46</v>
      </c>
      <c r="U15" s="123" t="s">
        <v>46</v>
      </c>
      <c r="V15" s="128" t="s">
        <v>80</v>
      </c>
      <c r="W15" s="128" t="s">
        <v>81</v>
      </c>
      <c r="X15" s="145" t="s">
        <v>95</v>
      </c>
      <c r="Y15" s="145" t="s">
        <v>82</v>
      </c>
      <c r="Z15" s="145" t="s">
        <v>46</v>
      </c>
      <c r="AA15" s="145" t="s">
        <v>46</v>
      </c>
      <c r="AB15" s="145">
        <v>0.35399999999999998</v>
      </c>
      <c r="AC15" s="128" t="s">
        <v>46</v>
      </c>
      <c r="AD15" s="128" t="s">
        <v>96</v>
      </c>
      <c r="AE15" s="128"/>
      <c r="AF15" s="128"/>
      <c r="AG15" s="128"/>
      <c r="AH15" s="202"/>
      <c r="AI15" s="130"/>
      <c r="AJ15" s="128"/>
      <c r="AK15" s="128"/>
      <c r="AL15" s="128"/>
      <c r="AM15" s="128"/>
      <c r="AN15" s="205" t="s">
        <v>233</v>
      </c>
      <c r="AO15" s="205" t="s">
        <v>429</v>
      </c>
      <c r="AP15" s="205"/>
      <c r="AQ15" s="205"/>
      <c r="AR15" s="205"/>
      <c r="AS15" s="205"/>
      <c r="AT15" s="205"/>
      <c r="AU15" s="205"/>
      <c r="AV15" s="205"/>
      <c r="AW15" s="207" t="s">
        <v>472</v>
      </c>
      <c r="AX15" s="205"/>
      <c r="AY15" s="205"/>
      <c r="AZ15" s="205"/>
      <c r="BB15" s="190">
        <v>1</v>
      </c>
      <c r="BC15" s="17">
        <v>0</v>
      </c>
      <c r="BD15" s="17">
        <v>0</v>
      </c>
      <c r="BE15" s="20">
        <v>0</v>
      </c>
      <c r="BF15" s="20">
        <v>0</v>
      </c>
    </row>
    <row r="16" spans="1:58" s="3" customFormat="1" ht="50.1" hidden="1" customHeight="1">
      <c r="A16" s="7">
        <v>7</v>
      </c>
      <c r="B16" s="10"/>
      <c r="C16" s="10">
        <v>1</v>
      </c>
      <c r="D16" s="10"/>
      <c r="E16" s="10"/>
      <c r="F16" s="10"/>
      <c r="G16" s="10"/>
      <c r="H16" s="10"/>
      <c r="I16" s="10"/>
      <c r="J16" s="10"/>
      <c r="K16" s="10"/>
      <c r="L16" s="10" t="s">
        <v>87</v>
      </c>
      <c r="M16" s="10" t="s">
        <v>416</v>
      </c>
      <c r="N16" s="10" t="s">
        <v>413</v>
      </c>
      <c r="O16" s="21" t="s">
        <v>383</v>
      </c>
      <c r="P16" s="22"/>
      <c r="Q16" s="11"/>
      <c r="R16" s="36"/>
      <c r="S16" s="37"/>
      <c r="T16" s="10" t="s">
        <v>46</v>
      </c>
      <c r="U16" s="10" t="s">
        <v>46</v>
      </c>
      <c r="V16" s="38" t="s">
        <v>80</v>
      </c>
      <c r="W16" s="38" t="s">
        <v>81</v>
      </c>
      <c r="X16" s="22" t="s">
        <v>95</v>
      </c>
      <c r="Y16" s="22" t="s">
        <v>82</v>
      </c>
      <c r="Z16" s="22" t="s">
        <v>46</v>
      </c>
      <c r="AA16" s="22" t="s">
        <v>46</v>
      </c>
      <c r="AB16" s="22" t="s">
        <v>46</v>
      </c>
      <c r="AC16" s="38" t="s">
        <v>46</v>
      </c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40"/>
      <c r="BB16" s="17">
        <v>0</v>
      </c>
      <c r="BC16" s="17">
        <v>1</v>
      </c>
      <c r="BD16" s="17">
        <v>0</v>
      </c>
      <c r="BE16" s="20">
        <v>0</v>
      </c>
      <c r="BF16" s="20">
        <v>0</v>
      </c>
    </row>
    <row r="17" spans="1:58" s="3" customFormat="1" ht="50.1" hidden="1" customHeight="1">
      <c r="A17" s="7">
        <v>8</v>
      </c>
      <c r="B17" s="11"/>
      <c r="C17" s="10">
        <v>1</v>
      </c>
      <c r="D17" s="10"/>
      <c r="E17" s="12"/>
      <c r="F17" s="12"/>
      <c r="G17" s="12"/>
      <c r="H17" s="12"/>
      <c r="I17" s="12"/>
      <c r="J17" s="12"/>
      <c r="K17" s="23"/>
      <c r="L17" s="10" t="s">
        <v>87</v>
      </c>
      <c r="M17" s="24" t="s">
        <v>418</v>
      </c>
      <c r="N17" s="24" t="s">
        <v>413</v>
      </c>
      <c r="O17" s="21" t="s">
        <v>385</v>
      </c>
      <c r="P17" s="10"/>
      <c r="Q17" s="11"/>
      <c r="R17" s="39"/>
      <c r="S17" s="37"/>
      <c r="T17" s="10" t="s">
        <v>46</v>
      </c>
      <c r="U17" s="10" t="s">
        <v>46</v>
      </c>
      <c r="V17" s="40" t="s">
        <v>80</v>
      </c>
      <c r="W17" s="38" t="s">
        <v>81</v>
      </c>
      <c r="X17" s="22" t="s">
        <v>95</v>
      </c>
      <c r="Y17" s="22" t="s">
        <v>82</v>
      </c>
      <c r="Z17" s="22" t="s">
        <v>46</v>
      </c>
      <c r="AA17" s="22" t="s">
        <v>46</v>
      </c>
      <c r="AB17" s="22" t="s">
        <v>46</v>
      </c>
      <c r="AC17" s="38" t="s">
        <v>46</v>
      </c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40"/>
      <c r="BB17" s="17">
        <v>0</v>
      </c>
      <c r="BC17" s="17">
        <v>0</v>
      </c>
      <c r="BD17" s="17">
        <v>1</v>
      </c>
      <c r="BE17" s="20">
        <v>0</v>
      </c>
      <c r="BF17" s="20">
        <v>0</v>
      </c>
    </row>
    <row r="18" spans="1:58" s="4" customFormat="1" ht="50.1" hidden="1" customHeight="1">
      <c r="A18" s="7">
        <v>9</v>
      </c>
      <c r="B18" s="13"/>
      <c r="C18" s="14">
        <v>1</v>
      </c>
      <c r="D18" s="14"/>
      <c r="E18" s="15"/>
      <c r="F18" s="15"/>
      <c r="G18" s="15"/>
      <c r="H18" s="15"/>
      <c r="I18" s="15"/>
      <c r="J18" s="15"/>
      <c r="K18" s="25"/>
      <c r="L18" s="14" t="s">
        <v>87</v>
      </c>
      <c r="M18" s="26" t="s">
        <v>422</v>
      </c>
      <c r="N18" s="26" t="s">
        <v>413</v>
      </c>
      <c r="O18" s="27" t="s">
        <v>387</v>
      </c>
      <c r="P18" s="14"/>
      <c r="Q18" s="13"/>
      <c r="R18" s="41"/>
      <c r="S18" s="42"/>
      <c r="T18" s="14" t="s">
        <v>46</v>
      </c>
      <c r="U18" s="14" t="s">
        <v>46</v>
      </c>
      <c r="V18" s="43" t="s">
        <v>80</v>
      </c>
      <c r="W18" s="44" t="s">
        <v>81</v>
      </c>
      <c r="X18" s="45" t="s">
        <v>95</v>
      </c>
      <c r="Y18" s="45" t="s">
        <v>82</v>
      </c>
      <c r="Z18" s="45" t="s">
        <v>46</v>
      </c>
      <c r="AA18" s="45" t="s">
        <v>46</v>
      </c>
      <c r="AB18" s="45" t="s">
        <v>46</v>
      </c>
      <c r="AC18" s="44" t="s">
        <v>46</v>
      </c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3"/>
      <c r="BB18" s="20">
        <v>0</v>
      </c>
      <c r="BC18" s="20">
        <v>0</v>
      </c>
      <c r="BD18" s="20">
        <v>0</v>
      </c>
      <c r="BE18" s="20">
        <v>1</v>
      </c>
      <c r="BF18" s="20">
        <v>0</v>
      </c>
    </row>
    <row r="19" spans="1:58" s="4" customFormat="1" ht="50.1" hidden="1" customHeight="1">
      <c r="A19" s="7">
        <v>10</v>
      </c>
      <c r="B19" s="13"/>
      <c r="C19" s="14">
        <v>1</v>
      </c>
      <c r="D19" s="14"/>
      <c r="E19" s="15"/>
      <c r="F19" s="15"/>
      <c r="G19" s="15"/>
      <c r="H19" s="15"/>
      <c r="I19" s="15"/>
      <c r="J19" s="15"/>
      <c r="K19" s="25"/>
      <c r="L19" s="14" t="s">
        <v>87</v>
      </c>
      <c r="M19" s="26" t="s">
        <v>424</v>
      </c>
      <c r="N19" s="26" t="s">
        <v>413</v>
      </c>
      <c r="O19" s="27" t="s">
        <v>389</v>
      </c>
      <c r="P19" s="14"/>
      <c r="Q19" s="13"/>
      <c r="R19" s="41"/>
      <c r="S19" s="42"/>
      <c r="T19" s="14" t="s">
        <v>46</v>
      </c>
      <c r="U19" s="14" t="s">
        <v>46</v>
      </c>
      <c r="V19" s="43" t="s">
        <v>80</v>
      </c>
      <c r="W19" s="44" t="s">
        <v>81</v>
      </c>
      <c r="X19" s="45" t="s">
        <v>95</v>
      </c>
      <c r="Y19" s="45" t="s">
        <v>82</v>
      </c>
      <c r="Z19" s="45" t="s">
        <v>46</v>
      </c>
      <c r="AA19" s="45" t="s">
        <v>46</v>
      </c>
      <c r="AB19" s="45" t="s">
        <v>46</v>
      </c>
      <c r="AC19" s="44" t="s">
        <v>46</v>
      </c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3"/>
      <c r="BB19" s="20">
        <v>0</v>
      </c>
      <c r="BC19" s="20">
        <v>0</v>
      </c>
      <c r="BD19" s="20">
        <v>0</v>
      </c>
      <c r="BE19" s="20">
        <v>0</v>
      </c>
      <c r="BF19" s="20">
        <v>1</v>
      </c>
    </row>
    <row r="20" spans="1:58" s="99" customFormat="1" ht="50.1" customHeight="1">
      <c r="A20" s="189">
        <v>11</v>
      </c>
      <c r="B20" s="102"/>
      <c r="C20" s="123">
        <v>1</v>
      </c>
      <c r="D20" s="123"/>
      <c r="E20" s="143"/>
      <c r="F20" s="143"/>
      <c r="G20" s="143"/>
      <c r="H20" s="143"/>
      <c r="I20" s="143"/>
      <c r="J20" s="143"/>
      <c r="K20" s="144"/>
      <c r="L20" s="123" t="s">
        <v>430</v>
      </c>
      <c r="M20" s="124" t="s">
        <v>431</v>
      </c>
      <c r="N20" s="124" t="s">
        <v>432</v>
      </c>
      <c r="O20" s="124" t="s">
        <v>433</v>
      </c>
      <c r="P20" s="10"/>
      <c r="Q20" s="11"/>
      <c r="R20" s="125"/>
      <c r="S20" s="126"/>
      <c r="T20" s="124" t="s">
        <v>431</v>
      </c>
      <c r="U20" s="99" t="s">
        <v>79</v>
      </c>
      <c r="V20" s="99" t="s">
        <v>81</v>
      </c>
      <c r="W20" s="128" t="s">
        <v>80</v>
      </c>
      <c r="X20" s="102" t="s">
        <v>147</v>
      </c>
      <c r="Y20" s="145" t="s">
        <v>82</v>
      </c>
      <c r="Z20" s="145" t="s">
        <v>46</v>
      </c>
      <c r="AA20" s="102" t="s">
        <v>434</v>
      </c>
      <c r="AB20" s="147">
        <v>1.887</v>
      </c>
      <c r="AC20" s="128" t="s">
        <v>150</v>
      </c>
      <c r="AD20" s="128" t="s">
        <v>435</v>
      </c>
      <c r="AE20" s="128"/>
      <c r="AF20" s="128"/>
      <c r="AG20" s="128"/>
      <c r="AH20" s="202"/>
      <c r="AI20" s="130"/>
      <c r="AJ20" s="128"/>
      <c r="AK20" s="128"/>
      <c r="AL20" s="128"/>
      <c r="AM20" s="128"/>
      <c r="AN20" s="205" t="s">
        <v>233</v>
      </c>
      <c r="AO20" s="205" t="s">
        <v>436</v>
      </c>
      <c r="AP20" s="205"/>
      <c r="AQ20" s="205"/>
      <c r="AR20" s="205"/>
      <c r="AS20" s="205"/>
      <c r="AT20" s="205"/>
      <c r="AU20" s="205"/>
      <c r="AV20" s="205"/>
      <c r="AW20" s="207" t="s">
        <v>474</v>
      </c>
      <c r="AX20" s="205"/>
      <c r="AY20" s="205"/>
      <c r="AZ20" s="205"/>
      <c r="BA20" s="210" t="s">
        <v>475</v>
      </c>
      <c r="BB20" s="123">
        <v>1</v>
      </c>
      <c r="BC20" s="10">
        <v>1</v>
      </c>
      <c r="BD20" s="10">
        <v>1</v>
      </c>
      <c r="BE20" s="14">
        <v>1</v>
      </c>
      <c r="BF20" s="14">
        <v>1</v>
      </c>
    </row>
    <row r="21" spans="1:58" s="99" customFormat="1" ht="50.1" customHeight="1">
      <c r="A21" s="189">
        <v>12</v>
      </c>
      <c r="B21" s="102"/>
      <c r="C21" s="123">
        <v>1</v>
      </c>
      <c r="D21" s="123"/>
      <c r="E21" s="143"/>
      <c r="F21" s="143"/>
      <c r="G21" s="143"/>
      <c r="H21" s="143"/>
      <c r="I21" s="143"/>
      <c r="J21" s="143"/>
      <c r="K21" s="144"/>
      <c r="L21" s="123" t="s">
        <v>87</v>
      </c>
      <c r="M21" s="124" t="s">
        <v>437</v>
      </c>
      <c r="N21" s="124" t="s">
        <v>438</v>
      </c>
      <c r="O21" s="124" t="s">
        <v>439</v>
      </c>
      <c r="P21" s="10"/>
      <c r="Q21" s="11"/>
      <c r="R21" s="125"/>
      <c r="S21" s="126"/>
      <c r="T21" s="124" t="s">
        <v>437</v>
      </c>
      <c r="U21" s="99" t="s">
        <v>79</v>
      </c>
      <c r="V21" s="99" t="s">
        <v>80</v>
      </c>
      <c r="W21" s="128" t="s">
        <v>81</v>
      </c>
      <c r="X21" s="102" t="s">
        <v>440</v>
      </c>
      <c r="Y21" s="145" t="s">
        <v>82</v>
      </c>
      <c r="Z21" s="145" t="s">
        <v>46</v>
      </c>
      <c r="AA21" s="102" t="s">
        <v>441</v>
      </c>
      <c r="AB21" s="147">
        <f>AB22+AB23+AB24+AB24</f>
        <v>0.76900000000000002</v>
      </c>
      <c r="AC21" s="128" t="s">
        <v>46</v>
      </c>
      <c r="AD21" s="128" t="s">
        <v>102</v>
      </c>
      <c r="AE21" s="128"/>
      <c r="AF21" s="128"/>
      <c r="AG21" s="128"/>
      <c r="AH21" s="202"/>
      <c r="AI21" s="130"/>
      <c r="AJ21" s="128"/>
      <c r="AK21" s="128"/>
      <c r="AL21" s="128"/>
      <c r="AM21" s="128"/>
      <c r="AN21" s="205" t="s">
        <v>85</v>
      </c>
      <c r="AO21" s="205" t="s">
        <v>442</v>
      </c>
      <c r="AP21" s="205"/>
      <c r="AQ21" s="205"/>
      <c r="AR21" s="205"/>
      <c r="AS21" s="205"/>
      <c r="AT21" s="205"/>
      <c r="AU21" s="205"/>
      <c r="AV21" s="205"/>
      <c r="AW21" s="207" t="s">
        <v>473</v>
      </c>
      <c r="AX21" s="205"/>
      <c r="AY21" s="205"/>
      <c r="AZ21" s="205"/>
      <c r="BB21" s="123">
        <v>1</v>
      </c>
      <c r="BC21" s="10">
        <v>1</v>
      </c>
      <c r="BD21" s="10">
        <v>1</v>
      </c>
      <c r="BE21" s="14">
        <v>1</v>
      </c>
      <c r="BF21" s="14">
        <v>1</v>
      </c>
    </row>
    <row r="22" spans="1:58" s="99" customFormat="1" ht="50.1" customHeight="1">
      <c r="A22" s="189">
        <v>13</v>
      </c>
      <c r="B22" s="102"/>
      <c r="C22" s="123"/>
      <c r="D22" s="123">
        <v>2</v>
      </c>
      <c r="E22" s="143"/>
      <c r="F22" s="143"/>
      <c r="G22" s="143"/>
      <c r="H22" s="143"/>
      <c r="I22" s="143"/>
      <c r="J22" s="143"/>
      <c r="K22" s="144"/>
      <c r="L22" s="123" t="s">
        <v>87</v>
      </c>
      <c r="M22" s="124" t="s">
        <v>443</v>
      </c>
      <c r="N22" s="124" t="s">
        <v>444</v>
      </c>
      <c r="O22" s="145" t="s">
        <v>46</v>
      </c>
      <c r="P22" s="10"/>
      <c r="Q22" s="11"/>
      <c r="R22" s="125"/>
      <c r="S22" s="126"/>
      <c r="T22" s="124" t="s">
        <v>46</v>
      </c>
      <c r="U22" s="123" t="s">
        <v>46</v>
      </c>
      <c r="V22" s="99" t="s">
        <v>80</v>
      </c>
      <c r="W22" s="128" t="s">
        <v>81</v>
      </c>
      <c r="X22" s="102" t="s">
        <v>46</v>
      </c>
      <c r="Y22" s="124" t="s">
        <v>103</v>
      </c>
      <c r="Z22" s="145" t="s">
        <v>46</v>
      </c>
      <c r="AA22" s="102" t="s">
        <v>441</v>
      </c>
      <c r="AB22" s="147">
        <v>0.73899999999999999</v>
      </c>
      <c r="AC22" s="128" t="s">
        <v>46</v>
      </c>
      <c r="AD22" s="128" t="s">
        <v>102</v>
      </c>
      <c r="AE22" s="128" t="s">
        <v>105</v>
      </c>
      <c r="AF22" s="128"/>
      <c r="AG22" s="128"/>
      <c r="AH22" s="202">
        <f>AB22*1.08</f>
        <v>0.79812000000000005</v>
      </c>
      <c r="AI22" s="130">
        <f>AB22/AH22</f>
        <v>0.92592592592592582</v>
      </c>
      <c r="AJ22" s="128"/>
      <c r="AK22" s="128"/>
      <c r="AL22" s="128"/>
      <c r="AM22" s="128"/>
      <c r="AN22" s="206"/>
      <c r="AO22" s="206"/>
      <c r="AP22" s="205"/>
      <c r="AQ22" s="205"/>
      <c r="AR22" s="205"/>
      <c r="AS22" s="205"/>
      <c r="AT22" s="205"/>
      <c r="AU22" s="205"/>
      <c r="AV22" s="205"/>
      <c r="AW22" s="207"/>
      <c r="AX22" s="205"/>
      <c r="AY22" s="205"/>
      <c r="AZ22" s="205"/>
      <c r="BB22" s="123">
        <v>1</v>
      </c>
      <c r="BC22" s="10">
        <v>1</v>
      </c>
      <c r="BD22" s="10">
        <v>1</v>
      </c>
      <c r="BE22" s="14">
        <v>1</v>
      </c>
      <c r="BF22" s="14">
        <v>1</v>
      </c>
    </row>
    <row r="23" spans="1:58" s="99" customFormat="1" ht="50.1" customHeight="1">
      <c r="A23" s="189">
        <v>14</v>
      </c>
      <c r="B23" s="102"/>
      <c r="C23" s="123"/>
      <c r="D23" s="123">
        <v>2</v>
      </c>
      <c r="E23" s="143"/>
      <c r="F23" s="143"/>
      <c r="G23" s="143"/>
      <c r="H23" s="143"/>
      <c r="I23" s="143"/>
      <c r="J23" s="143"/>
      <c r="K23" s="144"/>
      <c r="L23" s="123" t="s">
        <v>87</v>
      </c>
      <c r="M23" s="124" t="s">
        <v>142</v>
      </c>
      <c r="N23" s="124" t="s">
        <v>143</v>
      </c>
      <c r="O23" s="145" t="s">
        <v>46</v>
      </c>
      <c r="P23" s="10"/>
      <c r="Q23" s="11"/>
      <c r="R23" s="125"/>
      <c r="S23" s="126"/>
      <c r="T23" s="124" t="s">
        <v>142</v>
      </c>
      <c r="U23" s="99" t="s">
        <v>79</v>
      </c>
      <c r="V23" s="99" t="s">
        <v>80</v>
      </c>
      <c r="W23" s="128" t="s">
        <v>81</v>
      </c>
      <c r="X23" s="138" t="s">
        <v>139</v>
      </c>
      <c r="Y23" s="102" t="s">
        <v>445</v>
      </c>
      <c r="Z23" s="102" t="s">
        <v>141</v>
      </c>
      <c r="AA23" s="102" t="s">
        <v>446</v>
      </c>
      <c r="AB23" s="129">
        <v>6.0000000000000001E-3</v>
      </c>
      <c r="AC23" s="128" t="s">
        <v>46</v>
      </c>
      <c r="AD23" s="128" t="s">
        <v>117</v>
      </c>
      <c r="AE23" s="128"/>
      <c r="AF23" s="128"/>
      <c r="AG23" s="128"/>
      <c r="AH23" s="202"/>
      <c r="AI23" s="130"/>
      <c r="AJ23" s="128"/>
      <c r="AK23" s="128"/>
      <c r="AL23" s="128"/>
      <c r="AM23" s="128"/>
      <c r="AN23" s="206"/>
      <c r="AO23" s="206"/>
      <c r="AP23" s="205"/>
      <c r="AQ23" s="205"/>
      <c r="AR23" s="205"/>
      <c r="AS23" s="205"/>
      <c r="AT23" s="205"/>
      <c r="AU23" s="205"/>
      <c r="AV23" s="205"/>
      <c r="AW23" s="207"/>
      <c r="AX23" s="205"/>
      <c r="AY23" s="205"/>
      <c r="AZ23" s="205"/>
      <c r="BB23" s="123">
        <v>1</v>
      </c>
      <c r="BC23" s="10">
        <v>1</v>
      </c>
      <c r="BD23" s="10">
        <v>1</v>
      </c>
      <c r="BE23" s="14">
        <v>1</v>
      </c>
      <c r="BF23" s="14">
        <v>1</v>
      </c>
    </row>
    <row r="24" spans="1:58" s="99" customFormat="1" ht="50.1" customHeight="1">
      <c r="A24" s="189">
        <v>15</v>
      </c>
      <c r="B24" s="102"/>
      <c r="C24" s="123"/>
      <c r="D24" s="123">
        <v>2</v>
      </c>
      <c r="E24" s="143"/>
      <c r="F24" s="143"/>
      <c r="G24" s="143"/>
      <c r="H24" s="143"/>
      <c r="I24" s="143"/>
      <c r="J24" s="143"/>
      <c r="K24" s="144"/>
      <c r="L24" s="123" t="s">
        <v>87</v>
      </c>
      <c r="M24" s="124" t="s">
        <v>447</v>
      </c>
      <c r="N24" s="124" t="s">
        <v>448</v>
      </c>
      <c r="O24" s="145" t="s">
        <v>46</v>
      </c>
      <c r="P24" s="10"/>
      <c r="Q24" s="11"/>
      <c r="R24" s="125"/>
      <c r="S24" s="126"/>
      <c r="T24" s="124" t="s">
        <v>447</v>
      </c>
      <c r="U24" s="99" t="s">
        <v>79</v>
      </c>
      <c r="V24" s="99" t="s">
        <v>80</v>
      </c>
      <c r="W24" s="128" t="s">
        <v>81</v>
      </c>
      <c r="X24" s="138" t="s">
        <v>139</v>
      </c>
      <c r="Y24" s="102" t="s">
        <v>445</v>
      </c>
      <c r="Z24" s="102" t="s">
        <v>141</v>
      </c>
      <c r="AA24" s="146" t="s">
        <v>144</v>
      </c>
      <c r="AB24" s="147">
        <v>1.2E-2</v>
      </c>
      <c r="AC24" s="128" t="s">
        <v>46</v>
      </c>
      <c r="AD24" s="128" t="s">
        <v>117</v>
      </c>
      <c r="AE24" s="128"/>
      <c r="AF24" s="128"/>
      <c r="AG24" s="128"/>
      <c r="AH24" s="202"/>
      <c r="AI24" s="130"/>
      <c r="AJ24" s="128"/>
      <c r="AK24" s="128"/>
      <c r="AL24" s="128"/>
      <c r="AM24" s="128"/>
      <c r="AN24" s="206"/>
      <c r="AO24" s="206"/>
      <c r="AP24" s="205"/>
      <c r="AQ24" s="205"/>
      <c r="AR24" s="205"/>
      <c r="AS24" s="205"/>
      <c r="AT24" s="205"/>
      <c r="AU24" s="205"/>
      <c r="AV24" s="205"/>
      <c r="AW24" s="207"/>
      <c r="AX24" s="205"/>
      <c r="AY24" s="205"/>
      <c r="AZ24" s="205"/>
      <c r="BB24" s="123">
        <v>2</v>
      </c>
      <c r="BC24" s="10">
        <v>2</v>
      </c>
      <c r="BD24" s="10">
        <v>2</v>
      </c>
      <c r="BE24" s="14">
        <v>2</v>
      </c>
      <c r="BF24" s="14">
        <v>2</v>
      </c>
    </row>
    <row r="25" spans="1:58" s="99" customFormat="1" ht="50.1" customHeight="1">
      <c r="A25" s="189">
        <v>16</v>
      </c>
      <c r="B25" s="102"/>
      <c r="C25" s="102">
        <v>1</v>
      </c>
      <c r="D25" s="102"/>
      <c r="E25" s="102"/>
      <c r="F25" s="102"/>
      <c r="G25" s="102"/>
      <c r="H25" s="102"/>
      <c r="I25" s="102"/>
      <c r="J25" s="102"/>
      <c r="K25" s="102"/>
      <c r="L25" s="102" t="s">
        <v>355</v>
      </c>
      <c r="M25" s="124" t="s">
        <v>449</v>
      </c>
      <c r="N25" s="124" t="s">
        <v>450</v>
      </c>
      <c r="O25" s="145" t="s">
        <v>364</v>
      </c>
      <c r="P25" s="28"/>
      <c r="Q25" s="11"/>
      <c r="R25" s="125"/>
      <c r="S25" s="126" t="s">
        <v>79</v>
      </c>
      <c r="T25" s="127" t="s">
        <v>46</v>
      </c>
      <c r="U25" s="127" t="s">
        <v>46</v>
      </c>
      <c r="V25" s="99" t="s">
        <v>80</v>
      </c>
      <c r="W25" s="128" t="s">
        <v>81</v>
      </c>
      <c r="X25" s="134" t="s">
        <v>365</v>
      </c>
      <c r="Y25" s="127" t="s">
        <v>46</v>
      </c>
      <c r="Z25" s="127" t="s">
        <v>46</v>
      </c>
      <c r="AA25" s="127" t="s">
        <v>46</v>
      </c>
      <c r="AB25" s="129">
        <v>0.1</v>
      </c>
      <c r="AC25" s="127" t="s">
        <v>46</v>
      </c>
      <c r="AD25" s="127"/>
      <c r="AE25" s="127"/>
      <c r="AF25" s="127"/>
      <c r="AG25" s="127"/>
      <c r="AH25" s="202"/>
      <c r="AI25" s="130"/>
      <c r="AJ25" s="127"/>
      <c r="AK25" s="127"/>
      <c r="AL25" s="127"/>
      <c r="AM25" s="127"/>
      <c r="AN25" s="185" t="s">
        <v>233</v>
      </c>
      <c r="AO25" s="185" t="s">
        <v>451</v>
      </c>
      <c r="AP25" s="185"/>
      <c r="AQ25" s="185"/>
      <c r="AR25" s="185"/>
      <c r="AS25" s="185"/>
      <c r="AT25" s="185"/>
      <c r="AU25" s="185"/>
      <c r="AV25" s="185"/>
      <c r="AW25" s="207">
        <v>0.94089999999999996</v>
      </c>
      <c r="AX25" s="185"/>
      <c r="AY25" s="185"/>
      <c r="AZ25" s="185"/>
      <c r="BA25" s="127"/>
      <c r="BB25" s="124">
        <v>1</v>
      </c>
      <c r="BC25" s="24">
        <v>1</v>
      </c>
      <c r="BD25" s="24">
        <v>1</v>
      </c>
      <c r="BE25" s="26">
        <v>1</v>
      </c>
      <c r="BF25" s="26">
        <v>1</v>
      </c>
    </row>
  </sheetData>
  <autoFilter ref="A9:BF25">
    <filterColumn colId="53">
      <filters>
        <filter val="1"/>
        <filter val="2"/>
      </filters>
    </filterColumn>
  </autoFilter>
  <mergeCells count="56">
    <mergeCell ref="A1:BF1"/>
    <mergeCell ref="A4:N4"/>
    <mergeCell ref="A5:L5"/>
    <mergeCell ref="M5:N5"/>
    <mergeCell ref="A6:N6"/>
    <mergeCell ref="A7:N7"/>
    <mergeCell ref="B8:K8"/>
    <mergeCell ref="AE8:AG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BB8:BB9"/>
    <mergeCell ref="BC8:BC9"/>
    <mergeCell ref="BD8:BD9"/>
    <mergeCell ref="BE8:BE9"/>
    <mergeCell ref="AK8:AK9"/>
    <mergeCell ref="AL8:AL9"/>
    <mergeCell ref="AM8:AM9"/>
    <mergeCell ref="AN8:AN9"/>
    <mergeCell ref="AO8:AO9"/>
    <mergeCell ref="BF8:BF9"/>
    <mergeCell ref="A2:E3"/>
    <mergeCell ref="F2:K3"/>
    <mergeCell ref="L2:N3"/>
    <mergeCell ref="O2:AO7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BA8:BA9"/>
  </mergeCells>
  <phoneticPr fontId="66" type="noConversion"/>
  <conditionalFormatting sqref="T13">
    <cfRule type="duplicateValues" dxfId="22" priority="6"/>
  </conditionalFormatting>
  <conditionalFormatting sqref="T14">
    <cfRule type="duplicateValues" dxfId="21" priority="5"/>
  </conditionalFormatting>
  <conditionalFormatting sqref="U15">
    <cfRule type="duplicateValues" dxfId="20" priority="16"/>
  </conditionalFormatting>
  <conditionalFormatting sqref="N16">
    <cfRule type="duplicateValues" dxfId="19" priority="19"/>
  </conditionalFormatting>
  <conditionalFormatting sqref="U16">
    <cfRule type="duplicateValues" dxfId="18" priority="15"/>
  </conditionalFormatting>
  <conditionalFormatting sqref="U17">
    <cfRule type="duplicateValues" dxfId="17" priority="14"/>
  </conditionalFormatting>
  <conditionalFormatting sqref="T18">
    <cfRule type="duplicateValues" dxfId="16" priority="4"/>
  </conditionalFormatting>
  <conditionalFormatting sqref="U18">
    <cfRule type="duplicateValues" dxfId="15" priority="3"/>
  </conditionalFormatting>
  <conditionalFormatting sqref="T19">
    <cfRule type="duplicateValues" dxfId="14" priority="2"/>
  </conditionalFormatting>
  <conditionalFormatting sqref="U19">
    <cfRule type="duplicateValues" dxfId="13" priority="1"/>
  </conditionalFormatting>
  <conditionalFormatting sqref="U22">
    <cfRule type="duplicateValues" dxfId="12" priority="13"/>
  </conditionalFormatting>
  <conditionalFormatting sqref="M25">
    <cfRule type="duplicateValues" dxfId="11" priority="9"/>
  </conditionalFormatting>
  <conditionalFormatting sqref="M2:M3">
    <cfRule type="duplicateValues" dxfId="10" priority="10"/>
  </conditionalFormatting>
  <conditionalFormatting sqref="M10:M14">
    <cfRule type="duplicateValues" dxfId="9" priority="556"/>
  </conditionalFormatting>
  <conditionalFormatting sqref="M15:M16">
    <cfRule type="duplicateValues" dxfId="8" priority="26"/>
  </conditionalFormatting>
  <conditionalFormatting sqref="M17:M24">
    <cfRule type="duplicateValues" dxfId="7" priority="21"/>
  </conditionalFormatting>
  <conditionalFormatting sqref="T10:T12">
    <cfRule type="duplicateValues" dxfId="6" priority="11"/>
  </conditionalFormatting>
  <conditionalFormatting sqref="T15:T17">
    <cfRule type="duplicateValues" dxfId="5" priority="27"/>
  </conditionalFormatting>
  <conditionalFormatting sqref="T20:T24">
    <cfRule type="duplicateValues" dxfId="4" priority="17"/>
  </conditionalFormatting>
  <conditionalFormatting sqref="BD2:BD3">
    <cfRule type="duplicateValues" dxfId="3" priority="7"/>
  </conditionalFormatting>
  <conditionalFormatting sqref="M26:M1048576 M1 M4:M9">
    <cfRule type="duplicateValues" dxfId="2" priority="20"/>
  </conditionalFormatting>
  <conditionalFormatting sqref="BB2:BC3 BF2">
    <cfRule type="duplicateValues" dxfId="1" priority="18"/>
  </conditionalFormatting>
  <conditionalFormatting sqref="BE2:BE3 BF3">
    <cfRule type="duplicateValues" dxfId="0" priority="8"/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7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副驾驶员首页 </vt:lpstr>
      <vt:lpstr>副驾驶员座椅总成</vt:lpstr>
      <vt:lpstr>副驾驶员坐垫总成首页</vt:lpstr>
      <vt:lpstr>副驾驶员坐垫总成</vt:lpstr>
      <vt:lpstr>'副驾驶员首页 '!Print_Area</vt:lpstr>
      <vt:lpstr>副驾驶员坐垫总成首页!Print_Area</vt:lpstr>
      <vt:lpstr>副驾驶员座椅总成!Print_Area</vt:lpstr>
      <vt:lpstr>副驾驶员座椅总成!Print_Titles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2022-07-26T02:59:50Z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eadingLayout">
    <vt:bool>true</vt:bool>
  </property>
</Properties>
</file>