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左座椅V5" sheetId="6" r:id="rId1"/>
    <sheet name="右座椅V5" sheetId="7" r:id="rId2"/>
    <sheet name="左座椅V7" sheetId="4" r:id="rId3"/>
    <sheet name="右座椅V7" sheetId="5" r:id="rId4"/>
  </sheets>
  <definedNames>
    <definedName name="_xlnm._FilterDatabase" localSheetId="0" hidden="1">左座椅V5!$A$8:$AW$29</definedName>
    <definedName name="_xlnm._FilterDatabase" localSheetId="1" hidden="1">右座椅V5!$A$9:$AW$33</definedName>
    <definedName name="_xlnm._FilterDatabase" localSheetId="2" hidden="1">左座椅V7!$A$8:$AW$23</definedName>
    <definedName name="_xlnm._FilterDatabase" localSheetId="3" hidden="1">右座椅V7!$A$9:$AW$38</definedName>
    <definedName name="_xlnm.Print_Titles" localSheetId="2">左座椅V7!$8:$8</definedName>
    <definedName name="_xlnm.Print_Area" localSheetId="3">右座椅V7!$A$1:$AW$38</definedName>
    <definedName name="_xlnm.Print_Titles" localSheetId="0">左座椅V5!$8:$8</definedName>
  </definedNames>
  <calcPr calcId="144525"/>
</workbook>
</file>

<file path=xl/sharedStrings.xml><?xml version="1.0" encoding="utf-8"?>
<sst xmlns="http://schemas.openxmlformats.org/spreadsheetml/2006/main" count="1525" uniqueCount="283">
  <si>
    <t>设计:</t>
  </si>
  <si>
    <t>校核：         标准化：</t>
  </si>
  <si>
    <t>成都王牌V5左座椅总成EBOM</t>
  </si>
  <si>
    <t>零件号</t>
  </si>
  <si>
    <t>EZ16B251000001</t>
  </si>
  <si>
    <t>EZ16B251000002</t>
  </si>
  <si>
    <t>EZ16B251000003</t>
  </si>
  <si>
    <t>内部号</t>
  </si>
  <si>
    <t>SHT0014814</t>
  </si>
  <si>
    <t>SHT0014815</t>
  </si>
  <si>
    <t>SHT0014816</t>
  </si>
  <si>
    <t>会签：</t>
  </si>
  <si>
    <t>名称</t>
  </si>
  <si>
    <t>左座椅总成（工程车）</t>
  </si>
  <si>
    <t>左座椅总成（公路车）</t>
  </si>
  <si>
    <t>左座椅总成（豪华版）</t>
  </si>
  <si>
    <t>批准：</t>
  </si>
  <si>
    <t>日期：20220613</t>
  </si>
  <si>
    <t>规格型号</t>
  </si>
  <si>
    <t>标配</t>
  </si>
  <si>
    <t>中配</t>
  </si>
  <si>
    <t>高配</t>
  </si>
  <si>
    <t>版本：A</t>
  </si>
  <si>
    <t>车型配置</t>
  </si>
  <si>
    <t>说明：QBOM 报价清单</t>
  </si>
  <si>
    <t>种类</t>
  </si>
  <si>
    <t>序号</t>
  </si>
  <si>
    <t>装配等级</t>
  </si>
  <si>
    <t>来源</t>
  </si>
  <si>
    <t>QAD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</si>
  <si>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</si>
  <si>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</si>
  <si>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</si>
  <si>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</si>
  <si>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</si>
  <si>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</si>
  <si>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</si>
  <si>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</si>
  <si>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</si>
  <si>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</si>
  <si>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</si>
  <si>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规格</t>
  </si>
  <si>
    <t>材料标准</t>
  </si>
  <si>
    <t>轮廓尺寸
(长*宽*高)mm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</si>
  <si>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</si>
  <si>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</si>
  <si>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</si>
  <si>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</si>
  <si>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</si>
  <si>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</si>
  <si>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</si>
  <si>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</si>
  <si>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</si>
  <si>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</si>
  <si>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</si>
  <si>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</si>
  <si>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</si>
  <si>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</si>
  <si>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</si>
  <si>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</si>
  <si>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</si>
  <si>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</si>
  <si>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</si>
  <si>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</si>
  <si>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</si>
  <si>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</si>
  <si>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</si>
  <si>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</si>
  <si>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</si>
  <si>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备注</t>
  </si>
  <si>
    <t>用量</t>
  </si>
  <si>
    <t>长</t>
  </si>
  <si>
    <t>宽</t>
  </si>
  <si>
    <t>高</t>
  </si>
  <si>
    <t>V5</t>
  </si>
  <si>
    <t>SHT0014890</t>
  </si>
  <si>
    <t>左座椅左前支架焊接总成</t>
  </si>
  <si>
    <t>分总成</t>
  </si>
  <si>
    <t>A</t>
  </si>
  <si>
    <t>Y</t>
  </si>
  <si>
    <t>N</t>
  </si>
  <si>
    <t>焊接总成件</t>
  </si>
  <si>
    <t>ASSY</t>
  </si>
  <si>
    <t>电泳</t>
  </si>
  <si>
    <t>成都外购</t>
  </si>
  <si>
    <t>SHT0014891</t>
  </si>
  <si>
    <t>左座椅左前支架焊接分总成</t>
  </si>
  <si>
    <t>焊接</t>
  </si>
  <si>
    <t>SHT0014892</t>
  </si>
  <si>
    <t>左座椅左支架</t>
  </si>
  <si>
    <t>冲压件</t>
  </si>
  <si>
    <t>冲压钣金</t>
  </si>
  <si>
    <t xml:space="preserve">SAPH440  </t>
  </si>
  <si>
    <t>t=2.5</t>
  </si>
  <si>
    <t>130*85*46</t>
  </si>
  <si>
    <t>冲压</t>
  </si>
  <si>
    <t>149*117*2.5</t>
  </si>
  <si>
    <t>BFA0010062</t>
  </si>
  <si>
    <t>Q370108</t>
  </si>
  <si>
    <t>焊接方螺母</t>
  </si>
  <si>
    <t>标准件</t>
  </si>
  <si>
    <t>M8</t>
  </si>
  <si>
    <t>SHT0014759</t>
  </si>
  <si>
    <t>前地脚</t>
  </si>
  <si>
    <t>122*108*2.5</t>
  </si>
  <si>
    <t>SHT0014893</t>
  </si>
  <si>
    <t>左座椅左后支架焊接总成</t>
  </si>
  <si>
    <t>SHT0014894</t>
  </si>
  <si>
    <t>左座椅左后支架焊接分总成</t>
  </si>
  <si>
    <t>SHT0014760</t>
  </si>
  <si>
    <t>后地脚</t>
  </si>
  <si>
    <t>123*82*2.5</t>
  </si>
  <si>
    <t>SHT0014895</t>
  </si>
  <si>
    <t>左座椅右前支架焊接总成</t>
  </si>
  <si>
    <t>SHT0014896</t>
  </si>
  <si>
    <t>左座椅右前支架焊接分总成</t>
  </si>
  <si>
    <t>SHT0014897</t>
  </si>
  <si>
    <t>左座椅右支架</t>
  </si>
  <si>
    <t>104*46*127</t>
  </si>
  <si>
    <t>136*143*2.5</t>
  </si>
  <si>
    <t>SHT0014898</t>
  </si>
  <si>
    <t>左座椅右后支架焊接总成</t>
  </si>
  <si>
    <t>SHT0014899</t>
  </si>
  <si>
    <t>左座椅右后支架焊接分总成</t>
  </si>
  <si>
    <t>150*132*2.5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</si>
  <si>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</si>
  <si>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校核：标准化：</t>
  </si>
  <si>
    <t>成都王牌V5右座椅总成EBOM清单</t>
  </si>
  <si>
    <t>EZ16B251000004</t>
  </si>
  <si>
    <t>内部图号</t>
  </si>
  <si>
    <t>SHT0014817</t>
  </si>
  <si>
    <t>中文名称</t>
  </si>
  <si>
    <t>右座椅总成</t>
  </si>
  <si>
    <t>批准:</t>
  </si>
  <si>
    <t>重量</t>
  </si>
  <si>
    <t>价格</t>
  </si>
  <si>
    <t>零件来源</t>
  </si>
  <si>
    <t>沿用件Y/N</t>
  </si>
  <si>
    <t>轮廓尺寸
(长*宽*高)</t>
  </si>
  <si>
    <t>重量
（Kg）</t>
  </si>
  <si>
    <t>数量</t>
  </si>
  <si>
    <t>SHT0014768</t>
  </si>
  <si>
    <t>右座椅底座焊接总成</t>
  </si>
  <si>
    <t>总成件</t>
  </si>
  <si>
    <t>B</t>
  </si>
  <si>
    <t>EA</t>
  </si>
  <si>
    <t>SHT0014886</t>
  </si>
  <si>
    <t>副驾左边板总成</t>
  </si>
  <si>
    <t>V7</t>
  </si>
  <si>
    <t>SHT0014749</t>
  </si>
  <si>
    <t>副驾左边板</t>
  </si>
  <si>
    <t>162*138*26</t>
  </si>
  <si>
    <t>186*158*2.5</t>
  </si>
  <si>
    <t>重汽TX</t>
  </si>
  <si>
    <t>BFA0000087</t>
  </si>
  <si>
    <t>Q370C10</t>
  </si>
  <si>
    <t>焊接六角螺母</t>
  </si>
  <si>
    <t>调角器固定螺母</t>
  </si>
  <si>
    <t>M10</t>
  </si>
  <si>
    <t>M3000</t>
  </si>
  <si>
    <t>BFA0000518</t>
  </si>
  <si>
    <t>Q370C08</t>
  </si>
  <si>
    <t>旋转座框固定螺母</t>
  </si>
  <si>
    <t>SHT0014887</t>
  </si>
  <si>
    <t>副驾右边板总成</t>
  </si>
  <si>
    <t>SHT0014750</t>
  </si>
  <si>
    <t>副驾右边板</t>
  </si>
  <si>
    <t>SHT0014889</t>
  </si>
  <si>
    <t>后地脚支架</t>
  </si>
  <si>
    <t>角钢</t>
  </si>
  <si>
    <t>Q235</t>
  </si>
  <si>
    <t>40*40*3.0</t>
  </si>
  <si>
    <t>630*79*3</t>
  </si>
  <si>
    <t>SHT0014761</t>
  </si>
  <si>
    <t>大弯管</t>
  </si>
  <si>
    <t xml:space="preserve"> Φ25*1.5</t>
  </si>
  <si>
    <t>SHT0014755</t>
  </si>
  <si>
    <t>气撑杆下支架</t>
  </si>
  <si>
    <t xml:space="preserve">Q235 </t>
  </si>
  <si>
    <t>t=2.0</t>
  </si>
  <si>
    <t>46*66*49.5</t>
  </si>
  <si>
    <t>174*50*2</t>
  </si>
  <si>
    <t>SHT0002556</t>
  </si>
  <si>
    <t>YJ-6907007</t>
  </si>
  <si>
    <t>后连接管</t>
  </si>
  <si>
    <t>管材</t>
  </si>
  <si>
    <t>Q195</t>
  </si>
  <si>
    <t>398*φ25*2.5</t>
  </si>
  <si>
    <t>切断</t>
  </si>
  <si>
    <t>SHT0014763</t>
  </si>
  <si>
    <t>座垫支撑横梁</t>
  </si>
  <si>
    <t>384*40*20*1.5</t>
  </si>
  <si>
    <t>H4681010216A0-RC1</t>
  </si>
  <si>
    <t>安全带扣螺母焊接组件</t>
  </si>
  <si>
    <t>H4681010215A0</t>
  </si>
  <si>
    <t>安全带扣螺母</t>
  </si>
  <si>
    <t>金属件</t>
  </si>
  <si>
    <t>45#,Φ25</t>
  </si>
  <si>
    <t>25*13.5*25</t>
  </si>
  <si>
    <t>SHT0001103</t>
  </si>
  <si>
    <t>H4681010216A0</t>
  </si>
  <si>
    <t>定位片</t>
  </si>
  <si>
    <t>t=3.0</t>
  </si>
  <si>
    <t>38*3*43</t>
  </si>
  <si>
    <t>39*30*3</t>
  </si>
  <si>
    <t>SHT0001968</t>
  </si>
  <si>
    <t>H5-6805318</t>
  </si>
  <si>
    <t>安全带卷收器固定板焊接总成</t>
  </si>
  <si>
    <t>SHT0001023</t>
  </si>
  <si>
    <t>H4B-6805322</t>
  </si>
  <si>
    <t>卷轴器支架</t>
  </si>
  <si>
    <t>50*70*50</t>
  </si>
  <si>
    <t>104*50*3</t>
  </si>
  <si>
    <t>Q369B</t>
  </si>
  <si>
    <t>安全带7/16焊接螺母</t>
  </si>
  <si>
    <t>卷轴器固定螺母</t>
  </si>
  <si>
    <t>9*17*17</t>
  </si>
  <si>
    <t>SHT0014888</t>
  </si>
  <si>
    <t>大护板前支架</t>
  </si>
  <si>
    <t>26*18*16</t>
  </si>
  <si>
    <t>42*18*2</t>
  </si>
  <si>
    <t>成都王牌V7左座椅总成EBOM</t>
  </si>
  <si>
    <t>EZ164251000001</t>
  </si>
  <si>
    <t>EZ164251000002</t>
  </si>
  <si>
    <t>EZ164251000003</t>
  </si>
  <si>
    <t>SHT0014818</t>
  </si>
  <si>
    <t>SHT0014819</t>
  </si>
  <si>
    <t>SHT0014820</t>
  </si>
  <si>
    <t>SHT0014764</t>
  </si>
  <si>
    <t>左座椅底座焊接总成</t>
  </si>
  <si>
    <t>355*433*224</t>
  </si>
  <si>
    <t>1</t>
  </si>
  <si>
    <t>SHT0014810</t>
  </si>
  <si>
    <t>主驾左边板总成</t>
  </si>
  <si>
    <t>341*190*2.0</t>
  </si>
  <si>
    <t>SHT0014745</t>
  </si>
  <si>
    <t>主驾左边板</t>
  </si>
  <si>
    <t>340*190*2</t>
  </si>
  <si>
    <t>Q370106</t>
  </si>
  <si>
    <t>M6</t>
  </si>
  <si>
    <t>SHT0014925</t>
  </si>
  <si>
    <t>主驾左滑轨支架总成</t>
  </si>
  <si>
    <t>364*30*3.0</t>
  </si>
  <si>
    <t>SHT0014926</t>
  </si>
  <si>
    <t>主驾左滑轨支架</t>
  </si>
  <si>
    <t>30角钢t=3.0</t>
  </si>
  <si>
    <t>SHT0014927</t>
  </si>
  <si>
    <t>主驾右滑轨支架总成</t>
  </si>
  <si>
    <t>SHT0014928</t>
  </si>
  <si>
    <t>SHT0014747</t>
  </si>
  <si>
    <t>主驾前边框</t>
  </si>
  <si>
    <t>345*221*30</t>
  </si>
  <si>
    <t>SHT0014748</t>
  </si>
  <si>
    <t>主驾后横管</t>
  </si>
  <si>
    <t>φ25*1.5</t>
  </si>
  <si>
    <t>344*φ25</t>
  </si>
  <si>
    <t>SHT0014754</t>
  </si>
  <si>
    <t>地脚</t>
  </si>
  <si>
    <t>112*72*2.5</t>
  </si>
  <si>
    <t>成都王牌V7右座椅总成EBOM清单</t>
  </si>
  <si>
    <t>EZ164251000004</t>
  </si>
  <si>
    <t>SHT0014821</t>
  </si>
  <si>
    <t>SHT0014765</t>
  </si>
  <si>
    <t>326*519*419</t>
  </si>
  <si>
    <t>SHT0014751</t>
  </si>
  <si>
    <t>副驾支撑弯管</t>
  </si>
  <si>
    <t>SHT0014752</t>
  </si>
  <si>
    <t>副驾支撑横管1</t>
  </si>
  <si>
    <t xml:space="preserve"> Φ25*2.0</t>
  </si>
  <si>
    <t>SHT0014753</t>
  </si>
  <si>
    <t>副驾支撑横管2</t>
  </si>
  <si>
    <t xml:space="preserve"> 369*Φ25*1.5</t>
  </si>
  <si>
    <t>SHT0014885</t>
  </si>
  <si>
    <t>副驾支撑横管3</t>
  </si>
  <si>
    <t xml:space="preserve"> 317*Φ25*1.5</t>
  </si>
  <si>
    <t>40*20*1.5</t>
  </si>
  <si>
    <t>384*20*40</t>
  </si>
  <si>
    <t>162*138.5*26</t>
  </si>
  <si>
    <t>SHT0014900</t>
  </si>
  <si>
    <t>右座椅大角钢</t>
  </si>
  <si>
    <t>127.3*30*30</t>
  </si>
  <si>
    <t>SHT0014901</t>
  </si>
  <si>
    <t>右座椅小角钢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</si>
</sst>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  <numFmt numFmtId="178" formatCode="0.0000"/>
    <numFmt numFmtId="179" formatCode="0.00_);[Red]\(0.00\)"/>
    <numFmt numFmtId="180" formatCode="0.0_);[Red]\(0.0\)"/>
    <numFmt numFmtId="181" formatCode="0.0000_ "/>
    <numFmt numFmtId="182" formatCode="0.000_);[Red]\(0.000\)"/>
  </numFmts>
  <fonts count="56">
    <font>
      <sz val="11"/>
      <color theme="1"/>
      <name val="宋体"/>
      <charset val="134"/>
      <scheme val="minor"/>
    </font>
    <font>
      <sz val="11"/>
      <name val="Arial"/>
      <charset val="134"/>
    </font>
    <font>
      <sz val="14"/>
      <name val="Arial"/>
      <charset val="134"/>
    </font>
    <font>
      <sz val="11"/>
      <name val="宋体"/>
      <charset val="134"/>
    </font>
    <font>
      <b/>
      <sz val="11"/>
      <name val="Arial"/>
      <charset val="134"/>
    </font>
    <font>
      <b/>
      <sz val="14"/>
      <name val="Arial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4"/>
      <name val="新宋体"/>
      <charset val="134"/>
    </font>
    <font>
      <sz val="11"/>
      <name val="新宋体"/>
      <charset val="134"/>
    </font>
    <font>
      <b/>
      <sz val="11"/>
      <name val="新宋体"/>
      <charset val="134"/>
    </font>
    <font>
      <b/>
      <sz val="14"/>
      <name val="新宋体"/>
      <charset val="134"/>
    </font>
    <font>
      <b/>
      <sz val="20"/>
      <name val="新宋体"/>
      <charset val="134"/>
    </font>
    <font>
      <b/>
      <sz val="10"/>
      <color theme="1"/>
      <name val="新宋体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36"/>
      <name val="新宋体"/>
      <charset val="134"/>
    </font>
    <font>
      <b/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/>
    <xf numFmtId="0" fontId="4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14" borderId="19" applyNumberFormat="0" applyAlignment="0" applyProtection="0">
      <alignment vertical="center"/>
    </xf>
    <xf numFmtId="0" fontId="48" fillId="14" borderId="15" applyNumberFormat="0" applyAlignment="0" applyProtection="0">
      <alignment vertical="center"/>
    </xf>
    <xf numFmtId="0" fontId="49" fillId="15" borderId="20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29" fillId="0" borderId="0"/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4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34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1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0" applyFont="1" applyFill="1" applyAlignment="1" applyProtection="1">
      <alignment horizontal="center" vertical="center" wrapText="1"/>
      <protection locked="0"/>
    </xf>
    <xf numFmtId="0" fontId="2" fillId="0" borderId="0" xfId="60" applyFont="1" applyAlignment="1" applyProtection="1">
      <alignment horizontal="center" vertical="center" wrapText="1"/>
      <protection locked="0"/>
    </xf>
    <xf numFmtId="0" fontId="3" fillId="0" borderId="0" xfId="60" applyFont="1" applyFill="1" applyAlignment="1" applyProtection="1">
      <alignment horizontal="center" vertical="center" wrapText="1"/>
      <protection locked="0"/>
    </xf>
    <xf numFmtId="0" fontId="1" fillId="0" borderId="0" xfId="60" applyFont="1" applyFill="1" applyAlignment="1" applyProtection="1">
      <alignment horizontal="center" vertical="center" wrapText="1"/>
      <protection locked="0"/>
    </xf>
    <xf numFmtId="176" fontId="1" fillId="0" borderId="0" xfId="60" applyNumberFormat="1" applyFont="1" applyFill="1" applyAlignment="1" applyProtection="1">
      <alignment horizontal="center" vertical="center" wrapText="1"/>
      <protection locked="0"/>
    </xf>
    <xf numFmtId="10" fontId="1" fillId="0" borderId="0" xfId="60" applyNumberFormat="1" applyFont="1" applyFill="1" applyAlignment="1" applyProtection="1">
      <alignment horizontal="center" vertical="center" wrapText="1"/>
      <protection locked="0"/>
    </xf>
    <xf numFmtId="177" fontId="1" fillId="0" borderId="0" xfId="60" applyNumberFormat="1" applyFont="1" applyFill="1" applyAlignment="1" applyProtection="1">
      <alignment horizontal="center" vertical="center" wrapText="1"/>
      <protection locked="0"/>
    </xf>
    <xf numFmtId="0" fontId="4" fillId="0" borderId="1" xfId="60" applyFont="1" applyFill="1" applyBorder="1" applyAlignment="1" applyProtection="1">
      <alignment horizontal="right" vertical="center" wrapText="1"/>
      <protection locked="0"/>
    </xf>
    <xf numFmtId="0" fontId="5" fillId="0" borderId="1" xfId="60" applyFont="1" applyFill="1" applyBorder="1" applyAlignment="1" applyProtection="1">
      <alignment horizontal="center" vertical="center" wrapText="1"/>
      <protection locked="0"/>
    </xf>
    <xf numFmtId="0" fontId="5" fillId="0" borderId="1" xfId="60" applyFont="1" applyFill="1" applyBorder="1" applyAlignment="1" applyProtection="1">
      <alignment horizontal="left" vertical="center"/>
      <protection locked="0"/>
    </xf>
    <xf numFmtId="0" fontId="6" fillId="0" borderId="1" xfId="60" applyFont="1" applyFill="1" applyBorder="1" applyAlignment="1" applyProtection="1">
      <alignment horizontal="left" vertical="center" wrapText="1"/>
      <protection locked="0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0" fontId="7" fillId="0" borderId="2" xfId="60" applyFont="1" applyFill="1" applyBorder="1" applyAlignment="1" applyProtection="1">
      <alignment horizontal="center" vertical="center" wrapText="1"/>
      <protection locked="0"/>
    </xf>
    <xf numFmtId="0" fontId="7" fillId="0" borderId="3" xfId="60" applyFont="1" applyFill="1" applyBorder="1" applyAlignment="1" applyProtection="1">
      <alignment horizontal="center" vertical="center" wrapText="1"/>
      <protection locked="0"/>
    </xf>
    <xf numFmtId="0" fontId="7" fillId="0" borderId="4" xfId="60" applyFont="1" applyFill="1" applyBorder="1" applyAlignment="1" applyProtection="1">
      <alignment horizontal="center" vertical="center" wrapText="1"/>
      <protection locked="0"/>
    </xf>
    <xf numFmtId="0" fontId="7" fillId="0" borderId="0" xfId="60" applyFont="1" applyFill="1" applyAlignment="1" applyProtection="1">
      <alignment horizontal="center" vertical="center" wrapText="1"/>
      <protection locked="0"/>
    </xf>
    <xf numFmtId="0" fontId="6" fillId="0" borderId="1" xfId="60" applyFont="1" applyFill="1" applyBorder="1" applyAlignment="1" applyProtection="1">
      <alignment horizontal="left" vertical="center"/>
      <protection locked="0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5" fillId="0" borderId="1" xfId="60" applyFont="1" applyFill="1" applyBorder="1" applyAlignment="1" applyProtection="1">
      <alignment horizontal="left" vertical="center" wrapText="1"/>
      <protection locked="0"/>
    </xf>
    <xf numFmtId="0" fontId="6" fillId="0" borderId="1" xfId="60" applyFont="1" applyFill="1" applyBorder="1" applyAlignment="1" applyProtection="1">
      <alignment horizontal="left" vertical="top" wrapText="1"/>
      <protection locked="0"/>
    </xf>
    <xf numFmtId="0" fontId="6" fillId="0" borderId="1" xfId="60" applyFont="1" applyFill="1" applyBorder="1" applyAlignment="1" applyProtection="1">
      <alignment horizontal="center" vertical="top" wrapText="1"/>
      <protection locked="0"/>
    </xf>
    <xf numFmtId="0" fontId="7" fillId="0" borderId="5" xfId="60" applyFont="1" applyFill="1" applyBorder="1" applyAlignment="1" applyProtection="1">
      <alignment horizontal="center" vertical="center" wrapText="1"/>
      <protection locked="0"/>
    </xf>
    <xf numFmtId="0" fontId="7" fillId="0" borderId="6" xfId="60" applyFont="1" applyFill="1" applyBorder="1" applyAlignment="1" applyProtection="1">
      <alignment horizontal="center" vertical="center" wrapText="1"/>
      <protection locked="0"/>
    </xf>
    <xf numFmtId="0" fontId="8" fillId="0" borderId="1" xfId="4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34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9" fillId="2" borderId="9" xfId="6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 readingOrder="1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 readingOrder="1"/>
    </xf>
    <xf numFmtId="0" fontId="9" fillId="0" borderId="8" xfId="0" applyFont="1" applyFill="1" applyBorder="1" applyAlignment="1">
      <alignment horizontal="center" vertical="center" wrapText="1" readingOrder="1"/>
    </xf>
    <xf numFmtId="0" fontId="9" fillId="0" borderId="10" xfId="0" applyFont="1" applyFill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12" fillId="0" borderId="0" xfId="60" applyFont="1" applyFill="1" applyAlignment="1" applyProtection="1">
      <alignment horizontal="center" vertical="center" wrapText="1"/>
      <protection locked="0"/>
    </xf>
    <xf numFmtId="0" fontId="12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 wrapText="1"/>
    </xf>
    <xf numFmtId="0" fontId="12" fillId="0" borderId="0" xfId="43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  <xf numFmtId="0" fontId="9" fillId="0" borderId="0" xfId="60" applyFont="1" applyFill="1" applyAlignment="1" applyProtection="1">
      <alignment horizontal="center" vertical="center" wrapText="1"/>
      <protection locked="0"/>
    </xf>
    <xf numFmtId="0" fontId="12" fillId="0" borderId="0" xfId="57" applyFont="1" applyFill="1" applyAlignment="1">
      <alignment horizontal="center" vertical="center" wrapText="1"/>
    </xf>
    <xf numFmtId="0" fontId="9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12" fillId="0" borderId="0" xfId="61" applyNumberFormat="1" applyFont="1" applyFill="1" applyBorder="1" applyAlignment="1">
      <alignment horizontal="center" vertical="center" wrapText="1"/>
    </xf>
    <xf numFmtId="49" fontId="9" fillId="0" borderId="0" xfId="61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49" fontId="12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43" applyFont="1" applyFill="1" applyBorder="1" applyAlignment="1" applyProtection="1">
      <alignment horizontal="center" vertical="center" wrapText="1"/>
      <protection locked="0"/>
    </xf>
    <xf numFmtId="49" fontId="12" fillId="0" borderId="0" xfId="60" applyNumberFormat="1" applyFont="1" applyFill="1" applyAlignment="1" applyProtection="1">
      <alignment horizontal="center" vertical="center" wrapText="1"/>
      <protection locked="0"/>
    </xf>
    <xf numFmtId="176" fontId="13" fillId="0" borderId="0" xfId="0" applyNumberFormat="1" applyFont="1" applyFill="1" applyAlignment="1">
      <alignment horizontal="center" vertical="center" wrapText="1"/>
    </xf>
    <xf numFmtId="176" fontId="12" fillId="0" borderId="0" xfId="60" applyNumberFormat="1" applyFont="1" applyFill="1" applyAlignment="1" applyProtection="1">
      <alignment horizontal="center" vertical="center" wrapText="1"/>
      <protection locked="0"/>
    </xf>
    <xf numFmtId="176" fontId="12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179" fontId="17" fillId="0" borderId="9" xfId="65" applyNumberFormat="1" applyFont="1" applyFill="1" applyBorder="1" applyAlignment="1">
      <alignment horizontal="center" vertical="center" wrapText="1"/>
    </xf>
    <xf numFmtId="179" fontId="17" fillId="0" borderId="1" xfId="65" applyNumberFormat="1" applyFont="1" applyFill="1" applyBorder="1" applyAlignment="1">
      <alignment horizontal="center" vertical="center" wrapText="1"/>
    </xf>
    <xf numFmtId="180" fontId="17" fillId="0" borderId="3" xfId="65" applyNumberFormat="1" applyFont="1" applyFill="1" applyBorder="1" applyAlignment="1">
      <alignment horizontal="center" vertical="center" wrapText="1"/>
    </xf>
    <xf numFmtId="180" fontId="17" fillId="0" borderId="11" xfId="65" applyNumberFormat="1" applyFont="1" applyFill="1" applyBorder="1" applyAlignment="1">
      <alignment horizontal="center" vertical="center" wrapText="1"/>
    </xf>
    <xf numFmtId="176" fontId="17" fillId="0" borderId="9" xfId="65" applyNumberFormat="1" applyFont="1" applyFill="1" applyBorder="1" applyAlignment="1">
      <alignment horizontal="center" vertical="center" wrapText="1"/>
    </xf>
    <xf numFmtId="179" fontId="17" fillId="0" borderId="8" xfId="65" applyNumberFormat="1" applyFont="1" applyFill="1" applyBorder="1" applyAlignment="1">
      <alignment horizontal="center" vertical="center" wrapText="1"/>
    </xf>
    <xf numFmtId="180" fontId="17" fillId="0" borderId="7" xfId="65" applyNumberFormat="1" applyFont="1" applyFill="1" applyBorder="1" applyAlignment="1">
      <alignment horizontal="center" vertical="center" wrapText="1"/>
    </xf>
    <xf numFmtId="180" fontId="17" fillId="0" borderId="1" xfId="65" applyNumberFormat="1" applyFont="1" applyFill="1" applyBorder="1" applyAlignment="1">
      <alignment horizontal="center" vertical="center" wrapText="1"/>
    </xf>
    <xf numFmtId="176" fontId="17" fillId="0" borderId="8" xfId="65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0" fontId="4" fillId="0" borderId="1" xfId="60" applyNumberFormat="1" applyFont="1" applyFill="1" applyBorder="1" applyAlignment="1" applyProtection="1">
      <alignment horizontal="right" vertical="center" wrapText="1"/>
      <protection locked="0"/>
    </xf>
    <xf numFmtId="10" fontId="7" fillId="0" borderId="3" xfId="60" applyNumberFormat="1" applyFont="1" applyFill="1" applyBorder="1" applyAlignment="1" applyProtection="1">
      <alignment horizontal="center" vertical="center" wrapText="1"/>
      <protection locked="0"/>
    </xf>
    <xf numFmtId="10" fontId="7" fillId="0" borderId="0" xfId="60" applyNumberFormat="1" applyFont="1" applyFill="1" applyAlignment="1" applyProtection="1">
      <alignment horizontal="center" vertical="center" wrapText="1"/>
      <protection locked="0"/>
    </xf>
    <xf numFmtId="10" fontId="7" fillId="0" borderId="6" xfId="60" applyNumberFormat="1" applyFont="1" applyFill="1" applyBorder="1" applyAlignment="1" applyProtection="1">
      <alignment horizontal="center" vertical="center" wrapText="1"/>
      <protection locked="0"/>
    </xf>
    <xf numFmtId="10" fontId="17" fillId="0" borderId="9" xfId="65" applyNumberFormat="1" applyFont="1" applyFill="1" applyBorder="1" applyAlignment="1">
      <alignment horizontal="center" vertical="center" wrapText="1"/>
    </xf>
    <xf numFmtId="0" fontId="18" fillId="0" borderId="1" xfId="60" applyFont="1" applyFill="1" applyBorder="1" applyAlignment="1" applyProtection="1">
      <alignment horizontal="center" vertical="center" wrapText="1"/>
      <protection locked="0"/>
    </xf>
    <xf numFmtId="0" fontId="18" fillId="0" borderId="9" xfId="60" applyFont="1" applyFill="1" applyBorder="1" applyAlignment="1" applyProtection="1">
      <alignment horizontal="center" vertical="center" wrapText="1"/>
      <protection locked="0"/>
    </xf>
    <xf numFmtId="182" fontId="18" fillId="0" borderId="9" xfId="60" applyNumberFormat="1" applyFont="1" applyFill="1" applyBorder="1" applyAlignment="1" applyProtection="1">
      <alignment horizontal="center" vertical="center" wrapText="1"/>
      <protection locked="0"/>
    </xf>
    <xf numFmtId="179" fontId="18" fillId="0" borderId="9" xfId="60" applyNumberFormat="1" applyFont="1" applyFill="1" applyBorder="1" applyAlignment="1" applyProtection="1">
      <alignment horizontal="center" vertical="center" wrapText="1"/>
      <protection locked="0"/>
    </xf>
    <xf numFmtId="10" fontId="17" fillId="0" borderId="8" xfId="65" applyNumberFormat="1" applyFont="1" applyFill="1" applyBorder="1" applyAlignment="1">
      <alignment horizontal="center" vertical="center" wrapText="1"/>
    </xf>
    <xf numFmtId="0" fontId="18" fillId="0" borderId="8" xfId="60" applyFont="1" applyFill="1" applyBorder="1" applyAlignment="1" applyProtection="1">
      <alignment horizontal="center" vertical="center" wrapText="1"/>
      <protection locked="0"/>
    </xf>
    <xf numFmtId="182" fontId="18" fillId="0" borderId="8" xfId="60" applyNumberFormat="1" applyFont="1" applyFill="1" applyBorder="1" applyAlignment="1" applyProtection="1">
      <alignment horizontal="center" vertical="center" wrapText="1"/>
      <protection locked="0"/>
    </xf>
    <xf numFmtId="179" fontId="18" fillId="0" borderId="8" xfId="60" applyNumberFormat="1" applyFont="1" applyFill="1" applyBorder="1" applyAlignment="1" applyProtection="1">
      <alignment horizontal="center" vertical="center" wrapText="1"/>
      <protection locked="0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0" fontId="12" fillId="0" borderId="0" xfId="60" applyNumberFormat="1" applyFont="1" applyFill="1" applyAlignment="1" applyProtection="1">
      <alignment horizontal="center" vertical="center" wrapText="1"/>
      <protection locked="0"/>
    </xf>
    <xf numFmtId="10" fontId="12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0" applyFont="1" applyFill="1" applyBorder="1" applyAlignment="1" applyProtection="1">
      <alignment horizontal="center" vertical="center" wrapText="1"/>
      <protection locked="0"/>
    </xf>
    <xf numFmtId="0" fontId="8" fillId="0" borderId="1" xfId="60" applyFont="1" applyFill="1" applyBorder="1" applyAlignment="1" applyProtection="1">
      <alignment horizontal="center" vertical="center" wrapText="1"/>
      <protection locked="0"/>
    </xf>
    <xf numFmtId="0" fontId="7" fillId="0" borderId="13" xfId="60" applyFont="1" applyFill="1" applyBorder="1" applyAlignment="1" applyProtection="1">
      <alignment horizontal="center" vertical="center" wrapText="1"/>
      <protection locked="0"/>
    </xf>
    <xf numFmtId="0" fontId="7" fillId="0" borderId="10" xfId="60" applyFont="1" applyFill="1" applyBorder="1" applyAlignment="1" applyProtection="1">
      <alignment horizontal="center" vertical="center" wrapText="1"/>
      <protection locked="0"/>
    </xf>
    <xf numFmtId="43" fontId="18" fillId="0" borderId="9" xfId="60" applyNumberFormat="1" applyFont="1" applyFill="1" applyBorder="1" applyAlignment="1" applyProtection="1">
      <alignment horizontal="center" vertical="center" wrapText="1"/>
      <protection locked="0"/>
    </xf>
    <xf numFmtId="10" fontId="18" fillId="0" borderId="9" xfId="60" applyNumberFormat="1" applyFont="1" applyFill="1" applyBorder="1" applyAlignment="1" applyProtection="1">
      <alignment horizontal="center" vertical="center" wrapText="1"/>
      <protection locked="0"/>
    </xf>
    <xf numFmtId="43" fontId="18" fillId="0" borderId="8" xfId="60" applyNumberFormat="1" applyFont="1" applyFill="1" applyBorder="1" applyAlignment="1" applyProtection="1">
      <alignment horizontal="center" vertical="center" wrapText="1"/>
      <protection locked="0"/>
    </xf>
    <xf numFmtId="10" fontId="18" fillId="0" borderId="8" xfId="60" applyNumberFormat="1" applyFont="1" applyFill="1" applyBorder="1" applyAlignment="1" applyProtection="1">
      <alignment horizontal="center" vertical="center" wrapText="1"/>
      <protection locked="0"/>
    </xf>
    <xf numFmtId="182" fontId="12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60" applyFont="1" applyFill="1" applyBorder="1" applyAlignment="1" applyProtection="1">
      <alignment horizontal="center" vertical="center" wrapText="1"/>
      <protection locked="0"/>
    </xf>
    <xf numFmtId="0" fontId="7" fillId="0" borderId="1" xfId="60" applyFont="1" applyFill="1" applyBorder="1" applyAlignment="1" applyProtection="1">
      <alignment horizontal="center" vertical="center" wrapText="1"/>
      <protection locked="0"/>
    </xf>
    <xf numFmtId="177" fontId="8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60" applyFont="1" applyAlignment="1" applyProtection="1">
      <alignment horizontal="center" vertical="center" wrapText="1"/>
      <protection locked="0"/>
    </xf>
    <xf numFmtId="177" fontId="12" fillId="0" borderId="0" xfId="43" applyNumberFormat="1" applyFont="1" applyFill="1" applyBorder="1" applyAlignment="1" applyProtection="1">
      <alignment horizontal="center" vertical="center" wrapText="1"/>
      <protection locked="0"/>
    </xf>
    <xf numFmtId="177" fontId="12" fillId="0" borderId="0" xfId="60" applyNumberFormat="1" applyFont="1" applyFill="1" applyAlignment="1" applyProtection="1">
      <alignment horizontal="center" vertical="center" wrapText="1"/>
      <protection locked="0"/>
    </xf>
    <xf numFmtId="176" fontId="3" fillId="0" borderId="0" xfId="60" applyNumberFormat="1" applyFont="1" applyFill="1" applyAlignment="1" applyProtection="1">
      <alignment horizontal="center" vertical="center" wrapText="1"/>
      <protection locked="0"/>
    </xf>
    <xf numFmtId="0" fontId="19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60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60" applyFont="1" applyFill="1" applyBorder="1" applyAlignment="1" applyProtection="1">
      <alignment horizontal="center" vertical="center" wrapText="1"/>
      <protection locked="0"/>
    </xf>
    <xf numFmtId="49" fontId="20" fillId="0" borderId="0" xfId="60" applyNumberFormat="1" applyFont="1" applyFill="1" applyBorder="1" applyAlignment="1" applyProtection="1">
      <alignment horizontal="center" vertical="center" wrapText="1"/>
      <protection locked="0"/>
    </xf>
    <xf numFmtId="178" fontId="20" fillId="0" borderId="0" xfId="60" applyNumberFormat="1" applyFont="1" applyFill="1" applyBorder="1" applyAlignment="1" applyProtection="1">
      <alignment horizontal="center" vertical="center" wrapText="1"/>
      <protection locked="0"/>
    </xf>
    <xf numFmtId="181" fontId="20" fillId="0" borderId="0" xfId="60" applyNumberFormat="1" applyFont="1" applyFill="1" applyBorder="1" applyAlignment="1" applyProtection="1">
      <alignment horizontal="center" vertical="center" wrapText="1"/>
      <protection locked="0"/>
    </xf>
    <xf numFmtId="10" fontId="20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60" applyNumberFormat="1" applyFont="1" applyFill="1" applyBorder="1" applyAlignment="1" applyProtection="1">
      <alignment horizontal="right" vertical="center" wrapText="1"/>
      <protection locked="0"/>
    </xf>
    <xf numFmtId="0" fontId="22" fillId="0" borderId="1" xfId="60" applyFont="1" applyFill="1" applyBorder="1" applyAlignment="1" applyProtection="1">
      <alignment horizontal="left" vertical="center"/>
      <protection locked="0"/>
    </xf>
    <xf numFmtId="0" fontId="22" fillId="0" borderId="1" xfId="60" applyFont="1" applyFill="1" applyBorder="1" applyAlignment="1" applyProtection="1">
      <alignment horizontal="left" vertical="center" wrapText="1"/>
      <protection locked="0"/>
    </xf>
    <xf numFmtId="0" fontId="23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60" applyNumberFormat="1" applyFont="1" applyFill="1" applyAlignment="1" applyProtection="1">
      <alignment horizontal="center" vertical="center" wrapText="1"/>
      <protection locked="0"/>
    </xf>
    <xf numFmtId="0" fontId="22" fillId="0" borderId="1" xfId="60" applyFont="1" applyFill="1" applyBorder="1" applyAlignment="1" applyProtection="1">
      <alignment horizontal="left" vertical="top" wrapText="1"/>
      <protection locked="0"/>
    </xf>
    <xf numFmtId="0" fontId="23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60" applyNumberFormat="1" applyFont="1" applyFill="1" applyBorder="1" applyAlignment="1" applyProtection="1">
      <alignment horizontal="center" vertical="center" wrapText="1"/>
      <protection locked="0"/>
    </xf>
    <xf numFmtId="181" fontId="21" fillId="0" borderId="1" xfId="60" applyNumberFormat="1" applyFont="1" applyFill="1" applyBorder="1" applyAlignment="1" applyProtection="1">
      <alignment horizontal="right" vertical="center" wrapText="1"/>
      <protection locked="0"/>
    </xf>
    <xf numFmtId="181" fontId="23" fillId="0" borderId="3" xfId="60" applyNumberFormat="1" applyFont="1" applyFill="1" applyBorder="1" applyAlignment="1" applyProtection="1">
      <alignment horizontal="center" vertical="center" wrapText="1"/>
      <protection locked="0"/>
    </xf>
    <xf numFmtId="181" fontId="23" fillId="0" borderId="0" xfId="60" applyNumberFormat="1" applyFont="1" applyFill="1" applyAlignment="1" applyProtection="1">
      <alignment horizontal="center" vertical="center" wrapText="1"/>
      <protection locked="0"/>
    </xf>
    <xf numFmtId="181" fontId="23" fillId="0" borderId="6" xfId="60" applyNumberFormat="1" applyFont="1" applyFill="1" applyBorder="1" applyAlignment="1" applyProtection="1">
      <alignment horizontal="center" vertical="center" wrapText="1"/>
      <protection locked="0"/>
    </xf>
    <xf numFmtId="181" fontId="17" fillId="0" borderId="9" xfId="65" applyNumberFormat="1" applyFont="1" applyFill="1" applyBorder="1" applyAlignment="1">
      <alignment horizontal="center" vertical="center" wrapText="1"/>
    </xf>
    <xf numFmtId="181" fontId="17" fillId="0" borderId="8" xfId="65" applyNumberFormat="1" applyFont="1" applyFill="1" applyBorder="1" applyAlignment="1">
      <alignment horizontal="center" vertical="center" wrapText="1"/>
    </xf>
    <xf numFmtId="10" fontId="21" fillId="0" borderId="1" xfId="60" applyNumberFormat="1" applyFont="1" applyFill="1" applyBorder="1" applyAlignment="1" applyProtection="1">
      <alignment horizontal="right" vertical="center" wrapText="1"/>
      <protection locked="0"/>
    </xf>
    <xf numFmtId="10" fontId="23" fillId="0" borderId="3" xfId="60" applyNumberFormat="1" applyFont="1" applyFill="1" applyBorder="1" applyAlignment="1" applyProtection="1">
      <alignment horizontal="center" vertical="center" wrapText="1"/>
      <protection locked="0"/>
    </xf>
    <xf numFmtId="10" fontId="23" fillId="0" borderId="0" xfId="60" applyNumberFormat="1" applyFont="1" applyFill="1" applyAlignment="1" applyProtection="1">
      <alignment horizontal="center" vertical="center" wrapText="1"/>
      <protection locked="0"/>
    </xf>
    <xf numFmtId="10" fontId="23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6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60" applyFont="1" applyFill="1" applyBorder="1" applyAlignment="1" applyProtection="1">
      <alignment horizontal="center" vertical="center" wrapText="1"/>
      <protection locked="0"/>
    </xf>
    <xf numFmtId="0" fontId="22" fillId="0" borderId="1" xfId="10" applyFont="1" applyFill="1" applyBorder="1" applyAlignment="1" applyProtection="1">
      <alignment horizontal="center" vertical="top" wrapText="1" shrinkToFit="1"/>
      <protection locked="0"/>
    </xf>
    <xf numFmtId="0" fontId="21" fillId="0" borderId="0" xfId="60" applyNumberFormat="1" applyFont="1" applyFill="1" applyBorder="1" applyAlignment="1" applyProtection="1">
      <alignment horizontal="right" vertical="center" wrapText="1"/>
      <protection locked="0"/>
    </xf>
    <xf numFmtId="0" fontId="1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0" applyNumberFormat="1" applyFont="1" applyFill="1" applyAlignment="1" applyProtection="1">
      <alignment horizontal="center" vertical="center" wrapText="1"/>
      <protection locked="0"/>
    </xf>
    <xf numFmtId="0" fontId="25" fillId="0" borderId="0" xfId="60" applyFont="1" applyFill="1" applyAlignment="1" applyProtection="1">
      <alignment horizontal="center" vertical="center" wrapText="1"/>
      <protection locked="0"/>
    </xf>
    <xf numFmtId="181" fontId="1" fillId="0" borderId="0" xfId="60" applyNumberFormat="1" applyFont="1" applyFill="1" applyAlignment="1" applyProtection="1">
      <alignment horizontal="center" vertical="center" wrapText="1"/>
      <protection locked="0"/>
    </xf>
    <xf numFmtId="0" fontId="26" fillId="0" borderId="1" xfId="60" applyFont="1" applyFill="1" applyBorder="1" applyAlignment="1" applyProtection="1">
      <alignment horizontal="right" vertical="center" wrapText="1"/>
      <protection locked="0"/>
    </xf>
    <xf numFmtId="0" fontId="27" fillId="0" borderId="1" xfId="60" applyFont="1" applyFill="1" applyBorder="1" applyAlignment="1" applyProtection="1">
      <alignment horizontal="left" vertical="center" wrapText="1"/>
      <protection locked="0"/>
    </xf>
    <xf numFmtId="0" fontId="27" fillId="0" borderId="1" xfId="60" applyFont="1" applyFill="1" applyBorder="1" applyAlignment="1" applyProtection="1">
      <alignment horizontal="left" vertical="center"/>
      <protection locked="0"/>
    </xf>
    <xf numFmtId="0" fontId="27" fillId="0" borderId="1" xfId="60" applyFont="1" applyFill="1" applyBorder="1" applyAlignment="1" applyProtection="1">
      <alignment horizontal="left" vertical="top" wrapText="1"/>
      <protection locked="0"/>
    </xf>
    <xf numFmtId="0" fontId="27" fillId="0" borderId="1" xfId="43" applyNumberFormat="1" applyFont="1" applyFill="1" applyBorder="1" applyAlignment="1" applyProtection="1">
      <alignment horizontal="center" vertical="center" wrapText="1"/>
      <protection locked="0"/>
    </xf>
    <xf numFmtId="0" fontId="28" fillId="0" borderId="14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60" applyNumberFormat="1" applyFont="1" applyFill="1" applyBorder="1" applyAlignment="1" applyProtection="1">
      <alignment horizontal="center" vertical="center" wrapText="1"/>
      <protection locked="0"/>
    </xf>
    <xf numFmtId="0" fontId="9" fillId="2" borderId="14" xfId="6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 readingOrder="1"/>
    </xf>
    <xf numFmtId="0" fontId="28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 readingOrder="1"/>
    </xf>
    <xf numFmtId="177" fontId="16" fillId="0" borderId="1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 readingOrder="1"/>
    </xf>
    <xf numFmtId="0" fontId="11" fillId="2" borderId="8" xfId="0" applyFont="1" applyFill="1" applyBorder="1" applyAlignment="1">
      <alignment horizontal="center" vertical="center" wrapText="1" readingOrder="1"/>
    </xf>
    <xf numFmtId="0" fontId="10" fillId="0" borderId="1" xfId="6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>
      <alignment horizontal="center" vertical="center" wrapText="1" readingOrder="1"/>
    </xf>
    <xf numFmtId="0" fontId="28" fillId="0" borderId="9" xfId="60" applyNumberFormat="1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center" vertical="center"/>
    </xf>
    <xf numFmtId="0" fontId="28" fillId="0" borderId="8" xfId="60" applyNumberFormat="1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 vertical="center" wrapText="1" readingOrder="1"/>
    </xf>
    <xf numFmtId="0" fontId="28" fillId="0" borderId="0" xfId="0" applyFont="1" applyFill="1" applyAlignment="1">
      <alignment horizontal="center" vertical="center" wrapText="1"/>
    </xf>
    <xf numFmtId="0" fontId="28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43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43" applyFont="1" applyFill="1" applyBorder="1" applyAlignment="1" applyProtection="1">
      <alignment horizontal="center" vertical="center" wrapText="1"/>
      <protection locked="0"/>
    </xf>
    <xf numFmtId="0" fontId="15" fillId="0" borderId="0" xfId="43" applyFont="1" applyFill="1" applyBorder="1" applyAlignment="1" applyProtection="1">
      <alignment horizontal="center" vertical="center" wrapText="1"/>
      <protection locked="0"/>
    </xf>
    <xf numFmtId="0" fontId="13" fillId="0" borderId="0" xfId="63" applyFont="1" applyFill="1" applyBorder="1" applyAlignment="1">
      <alignment horizontal="center" vertical="center"/>
    </xf>
    <xf numFmtId="0" fontId="29" fillId="0" borderId="0" xfId="43" applyFont="1" applyFill="1" applyBorder="1" applyAlignment="1" applyProtection="1">
      <alignment horizontal="center" vertical="center" wrapText="1"/>
      <protection locked="0"/>
    </xf>
    <xf numFmtId="0" fontId="30" fillId="0" borderId="0" xfId="63" applyFont="1" applyFill="1" applyBorder="1" applyAlignment="1">
      <alignment horizontal="center" vertical="center"/>
    </xf>
    <xf numFmtId="0" fontId="12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0" applyFont="1" applyFill="1" applyBorder="1" applyAlignment="1" applyProtection="1">
      <alignment horizontal="center" vertical="center" wrapText="1"/>
      <protection locked="0"/>
    </xf>
    <xf numFmtId="0" fontId="10" fillId="0" borderId="0" xfId="60" applyFont="1" applyFill="1" applyAlignment="1" applyProtection="1">
      <alignment horizontal="center" vertical="center" wrapText="1"/>
      <protection locked="0"/>
    </xf>
    <xf numFmtId="176" fontId="9" fillId="0" borderId="0" xfId="60" applyNumberFormat="1" applyFont="1" applyFill="1" applyAlignment="1" applyProtection="1">
      <alignment horizontal="center" vertical="center" wrapText="1"/>
      <protection locked="0"/>
    </xf>
    <xf numFmtId="176" fontId="14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81" fontId="4" fillId="0" borderId="1" xfId="60" applyNumberFormat="1" applyFont="1" applyFill="1" applyBorder="1" applyAlignment="1" applyProtection="1">
      <alignment horizontal="right" vertical="center" wrapText="1"/>
      <protection locked="0"/>
    </xf>
    <xf numFmtId="181" fontId="7" fillId="0" borderId="3" xfId="60" applyNumberFormat="1" applyFont="1" applyFill="1" applyBorder="1" applyAlignment="1" applyProtection="1">
      <alignment horizontal="center" vertical="center" wrapText="1"/>
      <protection locked="0"/>
    </xf>
    <xf numFmtId="181" fontId="7" fillId="0" borderId="0" xfId="60" applyNumberFormat="1" applyFont="1" applyFill="1" applyAlignment="1" applyProtection="1">
      <alignment horizontal="center" vertical="center" wrapText="1"/>
      <protection locked="0"/>
    </xf>
    <xf numFmtId="181" fontId="7" fillId="0" borderId="6" xfId="60" applyNumberFormat="1" applyFont="1" applyFill="1" applyBorder="1" applyAlignment="1" applyProtection="1">
      <alignment horizontal="center" vertical="center" wrapText="1"/>
      <protection locked="0"/>
    </xf>
    <xf numFmtId="181" fontId="9" fillId="0" borderId="0" xfId="60" applyNumberFormat="1" applyFont="1" applyFill="1" applyAlignment="1" applyProtection="1">
      <alignment horizontal="center" vertical="center" wrapText="1"/>
      <protection locked="0"/>
    </xf>
    <xf numFmtId="181" fontId="12" fillId="0" borderId="0" xfId="60" applyNumberFormat="1" applyFont="1" applyFill="1" applyAlignment="1" applyProtection="1">
      <alignment horizontal="center" vertical="center" wrapText="1"/>
      <protection locked="0"/>
    </xf>
    <xf numFmtId="181" fontId="12" fillId="0" borderId="0" xfId="43" applyNumberFormat="1" applyFont="1" applyFill="1" applyBorder="1" applyAlignment="1" applyProtection="1">
      <alignment horizontal="center" vertical="center" wrapText="1"/>
      <protection locked="0"/>
    </xf>
    <xf numFmtId="10" fontId="9" fillId="0" borderId="0" xfId="60" applyNumberFormat="1" applyFont="1" applyFill="1" applyAlignment="1" applyProtection="1">
      <alignment horizontal="center" vertical="center" wrapText="1"/>
      <protection locked="0"/>
    </xf>
    <xf numFmtId="182" fontId="9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60" applyFont="1" applyFill="1" applyAlignment="1" applyProtection="1">
      <alignment horizontal="center" vertical="center" wrapText="1"/>
      <protection locked="0"/>
    </xf>
    <xf numFmtId="49" fontId="28" fillId="0" borderId="0" xfId="61" applyNumberFormat="1" applyFont="1" applyFill="1" applyAlignment="1">
      <alignment horizontal="center" vertical="center" wrapText="1"/>
    </xf>
    <xf numFmtId="49" fontId="28" fillId="0" borderId="0" xfId="0" applyNumberFormat="1" applyFont="1" applyFill="1" applyAlignment="1">
      <alignment horizontal="center" vertical="center" wrapText="1"/>
    </xf>
    <xf numFmtId="49" fontId="29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9" fillId="2" borderId="0" xfId="6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60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60" applyNumberFormat="1" applyFont="1" applyFill="1" applyAlignment="1" applyProtection="1">
      <alignment horizontal="center" vertical="center" wrapText="1"/>
      <protection locked="0"/>
    </xf>
    <xf numFmtId="0" fontId="31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31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9" fillId="4" borderId="8" xfId="6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32" fillId="2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6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60" applyFont="1" applyFill="1" applyBorder="1" applyAlignment="1" applyProtection="1">
      <alignment horizontal="center" vertical="center" wrapText="1"/>
      <protection locked="0"/>
    </xf>
    <xf numFmtId="49" fontId="9" fillId="0" borderId="0" xfId="60" applyNumberFormat="1" applyFont="1" applyFill="1" applyBorder="1" applyAlignment="1" applyProtection="1">
      <alignment horizontal="center" vertical="center" wrapText="1"/>
      <protection locked="0"/>
    </xf>
    <xf numFmtId="178" fontId="9" fillId="0" borderId="0" xfId="60" applyNumberFormat="1" applyFont="1" applyFill="1" applyBorder="1" applyAlignment="1" applyProtection="1">
      <alignment horizontal="center" vertical="center" wrapText="1"/>
      <protection locked="0"/>
    </xf>
    <xf numFmtId="181" fontId="31" fillId="0" borderId="3" xfId="60" applyNumberFormat="1" applyFont="1" applyFill="1" applyBorder="1" applyAlignment="1" applyProtection="1">
      <alignment horizontal="center" vertical="center" wrapText="1"/>
      <protection locked="0"/>
    </xf>
    <xf numFmtId="181" fontId="31" fillId="0" borderId="0" xfId="60" applyNumberFormat="1" applyFont="1" applyFill="1" applyAlignment="1" applyProtection="1">
      <alignment horizontal="center" vertical="center" wrapText="1"/>
      <protection locked="0"/>
    </xf>
    <xf numFmtId="181" fontId="31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181" fontId="9" fillId="2" borderId="1" xfId="0" applyNumberFormat="1" applyFont="1" applyFill="1" applyBorder="1" applyAlignment="1">
      <alignment horizontal="center" vertical="center" wrapText="1"/>
    </xf>
    <xf numFmtId="181" fontId="9" fillId="0" borderId="0" xfId="60" applyNumberFormat="1" applyFont="1" applyFill="1" applyBorder="1" applyAlignment="1" applyProtection="1">
      <alignment horizontal="center" vertical="center" wrapText="1"/>
      <protection locked="0"/>
    </xf>
    <xf numFmtId="10" fontId="31" fillId="0" borderId="3" xfId="60" applyNumberFormat="1" applyFont="1" applyFill="1" applyBorder="1" applyAlignment="1" applyProtection="1">
      <alignment horizontal="center" vertical="center" wrapText="1"/>
      <protection locked="0"/>
    </xf>
    <xf numFmtId="10" fontId="31" fillId="0" borderId="0" xfId="60" applyNumberFormat="1" applyFont="1" applyFill="1" applyAlignment="1" applyProtection="1">
      <alignment horizontal="center" vertical="center" wrapText="1"/>
      <protection locked="0"/>
    </xf>
    <xf numFmtId="10" fontId="31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33" fillId="3" borderId="1" xfId="0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0" fontId="9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60" applyNumberFormat="1" applyFont="1" applyFill="1" applyBorder="1" applyAlignment="1" applyProtection="1">
      <alignment horizontal="center" vertical="center" wrapText="1"/>
      <protection locked="0"/>
    </xf>
    <xf numFmtId="0" fontId="31" fillId="0" borderId="13" xfId="60" applyNumberFormat="1" applyFont="1" applyFill="1" applyBorder="1" applyAlignment="1" applyProtection="1">
      <alignment horizontal="center" vertical="center" wrapText="1"/>
      <protection locked="0"/>
    </xf>
    <xf numFmtId="0" fontId="31" fillId="0" borderId="10" xfId="60" applyNumberFormat="1" applyFont="1" applyFill="1" applyBorder="1" applyAlignment="1" applyProtection="1">
      <alignment horizontal="center" vertical="center" wrapText="1"/>
      <protection locked="0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BOM_Level_Below3 4 2" xfId="32"/>
    <cellStyle name="汇总" xfId="33" builtinId="25"/>
    <cellStyle name="样式 1 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BOM_Level_Below3 4" xfId="40"/>
    <cellStyle name="40% - 强调文字颜色 1" xfId="41" builtinId="31"/>
    <cellStyle name="20% - 强调文字颜色 2" xfId="42" builtinId="34"/>
    <cellStyle name="BOM_Level_Below3 5" xfId="43"/>
    <cellStyle name="40% - 强调文字颜色 2" xfId="44" builtinId="35"/>
    <cellStyle name="强调文字颜色 3" xfId="45" builtinId="37"/>
    <cellStyle name="强调文字颜色 4" xfId="46" builtinId="41"/>
    <cellStyle name="BOM_Level_Below3 3 2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样式 1 10 2 2" xfId="52"/>
    <cellStyle name="40% - 强调文字颜色 5" xfId="53" builtinId="47"/>
    <cellStyle name="60% - 强调文字颜色 5" xfId="54" builtinId="48"/>
    <cellStyle name="强调文字颜色 6" xfId="55" builtinId="49"/>
    <cellStyle name="常规 2 27 2 2" xfId="56"/>
    <cellStyle name="常规 10" xfId="57"/>
    <cellStyle name="40% - 强调文字颜色 6" xfId="58" builtinId="51"/>
    <cellStyle name="60% - 强调文字颜色 6" xfId="59" builtinId="52"/>
    <cellStyle name="样式 1" xfId="60"/>
    <cellStyle name="BOM_Level_1" xfId="61"/>
    <cellStyle name="常规 3 30" xfId="62"/>
    <cellStyle name="常规 2" xfId="63"/>
    <cellStyle name="常规 3 29" xfId="64"/>
    <cellStyle name="常规 3" xfId="65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dp"/><Relationship Id="rId8" Type="http://schemas.openxmlformats.org/officeDocument/2006/relationships/image" Target="../media/image8.png"/><Relationship Id="rId7" Type="http://schemas.openxmlformats.org/officeDocument/2006/relationships/image" Target="../media/image7.wdp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dp"/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9" Type="http://schemas.openxmlformats.org/officeDocument/2006/relationships/image" Target="../media/image19.wdp"/><Relationship Id="rId18" Type="http://schemas.openxmlformats.org/officeDocument/2006/relationships/image" Target="../media/image18.png"/><Relationship Id="rId17" Type="http://schemas.openxmlformats.org/officeDocument/2006/relationships/image" Target="../media/image17.wdp"/><Relationship Id="rId16" Type="http://schemas.openxmlformats.org/officeDocument/2006/relationships/image" Target="../media/image16.png"/><Relationship Id="rId15" Type="http://schemas.openxmlformats.org/officeDocument/2006/relationships/image" Target="../media/image15.wdp"/><Relationship Id="rId14" Type="http://schemas.openxmlformats.org/officeDocument/2006/relationships/image" Target="../media/image14.png"/><Relationship Id="rId13" Type="http://schemas.openxmlformats.org/officeDocument/2006/relationships/image" Target="../media/image13.wdp"/><Relationship Id="rId12" Type="http://schemas.openxmlformats.org/officeDocument/2006/relationships/image" Target="../media/image12.png"/><Relationship Id="rId11" Type="http://schemas.openxmlformats.org/officeDocument/2006/relationships/image" Target="../media/image11.wdp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.png"/><Relationship Id="rId8" Type="http://schemas.openxmlformats.org/officeDocument/2006/relationships/image" Target="../media/image27.png"/><Relationship Id="rId7" Type="http://schemas.openxmlformats.org/officeDocument/2006/relationships/image" Target="../media/image26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3" Type="http://schemas.openxmlformats.org/officeDocument/2006/relationships/image" Target="../media/image22.emf"/><Relationship Id="rId21" Type="http://schemas.openxmlformats.org/officeDocument/2006/relationships/image" Target="../media/image40.emf"/><Relationship Id="rId20" Type="http://schemas.openxmlformats.org/officeDocument/2006/relationships/image" Target="../media/image39.emf"/><Relationship Id="rId2" Type="http://schemas.openxmlformats.org/officeDocument/2006/relationships/image" Target="../media/image21.png"/><Relationship Id="rId19" Type="http://schemas.openxmlformats.org/officeDocument/2006/relationships/image" Target="../media/image38.emf"/><Relationship Id="rId18" Type="http://schemas.openxmlformats.org/officeDocument/2006/relationships/image" Target="../media/image37.emf"/><Relationship Id="rId17" Type="http://schemas.openxmlformats.org/officeDocument/2006/relationships/image" Target="../media/image36.emf"/><Relationship Id="rId16" Type="http://schemas.openxmlformats.org/officeDocument/2006/relationships/image" Target="../media/image35.emf"/><Relationship Id="rId15" Type="http://schemas.openxmlformats.org/officeDocument/2006/relationships/image" Target="../media/image34.emf"/><Relationship Id="rId14" Type="http://schemas.openxmlformats.org/officeDocument/2006/relationships/image" Target="../media/image33.emf"/><Relationship Id="rId13" Type="http://schemas.openxmlformats.org/officeDocument/2006/relationships/image" Target="../media/image32.emf"/><Relationship Id="rId12" Type="http://schemas.openxmlformats.org/officeDocument/2006/relationships/image" Target="../media/image31.wdp"/><Relationship Id="rId11" Type="http://schemas.openxmlformats.org/officeDocument/2006/relationships/image" Target="../media/image30.png"/><Relationship Id="rId10" Type="http://schemas.openxmlformats.org/officeDocument/2006/relationships/image" Target="../media/image29.png"/><Relationship Id="rId1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8.png"/><Relationship Id="rId8" Type="http://schemas.openxmlformats.org/officeDocument/2006/relationships/image" Target="../media/image47.emf"/><Relationship Id="rId7" Type="http://schemas.openxmlformats.org/officeDocument/2006/relationships/image" Target="../media/image46.emf"/><Relationship Id="rId6" Type="http://schemas.openxmlformats.org/officeDocument/2006/relationships/image" Target="../media/image45.emf"/><Relationship Id="rId5" Type="http://schemas.openxmlformats.org/officeDocument/2006/relationships/image" Target="../media/image44.emf"/><Relationship Id="rId4" Type="http://schemas.openxmlformats.org/officeDocument/2006/relationships/image" Target="../media/image43.emf"/><Relationship Id="rId3" Type="http://schemas.openxmlformats.org/officeDocument/2006/relationships/image" Target="../media/image42.emf"/><Relationship Id="rId2" Type="http://schemas.openxmlformats.org/officeDocument/2006/relationships/image" Target="../media/image41.emf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50.png"/><Relationship Id="rId8" Type="http://schemas.openxmlformats.org/officeDocument/2006/relationships/image" Target="../media/image49.png"/><Relationship Id="rId7" Type="http://schemas.openxmlformats.org/officeDocument/2006/relationships/image" Target="../media/image29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3" Type="http://schemas.openxmlformats.org/officeDocument/2006/relationships/image" Target="../media/image25.png"/><Relationship Id="rId22" Type="http://schemas.openxmlformats.org/officeDocument/2006/relationships/image" Target="../media/image59.png"/><Relationship Id="rId21" Type="http://schemas.openxmlformats.org/officeDocument/2006/relationships/image" Target="../media/image58.png"/><Relationship Id="rId20" Type="http://schemas.openxmlformats.org/officeDocument/2006/relationships/image" Target="../media/image40.emf"/><Relationship Id="rId2" Type="http://schemas.openxmlformats.org/officeDocument/2006/relationships/image" Target="../media/image24.png"/><Relationship Id="rId19" Type="http://schemas.openxmlformats.org/officeDocument/2006/relationships/image" Target="../media/image57.png"/><Relationship Id="rId18" Type="http://schemas.openxmlformats.org/officeDocument/2006/relationships/image" Target="../media/image56.png"/><Relationship Id="rId17" Type="http://schemas.openxmlformats.org/officeDocument/2006/relationships/image" Target="../media/image55.png"/><Relationship Id="rId16" Type="http://schemas.openxmlformats.org/officeDocument/2006/relationships/image" Target="../media/image54.png"/><Relationship Id="rId15" Type="http://schemas.openxmlformats.org/officeDocument/2006/relationships/image" Target="../media/image31.wdp"/><Relationship Id="rId14" Type="http://schemas.openxmlformats.org/officeDocument/2006/relationships/image" Target="../media/image30.png"/><Relationship Id="rId13" Type="http://schemas.openxmlformats.org/officeDocument/2006/relationships/image" Target="../media/image48.png"/><Relationship Id="rId12" Type="http://schemas.openxmlformats.org/officeDocument/2006/relationships/image" Target="../media/image53.wdp"/><Relationship Id="rId11" Type="http://schemas.openxmlformats.org/officeDocument/2006/relationships/image" Target="../media/image52.png"/><Relationship Id="rId10" Type="http://schemas.openxmlformats.org/officeDocument/2006/relationships/image" Target="../media/image51.wdp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122464</xdr:colOff>
      <xdr:row>13</xdr:row>
      <xdr:rowOff>136071</xdr:rowOff>
    </xdr:from>
    <xdr:to>
      <xdr:col>9</xdr:col>
      <xdr:colOff>537119</xdr:colOff>
      <xdr:row>13</xdr:row>
      <xdr:rowOff>593271</xdr:rowOff>
    </xdr:to>
    <xdr:pic>
      <xdr:nvPicPr>
        <xdr:cNvPr id="31" name="图片 30"/>
        <xdr:cNvPicPr>
          <a:picLocks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60" b="99767" l="3741" r="9875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01635" y="4109720"/>
          <a:ext cx="414655" cy="457200"/>
        </a:xfrm>
        <a:prstGeom prst="rect">
          <a:avLst/>
        </a:prstGeom>
      </xdr:spPr>
    </xdr:pic>
    <xdr:clientData/>
  </xdr:twoCellAnchor>
  <xdr:twoCellAnchor>
    <xdr:from>
      <xdr:col>9</xdr:col>
      <xdr:colOff>80843</xdr:colOff>
      <xdr:row>18</xdr:row>
      <xdr:rowOff>152880</xdr:rowOff>
    </xdr:from>
    <xdr:to>
      <xdr:col>10</xdr:col>
      <xdr:colOff>198</xdr:colOff>
      <xdr:row>18</xdr:row>
      <xdr:rowOff>493240</xdr:rowOff>
    </xdr:to>
    <xdr:pic>
      <xdr:nvPicPr>
        <xdr:cNvPr id="32" name="图片 31"/>
        <xdr:cNvPicPr>
          <a:picLocks noChangeAspect="1"/>
        </xdr:cNvPicPr>
      </xdr:nvPicPr>
      <xdr:blipFill>
        <a:blip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447" b="95525" l="3552" r="9494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60360" y="7307580"/>
          <a:ext cx="567055" cy="340360"/>
        </a:xfrm>
        <a:prstGeom prst="rect">
          <a:avLst/>
        </a:prstGeom>
      </xdr:spPr>
    </xdr:pic>
    <xdr:clientData/>
  </xdr:twoCellAnchor>
  <xdr:twoCellAnchor>
    <xdr:from>
      <xdr:col>9</xdr:col>
      <xdr:colOff>84364</xdr:colOff>
      <xdr:row>23</xdr:row>
      <xdr:rowOff>84364</xdr:rowOff>
    </xdr:from>
    <xdr:to>
      <xdr:col>9</xdr:col>
      <xdr:colOff>499019</xdr:colOff>
      <xdr:row>23</xdr:row>
      <xdr:rowOff>542199</xdr:rowOff>
    </xdr:to>
    <xdr:pic>
      <xdr:nvPicPr>
        <xdr:cNvPr id="33" name="图片 32"/>
        <xdr:cNvPicPr>
          <a:picLocks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60" b="99767" l="3741" r="9875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63535" y="10420350"/>
          <a:ext cx="414655" cy="457835"/>
        </a:xfrm>
        <a:prstGeom prst="rect">
          <a:avLst/>
        </a:prstGeom>
      </xdr:spPr>
    </xdr:pic>
    <xdr:clientData/>
  </xdr:twoCellAnchor>
  <xdr:twoCellAnchor>
    <xdr:from>
      <xdr:col>9</xdr:col>
      <xdr:colOff>53949</xdr:colOff>
      <xdr:row>28</xdr:row>
      <xdr:rowOff>121984</xdr:rowOff>
    </xdr:from>
    <xdr:to>
      <xdr:col>9</xdr:col>
      <xdr:colOff>563219</xdr:colOff>
      <xdr:row>28</xdr:row>
      <xdr:rowOff>459169</xdr:rowOff>
    </xdr:to>
    <xdr:pic>
      <xdr:nvPicPr>
        <xdr:cNvPr id="34" name="图片 33"/>
        <xdr:cNvPicPr>
          <a:picLocks noChangeAspect="1"/>
        </xdr:cNvPicPr>
      </xdr:nvPicPr>
      <xdr:blipFill>
        <a:blip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447" b="95525" l="3552" r="9494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33055" y="13639800"/>
          <a:ext cx="509270" cy="337185"/>
        </a:xfrm>
        <a:prstGeom prst="rect">
          <a:avLst/>
        </a:prstGeom>
      </xdr:spPr>
    </xdr:pic>
    <xdr:clientData/>
  </xdr:twoCellAnchor>
  <xdr:twoCellAnchor>
    <xdr:from>
      <xdr:col>9</xdr:col>
      <xdr:colOff>27215</xdr:colOff>
      <xdr:row>12</xdr:row>
      <xdr:rowOff>13607</xdr:rowOff>
    </xdr:from>
    <xdr:to>
      <xdr:col>10</xdr:col>
      <xdr:colOff>545</xdr:colOff>
      <xdr:row>13</xdr:row>
      <xdr:rowOff>13607</xdr:rowOff>
    </xdr:to>
    <xdr:pic>
      <xdr:nvPicPr>
        <xdr:cNvPr id="35" name="图片 34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06385" y="3350895"/>
          <a:ext cx="621030" cy="636270"/>
        </a:xfrm>
        <a:prstGeom prst="rect">
          <a:avLst/>
        </a:prstGeom>
      </xdr:spPr>
    </xdr:pic>
    <xdr:clientData/>
  </xdr:twoCellAnchor>
  <xdr:twoCellAnchor>
    <xdr:from>
      <xdr:col>9</xdr:col>
      <xdr:colOff>182191</xdr:colOff>
      <xdr:row>22</xdr:row>
      <xdr:rowOff>190499</xdr:rowOff>
    </xdr:from>
    <xdr:to>
      <xdr:col>10</xdr:col>
      <xdr:colOff>581</xdr:colOff>
      <xdr:row>23</xdr:row>
      <xdr:rowOff>16509</xdr:rowOff>
    </xdr:to>
    <xdr:pic>
      <xdr:nvPicPr>
        <xdr:cNvPr id="36" name="图片 35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061325" y="9890125"/>
          <a:ext cx="466090" cy="462280"/>
        </a:xfrm>
        <a:prstGeom prst="rect">
          <a:avLst/>
        </a:prstGeom>
      </xdr:spPr>
    </xdr:pic>
    <xdr:clientData/>
  </xdr:twoCellAnchor>
  <xdr:twoCellAnchor>
    <xdr:from>
      <xdr:col>9</xdr:col>
      <xdr:colOff>172901</xdr:colOff>
      <xdr:row>10</xdr:row>
      <xdr:rowOff>11206</xdr:rowOff>
    </xdr:from>
    <xdr:to>
      <xdr:col>10</xdr:col>
      <xdr:colOff>181</xdr:colOff>
      <xdr:row>11</xdr:row>
      <xdr:rowOff>10571</xdr:rowOff>
    </xdr:to>
    <xdr:pic>
      <xdr:nvPicPr>
        <xdr:cNvPr id="74" name="图片 73"/>
        <xdr:cNvPicPr>
          <a:picLocks noChangeAspect="1"/>
        </xdr:cNvPicPr>
      </xdr:nvPicPr>
      <xdr:blipFill>
        <a:blip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870" b="100000" l="0" r="97872"/>
                  </a14:imgEffect>
                  <a14:imgEffect>
                    <a14:colorTemperature colorTemp="5625"/>
                  </a14:imgEffect>
                  <a14:imgEffect>
                    <a14:saturation sat="10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52435" y="2075815"/>
          <a:ext cx="474980" cy="635635"/>
        </a:xfrm>
        <a:prstGeom prst="rect">
          <a:avLst/>
        </a:prstGeom>
      </xdr:spPr>
    </xdr:pic>
    <xdr:clientData/>
  </xdr:twoCellAnchor>
  <xdr:twoCellAnchor>
    <xdr:from>
      <xdr:col>9</xdr:col>
      <xdr:colOff>37277</xdr:colOff>
      <xdr:row>9</xdr:row>
      <xdr:rowOff>33617</xdr:rowOff>
    </xdr:from>
    <xdr:to>
      <xdr:col>15</xdr:col>
      <xdr:colOff>77282</xdr:colOff>
      <xdr:row>10</xdr:row>
      <xdr:rowOff>56477</xdr:rowOff>
    </xdr:to>
    <xdr:pic>
      <xdr:nvPicPr>
        <xdr:cNvPr id="75" name="图片 74"/>
        <xdr:cNvPicPr>
          <a:picLocks noChangeAspect="1"/>
        </xdr:cNvPicPr>
      </xdr:nvPicPr>
      <xdr:blipFill>
        <a:blip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2041" b="93622" l="1923" r="9399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6545" y="1461770"/>
          <a:ext cx="687705" cy="659130"/>
        </a:xfrm>
        <a:prstGeom prst="rect">
          <a:avLst/>
        </a:prstGeom>
      </xdr:spPr>
    </xdr:pic>
    <xdr:clientData/>
  </xdr:twoCellAnchor>
  <xdr:twoCellAnchor>
    <xdr:from>
      <xdr:col>9</xdr:col>
      <xdr:colOff>94134</xdr:colOff>
      <xdr:row>11</xdr:row>
      <xdr:rowOff>22412</xdr:rowOff>
    </xdr:from>
    <xdr:to>
      <xdr:col>9</xdr:col>
      <xdr:colOff>529744</xdr:colOff>
      <xdr:row>12</xdr:row>
      <xdr:rowOff>32572</xdr:rowOff>
    </xdr:to>
    <xdr:pic>
      <xdr:nvPicPr>
        <xdr:cNvPr id="76" name="图片 75"/>
        <xdr:cNvPicPr>
          <a:picLocks noChangeAspect="1"/>
        </xdr:cNvPicPr>
      </xdr:nvPicPr>
      <xdr:blipFill>
        <a:blip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703" b="98034" l="360" r="9640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73695" y="2723515"/>
          <a:ext cx="435610" cy="646430"/>
        </a:xfrm>
        <a:prstGeom prst="rect">
          <a:avLst/>
        </a:prstGeom>
      </xdr:spPr>
    </xdr:pic>
    <xdr:clientData/>
  </xdr:twoCellAnchor>
  <xdr:twoCellAnchor>
    <xdr:from>
      <xdr:col>9</xdr:col>
      <xdr:colOff>27215</xdr:colOff>
      <xdr:row>17</xdr:row>
      <xdr:rowOff>13607</xdr:rowOff>
    </xdr:from>
    <xdr:to>
      <xdr:col>10</xdr:col>
      <xdr:colOff>545</xdr:colOff>
      <xdr:row>18</xdr:row>
      <xdr:rowOff>13607</xdr:rowOff>
    </xdr:to>
    <xdr:pic>
      <xdr:nvPicPr>
        <xdr:cNvPr id="77" name="图片 76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06385" y="6532245"/>
          <a:ext cx="621030" cy="636270"/>
        </a:xfrm>
        <a:prstGeom prst="rect">
          <a:avLst/>
        </a:prstGeom>
      </xdr:spPr>
    </xdr:pic>
    <xdr:clientData/>
  </xdr:twoCellAnchor>
  <xdr:twoCellAnchor>
    <xdr:from>
      <xdr:col>9</xdr:col>
      <xdr:colOff>172901</xdr:colOff>
      <xdr:row>15</xdr:row>
      <xdr:rowOff>11206</xdr:rowOff>
    </xdr:from>
    <xdr:to>
      <xdr:col>10</xdr:col>
      <xdr:colOff>181</xdr:colOff>
      <xdr:row>16</xdr:row>
      <xdr:rowOff>10571</xdr:rowOff>
    </xdr:to>
    <xdr:pic>
      <xdr:nvPicPr>
        <xdr:cNvPr id="78" name="图片 77"/>
        <xdr:cNvPicPr>
          <a:picLocks noChangeAspect="1"/>
        </xdr:cNvPicPr>
      </xdr:nvPicPr>
      <xdr:blipFill>
        <a:blip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870" b="100000" l="0" r="97872"/>
                  </a14:imgEffect>
                  <a14:imgEffect>
                    <a14:colorTemperature colorTemp="5625"/>
                  </a14:imgEffect>
                  <a14:imgEffect>
                    <a14:saturation sat="10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52435" y="5257165"/>
          <a:ext cx="474980" cy="635635"/>
        </a:xfrm>
        <a:prstGeom prst="rect">
          <a:avLst/>
        </a:prstGeom>
      </xdr:spPr>
    </xdr:pic>
    <xdr:clientData/>
  </xdr:twoCellAnchor>
  <xdr:twoCellAnchor>
    <xdr:from>
      <xdr:col>9</xdr:col>
      <xdr:colOff>93980</xdr:colOff>
      <xdr:row>16</xdr:row>
      <xdr:rowOff>22225</xdr:rowOff>
    </xdr:from>
    <xdr:to>
      <xdr:col>9</xdr:col>
      <xdr:colOff>497205</xdr:colOff>
      <xdr:row>16</xdr:row>
      <xdr:rowOff>619125</xdr:rowOff>
    </xdr:to>
    <xdr:pic>
      <xdr:nvPicPr>
        <xdr:cNvPr id="79" name="图片 78"/>
        <xdr:cNvPicPr>
          <a:picLocks noChangeAspect="1"/>
        </xdr:cNvPicPr>
      </xdr:nvPicPr>
      <xdr:blipFill>
        <a:blip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703" b="98034" l="360" r="9640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73695" y="5904865"/>
          <a:ext cx="403225" cy="596900"/>
        </a:xfrm>
        <a:prstGeom prst="rect">
          <a:avLst/>
        </a:prstGeom>
      </xdr:spPr>
    </xdr:pic>
    <xdr:clientData/>
  </xdr:twoCellAnchor>
  <xdr:twoCellAnchor>
    <xdr:from>
      <xdr:col>9</xdr:col>
      <xdr:colOff>130156</xdr:colOff>
      <xdr:row>13</xdr:row>
      <xdr:rowOff>616324</xdr:rowOff>
    </xdr:from>
    <xdr:to>
      <xdr:col>9</xdr:col>
      <xdr:colOff>527666</xdr:colOff>
      <xdr:row>14</xdr:row>
      <xdr:rowOff>551554</xdr:rowOff>
    </xdr:to>
    <xdr:pic>
      <xdr:nvPicPr>
        <xdr:cNvPr id="80" name="图片 79"/>
        <xdr:cNvPicPr>
          <a:picLocks noChangeAspect="1"/>
        </xdr:cNvPicPr>
      </xdr:nvPicPr>
      <xdr:blipFill>
        <a:blip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728" b="99012" l="1399" r="9965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09255" y="4589780"/>
          <a:ext cx="397510" cy="571500"/>
        </a:xfrm>
        <a:prstGeom prst="rect">
          <a:avLst/>
        </a:prstGeom>
      </xdr:spPr>
    </xdr:pic>
    <xdr:clientData/>
  </xdr:twoCellAnchor>
  <xdr:twoCellAnchor>
    <xdr:from>
      <xdr:col>9</xdr:col>
      <xdr:colOff>82784</xdr:colOff>
      <xdr:row>19</xdr:row>
      <xdr:rowOff>78442</xdr:rowOff>
    </xdr:from>
    <xdr:to>
      <xdr:col>10</xdr:col>
      <xdr:colOff>234</xdr:colOff>
      <xdr:row>19</xdr:row>
      <xdr:rowOff>605492</xdr:rowOff>
    </xdr:to>
    <xdr:pic>
      <xdr:nvPicPr>
        <xdr:cNvPr id="81" name="图片 80"/>
        <xdr:cNvPicPr>
          <a:picLocks noChangeAspect="1"/>
        </xdr:cNvPicPr>
      </xdr:nvPicPr>
      <xdr:blipFill>
        <a:blip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408" b="98592" l="3148" r="9975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62265" y="7869555"/>
          <a:ext cx="565150" cy="527050"/>
        </a:xfrm>
        <a:prstGeom prst="rect">
          <a:avLst/>
        </a:prstGeom>
      </xdr:spPr>
    </xdr:pic>
    <xdr:clientData/>
  </xdr:twoCellAnchor>
  <xdr:twoCellAnchor>
    <xdr:from>
      <xdr:col>9</xdr:col>
      <xdr:colOff>190499</xdr:colOff>
      <xdr:row>20</xdr:row>
      <xdr:rowOff>149046</xdr:rowOff>
    </xdr:from>
    <xdr:to>
      <xdr:col>9</xdr:col>
      <xdr:colOff>544194</xdr:colOff>
      <xdr:row>20</xdr:row>
      <xdr:rowOff>551636</xdr:rowOff>
    </xdr:to>
    <xdr:pic>
      <xdr:nvPicPr>
        <xdr:cNvPr id="82" name="图片 81"/>
        <xdr:cNvPicPr>
          <a:picLocks noChangeAspect="1"/>
        </xdr:cNvPicPr>
      </xdr:nvPicPr>
      <xdr:blipFill>
        <a:blip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69580" y="8576310"/>
          <a:ext cx="353695" cy="402590"/>
        </a:xfrm>
        <a:prstGeom prst="rect">
          <a:avLst/>
        </a:prstGeom>
      </xdr:spPr>
    </xdr:pic>
    <xdr:clientData/>
  </xdr:twoCellAnchor>
  <xdr:twoCellAnchor>
    <xdr:from>
      <xdr:col>9</xdr:col>
      <xdr:colOff>152399</xdr:colOff>
      <xdr:row>21</xdr:row>
      <xdr:rowOff>99739</xdr:rowOff>
    </xdr:from>
    <xdr:to>
      <xdr:col>9</xdr:col>
      <xdr:colOff>506094</xdr:colOff>
      <xdr:row>21</xdr:row>
      <xdr:rowOff>501694</xdr:rowOff>
    </xdr:to>
    <xdr:pic>
      <xdr:nvPicPr>
        <xdr:cNvPr id="83" name="图片 82"/>
        <xdr:cNvPicPr>
          <a:picLocks noChangeAspect="1"/>
        </xdr:cNvPicPr>
      </xdr:nvPicPr>
      <xdr:blipFill>
        <a:blip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31480" y="9163685"/>
          <a:ext cx="353695" cy="401955"/>
        </a:xfrm>
        <a:prstGeom prst="rect">
          <a:avLst/>
        </a:prstGeom>
      </xdr:spPr>
    </xdr:pic>
    <xdr:clientData/>
  </xdr:twoCellAnchor>
  <xdr:twoCellAnchor>
    <xdr:from>
      <xdr:col>9</xdr:col>
      <xdr:colOff>190499</xdr:colOff>
      <xdr:row>25</xdr:row>
      <xdr:rowOff>149046</xdr:rowOff>
    </xdr:from>
    <xdr:to>
      <xdr:col>9</xdr:col>
      <xdr:colOff>544194</xdr:colOff>
      <xdr:row>25</xdr:row>
      <xdr:rowOff>551636</xdr:rowOff>
    </xdr:to>
    <xdr:pic>
      <xdr:nvPicPr>
        <xdr:cNvPr id="84" name="图片 83"/>
        <xdr:cNvPicPr>
          <a:picLocks noChangeAspect="1"/>
        </xdr:cNvPicPr>
      </xdr:nvPicPr>
      <xdr:blipFill>
        <a:blip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69580" y="11757660"/>
          <a:ext cx="353695" cy="402590"/>
        </a:xfrm>
        <a:prstGeom prst="rect">
          <a:avLst/>
        </a:prstGeom>
      </xdr:spPr>
    </xdr:pic>
    <xdr:clientData/>
  </xdr:twoCellAnchor>
  <xdr:twoCellAnchor>
    <xdr:from>
      <xdr:col>9</xdr:col>
      <xdr:colOff>152399</xdr:colOff>
      <xdr:row>26</xdr:row>
      <xdr:rowOff>99739</xdr:rowOff>
    </xdr:from>
    <xdr:to>
      <xdr:col>9</xdr:col>
      <xdr:colOff>506094</xdr:colOff>
      <xdr:row>26</xdr:row>
      <xdr:rowOff>501694</xdr:rowOff>
    </xdr:to>
    <xdr:pic>
      <xdr:nvPicPr>
        <xdr:cNvPr id="85" name="图片 84"/>
        <xdr:cNvPicPr>
          <a:picLocks noChangeAspect="1"/>
        </xdr:cNvPicPr>
      </xdr:nvPicPr>
      <xdr:blipFill>
        <a:blip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31480" y="12345035"/>
          <a:ext cx="353695" cy="401955"/>
        </a:xfrm>
        <a:prstGeom prst="rect">
          <a:avLst/>
        </a:prstGeom>
      </xdr:spPr>
    </xdr:pic>
    <xdr:clientData/>
  </xdr:twoCellAnchor>
  <xdr:twoCellAnchor>
    <xdr:from>
      <xdr:col>9</xdr:col>
      <xdr:colOff>156882</xdr:colOff>
      <xdr:row>24</xdr:row>
      <xdr:rowOff>109624</xdr:rowOff>
    </xdr:from>
    <xdr:to>
      <xdr:col>9</xdr:col>
      <xdr:colOff>510577</xdr:colOff>
      <xdr:row>24</xdr:row>
      <xdr:rowOff>571269</xdr:rowOff>
    </xdr:to>
    <xdr:pic>
      <xdr:nvPicPr>
        <xdr:cNvPr id="86" name="图片 85"/>
        <xdr:cNvPicPr>
          <a:picLocks noChangeAspect="1"/>
        </xdr:cNvPicPr>
      </xdr:nvPicPr>
      <xdr:blipFill>
        <a:blip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278" b="99722" l="1087" r="9927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36560" y="11082020"/>
          <a:ext cx="353695" cy="461645"/>
        </a:xfrm>
        <a:prstGeom prst="rect">
          <a:avLst/>
        </a:prstGeom>
      </xdr:spPr>
    </xdr:pic>
    <xdr:clientData/>
  </xdr:twoCellAnchor>
  <xdr:twoCellAnchor>
    <xdr:from>
      <xdr:col>9</xdr:col>
      <xdr:colOff>182191</xdr:colOff>
      <xdr:row>27</xdr:row>
      <xdr:rowOff>190499</xdr:rowOff>
    </xdr:from>
    <xdr:to>
      <xdr:col>10</xdr:col>
      <xdr:colOff>581</xdr:colOff>
      <xdr:row>28</xdr:row>
      <xdr:rowOff>16509</xdr:rowOff>
    </xdr:to>
    <xdr:pic>
      <xdr:nvPicPr>
        <xdr:cNvPr id="87" name="图片 86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061325" y="13071475"/>
          <a:ext cx="466090" cy="462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333086</xdr:colOff>
      <xdr:row>21</xdr:row>
      <xdr:rowOff>102810</xdr:rowOff>
    </xdr:from>
    <xdr:to>
      <xdr:col>9</xdr:col>
      <xdr:colOff>721387</xdr:colOff>
      <xdr:row>21</xdr:row>
      <xdr:rowOff>519133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3905" y="8758555"/>
          <a:ext cx="388620" cy="416560"/>
        </a:xfrm>
        <a:prstGeom prst="rect">
          <a:avLst/>
        </a:prstGeom>
      </xdr:spPr>
    </xdr:pic>
    <xdr:clientData/>
  </xdr:twoCellAnchor>
  <xdr:twoCellAnchor>
    <xdr:from>
      <xdr:col>9</xdr:col>
      <xdr:colOff>363220</xdr:colOff>
      <xdr:row>22</xdr:row>
      <xdr:rowOff>30480</xdr:rowOff>
    </xdr:from>
    <xdr:to>
      <xdr:col>9</xdr:col>
      <xdr:colOff>1050290</xdr:colOff>
      <xdr:row>22</xdr:row>
      <xdr:rowOff>403860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14385" y="9323070"/>
          <a:ext cx="687070" cy="373380"/>
        </a:xfrm>
        <a:prstGeom prst="rect">
          <a:avLst/>
        </a:prstGeom>
      </xdr:spPr>
    </xdr:pic>
    <xdr:clientData/>
  </xdr:twoCellAnchor>
  <xdr:twoCellAnchor>
    <xdr:from>
      <xdr:col>9</xdr:col>
      <xdr:colOff>442998</xdr:colOff>
      <xdr:row>24</xdr:row>
      <xdr:rowOff>287261</xdr:rowOff>
    </xdr:from>
    <xdr:to>
      <xdr:col>9</xdr:col>
      <xdr:colOff>925955</xdr:colOff>
      <xdr:row>24</xdr:row>
      <xdr:rowOff>436941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3760" y="10852150"/>
          <a:ext cx="483235" cy="14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296183</xdr:colOff>
      <xdr:row>29</xdr:row>
      <xdr:rowOff>76200</xdr:rowOff>
    </xdr:from>
    <xdr:to>
      <xdr:col>9</xdr:col>
      <xdr:colOff>856797</xdr:colOff>
      <xdr:row>29</xdr:row>
      <xdr:rowOff>528372</xdr:rowOff>
    </xdr:to>
    <xdr:pic>
      <xdr:nvPicPr>
        <xdr:cNvPr id="29" name="图片 28"/>
        <xdr:cNvPicPr>
          <a:picLocks noChangeAspect="1"/>
        </xdr:cNvPicPr>
      </xdr:nvPicPr>
      <xdr:blipFill>
        <a:blip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347075" y="13822680"/>
          <a:ext cx="560705" cy="452120"/>
        </a:xfrm>
        <a:prstGeom prst="rect">
          <a:avLst/>
        </a:prstGeom>
      </xdr:spPr>
    </xdr:pic>
    <xdr:clientData/>
  </xdr:twoCellAnchor>
  <xdr:twoCellAnchor>
    <xdr:from>
      <xdr:col>9</xdr:col>
      <xdr:colOff>462915</xdr:colOff>
      <xdr:row>26</xdr:row>
      <xdr:rowOff>57150</xdr:rowOff>
    </xdr:from>
    <xdr:to>
      <xdr:col>9</xdr:col>
      <xdr:colOff>896983</xdr:colOff>
      <xdr:row>27</xdr:row>
      <xdr:rowOff>49591</xdr:rowOff>
    </xdr:to>
    <xdr:pic>
      <xdr:nvPicPr>
        <xdr:cNvPr id="30" name="图片 29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514080" y="11894820"/>
          <a:ext cx="433705" cy="628650"/>
        </a:xfrm>
        <a:prstGeom prst="rect">
          <a:avLst/>
        </a:prstGeom>
      </xdr:spPr>
    </xdr:pic>
    <xdr:clientData/>
  </xdr:twoCellAnchor>
  <xdr:twoCellAnchor>
    <xdr:from>
      <xdr:col>9</xdr:col>
      <xdr:colOff>338666</xdr:colOff>
      <xdr:row>27</xdr:row>
      <xdr:rowOff>74083</xdr:rowOff>
    </xdr:from>
    <xdr:to>
      <xdr:col>9</xdr:col>
      <xdr:colOff>898260</xdr:colOff>
      <xdr:row>28</xdr:row>
      <xdr:rowOff>93790</xdr:rowOff>
    </xdr:to>
    <xdr:pic>
      <xdr:nvPicPr>
        <xdr:cNvPr id="31" name="图片 30"/>
        <xdr:cNvPicPr>
          <a:picLocks noChangeAspect="1"/>
        </xdr:cNvPicPr>
      </xdr:nvPicPr>
      <xdr:blipFill>
        <a:blip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389620" y="12547600"/>
          <a:ext cx="559435" cy="655955"/>
        </a:xfrm>
        <a:prstGeom prst="rect">
          <a:avLst/>
        </a:prstGeom>
      </xdr:spPr>
    </xdr:pic>
    <xdr:clientData/>
  </xdr:twoCellAnchor>
  <xdr:twoCellAnchor>
    <xdr:from>
      <xdr:col>9</xdr:col>
      <xdr:colOff>264584</xdr:colOff>
      <xdr:row>28</xdr:row>
      <xdr:rowOff>21166</xdr:rowOff>
    </xdr:from>
    <xdr:to>
      <xdr:col>9</xdr:col>
      <xdr:colOff>847990</xdr:colOff>
      <xdr:row>29</xdr:row>
      <xdr:rowOff>0</xdr:rowOff>
    </xdr:to>
    <xdr:pic>
      <xdr:nvPicPr>
        <xdr:cNvPr id="32" name="图片 31"/>
        <xdr:cNvPicPr>
          <a:picLocks noChangeAspect="1"/>
        </xdr:cNvPicPr>
      </xdr:nvPicPr>
      <xdr:blipFill>
        <a:blip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315325" y="13131165"/>
          <a:ext cx="583565" cy="615315"/>
        </a:xfrm>
        <a:prstGeom prst="rect">
          <a:avLst/>
        </a:prstGeom>
      </xdr:spPr>
    </xdr:pic>
    <xdr:clientData/>
  </xdr:twoCellAnchor>
  <xdr:twoCellAnchor>
    <xdr:from>
      <xdr:col>9</xdr:col>
      <xdr:colOff>303893</xdr:colOff>
      <xdr:row>13</xdr:row>
      <xdr:rowOff>616857</xdr:rowOff>
    </xdr:from>
    <xdr:to>
      <xdr:col>9</xdr:col>
      <xdr:colOff>780943</xdr:colOff>
      <xdr:row>14</xdr:row>
      <xdr:rowOff>563940</xdr:rowOff>
    </xdr:to>
    <xdr:pic>
      <xdr:nvPicPr>
        <xdr:cNvPr id="33" name="图片 32"/>
        <xdr:cNvPicPr>
          <a:picLocks noChangeAspect="1"/>
        </xdr:cNvPicPr>
      </xdr:nvPicPr>
      <xdr:blipFill>
        <a:blip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354695" y="4182745"/>
          <a:ext cx="476885" cy="583565"/>
        </a:xfrm>
        <a:prstGeom prst="rect">
          <a:avLst/>
        </a:prstGeom>
      </xdr:spPr>
    </xdr:pic>
    <xdr:clientData/>
  </xdr:twoCellAnchor>
  <xdr:twoCellAnchor>
    <xdr:from>
      <xdr:col>9</xdr:col>
      <xdr:colOff>297242</xdr:colOff>
      <xdr:row>13</xdr:row>
      <xdr:rowOff>32355</xdr:rowOff>
    </xdr:from>
    <xdr:to>
      <xdr:col>9</xdr:col>
      <xdr:colOff>774292</xdr:colOff>
      <xdr:row>13</xdr:row>
      <xdr:rowOff>603855</xdr:rowOff>
    </xdr:to>
    <xdr:pic>
      <xdr:nvPicPr>
        <xdr:cNvPr id="34" name="图片 33"/>
        <xdr:cNvPicPr>
          <a:picLocks noChangeAspect="1"/>
        </xdr:cNvPicPr>
      </xdr:nvPicPr>
      <xdr:blipFill>
        <a:blip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348345" y="3597910"/>
          <a:ext cx="476885" cy="571500"/>
        </a:xfrm>
        <a:prstGeom prst="rect">
          <a:avLst/>
        </a:prstGeom>
      </xdr:spPr>
    </xdr:pic>
    <xdr:clientData/>
  </xdr:twoCellAnchor>
  <xdr:twoCellAnchor>
    <xdr:from>
      <xdr:col>9</xdr:col>
      <xdr:colOff>285750</xdr:colOff>
      <xdr:row>29</xdr:row>
      <xdr:rowOff>604762</xdr:rowOff>
    </xdr:from>
    <xdr:to>
      <xdr:col>9</xdr:col>
      <xdr:colOff>846096</xdr:colOff>
      <xdr:row>30</xdr:row>
      <xdr:rowOff>509232</xdr:rowOff>
    </xdr:to>
    <xdr:pic>
      <xdr:nvPicPr>
        <xdr:cNvPr id="35" name="图片 3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36915" y="14351000"/>
          <a:ext cx="560070" cy="540385"/>
        </a:xfrm>
        <a:prstGeom prst="rect">
          <a:avLst/>
        </a:prstGeom>
      </xdr:spPr>
    </xdr:pic>
    <xdr:clientData/>
  </xdr:twoCellAnchor>
  <xdr:twoCellAnchor>
    <xdr:from>
      <xdr:col>9</xdr:col>
      <xdr:colOff>296334</xdr:colOff>
      <xdr:row>30</xdr:row>
      <xdr:rowOff>599223</xdr:rowOff>
    </xdr:from>
    <xdr:to>
      <xdr:col>9</xdr:col>
      <xdr:colOff>884873</xdr:colOff>
      <xdr:row>31</xdr:row>
      <xdr:rowOff>588132</xdr:rowOff>
    </xdr:to>
    <xdr:pic>
      <xdr:nvPicPr>
        <xdr:cNvPr id="36" name="图片 35"/>
        <xdr:cNvPicPr>
          <a:picLocks noChangeAspect="1"/>
        </xdr:cNvPicPr>
      </xdr:nvPicPr>
      <xdr:blipFill>
        <a:blip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347075" y="14981555"/>
          <a:ext cx="588645" cy="625475"/>
        </a:xfrm>
        <a:prstGeom prst="rect">
          <a:avLst/>
        </a:prstGeom>
      </xdr:spPr>
    </xdr:pic>
    <xdr:clientData/>
  </xdr:twoCellAnchor>
  <xdr:twoCellAnchor>
    <xdr:from>
      <xdr:col>9</xdr:col>
      <xdr:colOff>317500</xdr:colOff>
      <xdr:row>25</xdr:row>
      <xdr:rowOff>137583</xdr:rowOff>
    </xdr:from>
    <xdr:to>
      <xdr:col>9</xdr:col>
      <xdr:colOff>861922</xdr:colOff>
      <xdr:row>25</xdr:row>
      <xdr:rowOff>477762</xdr:rowOff>
    </xdr:to>
    <xdr:pic>
      <xdr:nvPicPr>
        <xdr:cNvPr id="37" name="图片 36"/>
        <xdr:cNvPicPr>
          <a:picLocks noChangeAspect="1"/>
        </xdr:cNvPicPr>
      </xdr:nvPicPr>
      <xdr:blipFill>
        <a:blip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6173" b="92992" l="3209" r="9574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368665" y="11338560"/>
          <a:ext cx="544195" cy="340360"/>
        </a:xfrm>
        <a:prstGeom prst="rect">
          <a:avLst/>
        </a:prstGeom>
      </xdr:spPr>
    </xdr:pic>
    <xdr:clientData/>
  </xdr:twoCellAnchor>
  <xdr:twoCellAnchor>
    <xdr:from>
      <xdr:col>9</xdr:col>
      <xdr:colOff>285749</xdr:colOff>
      <xdr:row>10</xdr:row>
      <xdr:rowOff>12989</xdr:rowOff>
    </xdr:from>
    <xdr:to>
      <xdr:col>9</xdr:col>
      <xdr:colOff>964564</xdr:colOff>
      <xdr:row>11</xdr:row>
      <xdr:rowOff>5369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03" t="12546" r="15063" b="8050"/>
        <a:stretch>
          <a:fillRect/>
        </a:stretch>
      </xdr:blipFill>
      <xdr:spPr>
        <a:xfrm>
          <a:off x="8336280" y="1670050"/>
          <a:ext cx="67881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323849</xdr:colOff>
      <xdr:row>11</xdr:row>
      <xdr:rowOff>86479</xdr:rowOff>
    </xdr:from>
    <xdr:to>
      <xdr:col>9</xdr:col>
      <xdr:colOff>929004</xdr:colOff>
      <xdr:row>11</xdr:row>
      <xdr:rowOff>571619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4380" y="2379980"/>
          <a:ext cx="605155" cy="48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333374</xdr:colOff>
      <xdr:row>12</xdr:row>
      <xdr:rowOff>155038</xdr:rowOff>
    </xdr:from>
    <xdr:to>
      <xdr:col>9</xdr:col>
      <xdr:colOff>876299</xdr:colOff>
      <xdr:row>12</xdr:row>
      <xdr:rowOff>590648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3905" y="3084830"/>
          <a:ext cx="542925" cy="435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357014</xdr:colOff>
      <xdr:row>15</xdr:row>
      <xdr:rowOff>95249</xdr:rowOff>
    </xdr:from>
    <xdr:to>
      <xdr:col>9</xdr:col>
      <xdr:colOff>971059</xdr:colOff>
      <xdr:row>15</xdr:row>
      <xdr:rowOff>581024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8035" y="4933315"/>
          <a:ext cx="61404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477982</xdr:colOff>
      <xdr:row>16</xdr:row>
      <xdr:rowOff>116765</xdr:rowOff>
    </xdr:from>
    <xdr:to>
      <xdr:col>9</xdr:col>
      <xdr:colOff>973282</xdr:colOff>
      <xdr:row>16</xdr:row>
      <xdr:rowOff>508560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8685" y="5591175"/>
          <a:ext cx="495300" cy="391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303893</xdr:colOff>
      <xdr:row>17</xdr:row>
      <xdr:rowOff>616857</xdr:rowOff>
    </xdr:from>
    <xdr:to>
      <xdr:col>9</xdr:col>
      <xdr:colOff>780943</xdr:colOff>
      <xdr:row>18</xdr:row>
      <xdr:rowOff>563940</xdr:rowOff>
    </xdr:to>
    <xdr:pic>
      <xdr:nvPicPr>
        <xdr:cNvPr id="57" name="图片 56"/>
        <xdr:cNvPicPr>
          <a:picLocks noChangeAspect="1"/>
        </xdr:cNvPicPr>
      </xdr:nvPicPr>
      <xdr:blipFill>
        <a:blip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354695" y="6727825"/>
          <a:ext cx="476885" cy="583565"/>
        </a:xfrm>
        <a:prstGeom prst="rect">
          <a:avLst/>
        </a:prstGeom>
      </xdr:spPr>
    </xdr:pic>
    <xdr:clientData/>
  </xdr:twoCellAnchor>
  <xdr:twoCellAnchor>
    <xdr:from>
      <xdr:col>9</xdr:col>
      <xdr:colOff>297242</xdr:colOff>
      <xdr:row>17</xdr:row>
      <xdr:rowOff>32355</xdr:rowOff>
    </xdr:from>
    <xdr:to>
      <xdr:col>9</xdr:col>
      <xdr:colOff>774292</xdr:colOff>
      <xdr:row>17</xdr:row>
      <xdr:rowOff>603855</xdr:rowOff>
    </xdr:to>
    <xdr:pic>
      <xdr:nvPicPr>
        <xdr:cNvPr id="58" name="图片 57"/>
        <xdr:cNvPicPr>
          <a:picLocks noChangeAspect="1"/>
        </xdr:cNvPicPr>
      </xdr:nvPicPr>
      <xdr:blipFill>
        <a:blip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348345" y="6142990"/>
          <a:ext cx="476885" cy="571500"/>
        </a:xfrm>
        <a:prstGeom prst="rect">
          <a:avLst/>
        </a:prstGeom>
      </xdr:spPr>
    </xdr:pic>
    <xdr:clientData/>
  </xdr:twoCellAnchor>
  <xdr:twoCellAnchor>
    <xdr:from>
      <xdr:col>9</xdr:col>
      <xdr:colOff>371475</xdr:colOff>
      <xdr:row>19</xdr:row>
      <xdr:rowOff>149537</xdr:rowOff>
    </xdr:from>
    <xdr:to>
      <xdr:col>9</xdr:col>
      <xdr:colOff>1057275</xdr:colOff>
      <xdr:row>19</xdr:row>
      <xdr:rowOff>543237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2640" y="7533005"/>
          <a:ext cx="685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485775</xdr:colOff>
      <xdr:row>20</xdr:row>
      <xdr:rowOff>185255</xdr:rowOff>
    </xdr:from>
    <xdr:to>
      <xdr:col>9</xdr:col>
      <xdr:colOff>998220</xdr:colOff>
      <xdr:row>20</xdr:row>
      <xdr:rowOff>504660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6940" y="8204835"/>
          <a:ext cx="512445" cy="31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247650</xdr:colOff>
      <xdr:row>23</xdr:row>
      <xdr:rowOff>38100</xdr:rowOff>
    </xdr:from>
    <xdr:to>
      <xdr:col>9</xdr:col>
      <xdr:colOff>952500</xdr:colOff>
      <xdr:row>23</xdr:row>
      <xdr:rowOff>600075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8815" y="9966960"/>
          <a:ext cx="7048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296115</xdr:colOff>
      <xdr:row>32</xdr:row>
      <xdr:rowOff>114300</xdr:rowOff>
    </xdr:from>
    <xdr:to>
      <xdr:col>9</xdr:col>
      <xdr:colOff>866980</xdr:colOff>
      <xdr:row>32</xdr:row>
      <xdr:rowOff>514350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7075" y="15769590"/>
          <a:ext cx="57086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12</xdr:row>
      <xdr:rowOff>32657</xdr:rowOff>
    </xdr:from>
    <xdr:to>
      <xdr:col>9</xdr:col>
      <xdr:colOff>582295</xdr:colOff>
      <xdr:row>13</xdr:row>
      <xdr:rowOff>32657</xdr:rowOff>
    </xdr:to>
    <xdr:pic>
      <xdr:nvPicPr>
        <xdr:cNvPr id="68" name="图片 67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81290" y="3369945"/>
          <a:ext cx="582295" cy="636270"/>
        </a:xfrm>
        <a:prstGeom prst="rect">
          <a:avLst/>
        </a:prstGeom>
      </xdr:spPr>
    </xdr:pic>
    <xdr:clientData/>
  </xdr:twoCellAnchor>
  <xdr:twoCellAnchor>
    <xdr:from>
      <xdr:col>9</xdr:col>
      <xdr:colOff>13335</xdr:colOff>
      <xdr:row>20</xdr:row>
      <xdr:rowOff>142875</xdr:rowOff>
    </xdr:from>
    <xdr:to>
      <xdr:col>9</xdr:col>
      <xdr:colOff>600710</xdr:colOff>
      <xdr:row>20</xdr:row>
      <xdr:rowOff>507365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4625" y="8570595"/>
          <a:ext cx="587375" cy="36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2331085</xdr:colOff>
      <xdr:row>8</xdr:row>
      <xdr:rowOff>698500</xdr:rowOff>
    </xdr:from>
    <xdr:to>
      <xdr:col>15</xdr:col>
      <xdr:colOff>58420</xdr:colOff>
      <xdr:row>9</xdr:row>
      <xdr:rowOff>601980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59675" y="1412875"/>
          <a:ext cx="927735" cy="617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16814</xdr:colOff>
      <xdr:row>10</xdr:row>
      <xdr:rowOff>136072</xdr:rowOff>
    </xdr:from>
    <xdr:to>
      <xdr:col>15</xdr:col>
      <xdr:colOff>87299</xdr:colOff>
      <xdr:row>10</xdr:row>
      <xdr:rowOff>621847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7800" y="2200910"/>
          <a:ext cx="71818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33142</xdr:colOff>
      <xdr:row>11</xdr:row>
      <xdr:rowOff>138793</xdr:rowOff>
    </xdr:from>
    <xdr:to>
      <xdr:col>15</xdr:col>
      <xdr:colOff>102992</xdr:colOff>
      <xdr:row>11</xdr:row>
      <xdr:rowOff>624568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4310" y="2839720"/>
          <a:ext cx="717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6829</xdr:colOff>
      <xdr:row>13</xdr:row>
      <xdr:rowOff>231320</xdr:rowOff>
    </xdr:from>
    <xdr:to>
      <xdr:col>15</xdr:col>
      <xdr:colOff>24609</xdr:colOff>
      <xdr:row>13</xdr:row>
      <xdr:rowOff>598350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7640" y="4204970"/>
          <a:ext cx="665480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70543</xdr:colOff>
      <xdr:row>14</xdr:row>
      <xdr:rowOff>122463</xdr:rowOff>
    </xdr:from>
    <xdr:to>
      <xdr:col>10</xdr:col>
      <xdr:colOff>58</xdr:colOff>
      <xdr:row>14</xdr:row>
      <xdr:rowOff>597443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1775" y="4732020"/>
          <a:ext cx="577215" cy="47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136071</xdr:colOff>
      <xdr:row>15</xdr:row>
      <xdr:rowOff>54429</xdr:rowOff>
    </xdr:from>
    <xdr:to>
      <xdr:col>15</xdr:col>
      <xdr:colOff>10976</xdr:colOff>
      <xdr:row>15</xdr:row>
      <xdr:rowOff>529409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17180" y="5300345"/>
          <a:ext cx="522605" cy="47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47678</xdr:colOff>
      <xdr:row>15</xdr:row>
      <xdr:rowOff>612322</xdr:rowOff>
    </xdr:from>
    <xdr:to>
      <xdr:col>10</xdr:col>
      <xdr:colOff>53</xdr:colOff>
      <xdr:row>16</xdr:row>
      <xdr:rowOff>612322</xdr:rowOff>
    </xdr:to>
    <xdr:pic>
      <xdr:nvPicPr>
        <xdr:cNvPr id="77" name="图片 76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28915" y="5858510"/>
          <a:ext cx="600075" cy="636270"/>
        </a:xfrm>
        <a:prstGeom prst="rect">
          <a:avLst/>
        </a:prstGeom>
      </xdr:spPr>
    </xdr:pic>
    <xdr:clientData/>
  </xdr:twoCellAnchor>
  <xdr:twoCellAnchor>
    <xdr:from>
      <xdr:col>9</xdr:col>
      <xdr:colOff>15020</xdr:colOff>
      <xdr:row>16</xdr:row>
      <xdr:rowOff>8165</xdr:rowOff>
    </xdr:from>
    <xdr:to>
      <xdr:col>10</xdr:col>
      <xdr:colOff>415</xdr:colOff>
      <xdr:row>17</xdr:row>
      <xdr:rowOff>8165</xdr:rowOff>
    </xdr:to>
    <xdr:pic>
      <xdr:nvPicPr>
        <xdr:cNvPr id="78" name="图片 77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95895" y="5890260"/>
          <a:ext cx="633095" cy="636270"/>
        </a:xfrm>
        <a:prstGeom prst="rect">
          <a:avLst/>
        </a:prstGeom>
      </xdr:spPr>
    </xdr:pic>
    <xdr:clientData/>
  </xdr:twoCellAnchor>
  <xdr:twoCellAnchor>
    <xdr:from>
      <xdr:col>9</xdr:col>
      <xdr:colOff>47678</xdr:colOff>
      <xdr:row>18</xdr:row>
      <xdr:rowOff>612322</xdr:rowOff>
    </xdr:from>
    <xdr:to>
      <xdr:col>10</xdr:col>
      <xdr:colOff>53</xdr:colOff>
      <xdr:row>19</xdr:row>
      <xdr:rowOff>612322</xdr:rowOff>
    </xdr:to>
    <xdr:pic>
      <xdr:nvPicPr>
        <xdr:cNvPr id="79" name="图片 78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28915" y="7767320"/>
          <a:ext cx="600075" cy="636270"/>
        </a:xfrm>
        <a:prstGeom prst="rect">
          <a:avLst/>
        </a:prstGeom>
      </xdr:spPr>
    </xdr:pic>
    <xdr:clientData/>
  </xdr:twoCellAnchor>
  <xdr:twoCellAnchor>
    <xdr:from>
      <xdr:col>9</xdr:col>
      <xdr:colOff>15020</xdr:colOff>
      <xdr:row>19</xdr:row>
      <xdr:rowOff>8165</xdr:rowOff>
    </xdr:from>
    <xdr:to>
      <xdr:col>10</xdr:col>
      <xdr:colOff>415</xdr:colOff>
      <xdr:row>20</xdr:row>
      <xdr:rowOff>8165</xdr:rowOff>
    </xdr:to>
    <xdr:pic>
      <xdr:nvPicPr>
        <xdr:cNvPr id="80" name="图片 79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95895" y="7799070"/>
          <a:ext cx="633095" cy="636270"/>
        </a:xfrm>
        <a:prstGeom prst="rect">
          <a:avLst/>
        </a:prstGeom>
      </xdr:spPr>
    </xdr:pic>
    <xdr:clientData/>
  </xdr:twoCellAnchor>
  <xdr:twoCellAnchor>
    <xdr:from>
      <xdr:col>9</xdr:col>
      <xdr:colOff>47678</xdr:colOff>
      <xdr:row>18</xdr:row>
      <xdr:rowOff>612322</xdr:rowOff>
    </xdr:from>
    <xdr:to>
      <xdr:col>10</xdr:col>
      <xdr:colOff>53</xdr:colOff>
      <xdr:row>19</xdr:row>
      <xdr:rowOff>612322</xdr:rowOff>
    </xdr:to>
    <xdr:pic>
      <xdr:nvPicPr>
        <xdr:cNvPr id="81" name="图片 80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28915" y="7767320"/>
          <a:ext cx="600075" cy="636270"/>
        </a:xfrm>
        <a:prstGeom prst="rect">
          <a:avLst/>
        </a:prstGeom>
      </xdr:spPr>
    </xdr:pic>
    <xdr:clientData/>
  </xdr:twoCellAnchor>
  <xdr:twoCellAnchor>
    <xdr:from>
      <xdr:col>9</xdr:col>
      <xdr:colOff>13607</xdr:colOff>
      <xdr:row>17</xdr:row>
      <xdr:rowOff>54429</xdr:rowOff>
    </xdr:from>
    <xdr:to>
      <xdr:col>15</xdr:col>
      <xdr:colOff>54247</xdr:colOff>
      <xdr:row>17</xdr:row>
      <xdr:rowOff>578304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4625" y="6572885"/>
          <a:ext cx="68834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19403</xdr:colOff>
      <xdr:row>18</xdr:row>
      <xdr:rowOff>29936</xdr:rowOff>
    </xdr:from>
    <xdr:to>
      <xdr:col>10</xdr:col>
      <xdr:colOff>353</xdr:colOff>
      <xdr:row>18</xdr:row>
      <xdr:rowOff>489676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0340" y="7185025"/>
          <a:ext cx="628650" cy="45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149679</xdr:rowOff>
    </xdr:from>
    <xdr:to>
      <xdr:col>10</xdr:col>
      <xdr:colOff>0</xdr:colOff>
      <xdr:row>21</xdr:row>
      <xdr:rowOff>547189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1290" y="9213215"/>
          <a:ext cx="64770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217714</xdr:colOff>
      <xdr:row>22</xdr:row>
      <xdr:rowOff>88047</xdr:rowOff>
    </xdr:from>
    <xdr:to>
      <xdr:col>10</xdr:col>
      <xdr:colOff>544</xdr:colOff>
      <xdr:row>22</xdr:row>
      <xdr:rowOff>496352</xdr:rowOff>
    </xdr:to>
    <xdr:pic>
      <xdr:nvPicPr>
        <xdr:cNvPr id="85" name="图片 8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98460" y="9787890"/>
          <a:ext cx="430530" cy="4083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292735</xdr:colOff>
      <xdr:row>24</xdr:row>
      <xdr:rowOff>586105</xdr:rowOff>
    </xdr:from>
    <xdr:to>
      <xdr:col>9</xdr:col>
      <xdr:colOff>853440</xdr:colOff>
      <xdr:row>25</xdr:row>
      <xdr:rowOff>494030</xdr:rowOff>
    </xdr:to>
    <xdr:pic>
      <xdr:nvPicPr>
        <xdr:cNvPr id="26" name="图片 25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11465" y="11151235"/>
          <a:ext cx="560705" cy="544195"/>
        </a:xfrm>
        <a:prstGeom prst="rect">
          <a:avLst/>
        </a:prstGeom>
      </xdr:spPr>
    </xdr:pic>
    <xdr:clientData/>
  </xdr:twoCellAnchor>
  <xdr:twoCellAnchor>
    <xdr:from>
      <xdr:col>9</xdr:col>
      <xdr:colOff>461645</xdr:colOff>
      <xdr:row>21</xdr:row>
      <xdr:rowOff>107950</xdr:rowOff>
    </xdr:from>
    <xdr:to>
      <xdr:col>9</xdr:col>
      <xdr:colOff>895985</xdr:colOff>
      <xdr:row>22</xdr:row>
      <xdr:rowOff>100330</xdr:rowOff>
    </xdr:to>
    <xdr:pic>
      <xdr:nvPicPr>
        <xdr:cNvPr id="27" name="图片 26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080375" y="8764270"/>
          <a:ext cx="434340" cy="628650"/>
        </a:xfrm>
        <a:prstGeom prst="rect">
          <a:avLst/>
        </a:prstGeom>
      </xdr:spPr>
    </xdr:pic>
    <xdr:clientData/>
  </xdr:twoCellAnchor>
  <xdr:twoCellAnchor>
    <xdr:from>
      <xdr:col>9</xdr:col>
      <xdr:colOff>407670</xdr:colOff>
      <xdr:row>31</xdr:row>
      <xdr:rowOff>41275</xdr:rowOff>
    </xdr:from>
    <xdr:to>
      <xdr:col>9</xdr:col>
      <xdr:colOff>842010</xdr:colOff>
      <xdr:row>32</xdr:row>
      <xdr:rowOff>33655</xdr:rowOff>
    </xdr:to>
    <xdr:pic>
      <xdr:nvPicPr>
        <xdr:cNvPr id="28" name="图片 27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026400" y="15060295"/>
          <a:ext cx="434340" cy="628650"/>
        </a:xfrm>
        <a:prstGeom prst="rect">
          <a:avLst/>
        </a:prstGeom>
      </xdr:spPr>
    </xdr:pic>
    <xdr:clientData/>
  </xdr:twoCellAnchor>
  <xdr:twoCellAnchor>
    <xdr:from>
      <xdr:col>9</xdr:col>
      <xdr:colOff>348615</xdr:colOff>
      <xdr:row>31</xdr:row>
      <xdr:rowOff>615950</xdr:rowOff>
    </xdr:from>
    <xdr:to>
      <xdr:col>9</xdr:col>
      <xdr:colOff>908050</xdr:colOff>
      <xdr:row>33</xdr:row>
      <xdr:rowOff>3175</xdr:rowOff>
    </xdr:to>
    <xdr:pic>
      <xdr:nvPicPr>
        <xdr:cNvPr id="29" name="图片 28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67345" y="15634970"/>
          <a:ext cx="559435" cy="659765"/>
        </a:xfrm>
        <a:prstGeom prst="rect">
          <a:avLst/>
        </a:prstGeom>
      </xdr:spPr>
    </xdr:pic>
    <xdr:clientData/>
  </xdr:twoCellAnchor>
  <xdr:twoCellAnchor>
    <xdr:from>
      <xdr:col>9</xdr:col>
      <xdr:colOff>361950</xdr:colOff>
      <xdr:row>33</xdr:row>
      <xdr:rowOff>79375</xdr:rowOff>
    </xdr:from>
    <xdr:to>
      <xdr:col>9</xdr:col>
      <xdr:colOff>922020</xdr:colOff>
      <xdr:row>34</xdr:row>
      <xdr:rowOff>53340</xdr:rowOff>
    </xdr:to>
    <xdr:pic>
      <xdr:nvPicPr>
        <xdr:cNvPr id="30" name="图片 29"/>
        <xdr:cNvPicPr>
          <a:picLocks noChangeAspect="1"/>
        </xdr:cNvPicPr>
      </xdr:nvPicPr>
      <xdr:blipFill>
        <a:blip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80680" y="16370935"/>
          <a:ext cx="560070" cy="610235"/>
        </a:xfrm>
        <a:prstGeom prst="rect">
          <a:avLst/>
        </a:prstGeom>
      </xdr:spPr>
    </xdr:pic>
    <xdr:clientData/>
  </xdr:twoCellAnchor>
  <xdr:twoCellAnchor>
    <xdr:from>
      <xdr:col>9</xdr:col>
      <xdr:colOff>281305</xdr:colOff>
      <xdr:row>22</xdr:row>
      <xdr:rowOff>39370</xdr:rowOff>
    </xdr:from>
    <xdr:to>
      <xdr:col>9</xdr:col>
      <xdr:colOff>840740</xdr:colOff>
      <xdr:row>23</xdr:row>
      <xdr:rowOff>59055</xdr:rowOff>
    </xdr:to>
    <xdr:pic>
      <xdr:nvPicPr>
        <xdr:cNvPr id="31" name="图片 30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00035" y="9331960"/>
          <a:ext cx="559435" cy="655955"/>
        </a:xfrm>
        <a:prstGeom prst="rect">
          <a:avLst/>
        </a:prstGeom>
      </xdr:spPr>
    </xdr:pic>
    <xdr:clientData/>
  </xdr:twoCellAnchor>
  <xdr:twoCellAnchor>
    <xdr:from>
      <xdr:col>9</xdr:col>
      <xdr:colOff>267970</xdr:colOff>
      <xdr:row>23</xdr:row>
      <xdr:rowOff>39370</xdr:rowOff>
    </xdr:from>
    <xdr:to>
      <xdr:col>9</xdr:col>
      <xdr:colOff>851535</xdr:colOff>
      <xdr:row>24</xdr:row>
      <xdr:rowOff>13335</xdr:rowOff>
    </xdr:to>
    <xdr:pic>
      <xdr:nvPicPr>
        <xdr:cNvPr id="32" name="图片 31"/>
        <xdr:cNvPicPr>
          <a:picLocks noChangeAspect="1"/>
        </xdr:cNvPicPr>
      </xdr:nvPicPr>
      <xdr:blipFill>
        <a:blip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86700" y="9968230"/>
          <a:ext cx="583565" cy="610235"/>
        </a:xfrm>
        <a:prstGeom prst="rect">
          <a:avLst/>
        </a:prstGeom>
      </xdr:spPr>
    </xdr:pic>
    <xdr:clientData/>
  </xdr:twoCellAnchor>
  <xdr:twoCellAnchor>
    <xdr:from>
      <xdr:col>9</xdr:col>
      <xdr:colOff>322580</xdr:colOff>
      <xdr:row>34</xdr:row>
      <xdr:rowOff>39370</xdr:rowOff>
    </xdr:from>
    <xdr:to>
      <xdr:col>9</xdr:col>
      <xdr:colOff>800100</xdr:colOff>
      <xdr:row>34</xdr:row>
      <xdr:rowOff>610870</xdr:rowOff>
    </xdr:to>
    <xdr:pic>
      <xdr:nvPicPr>
        <xdr:cNvPr id="33" name="图片 32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41310" y="16967200"/>
          <a:ext cx="477520" cy="571500"/>
        </a:xfrm>
        <a:prstGeom prst="rect">
          <a:avLst/>
        </a:prstGeom>
      </xdr:spPr>
    </xdr:pic>
    <xdr:clientData/>
  </xdr:twoCellAnchor>
  <xdr:twoCellAnchor>
    <xdr:from>
      <xdr:col>9</xdr:col>
      <xdr:colOff>349250</xdr:colOff>
      <xdr:row>30</xdr:row>
      <xdr:rowOff>52705</xdr:rowOff>
    </xdr:from>
    <xdr:to>
      <xdr:col>9</xdr:col>
      <xdr:colOff>853440</xdr:colOff>
      <xdr:row>30</xdr:row>
      <xdr:rowOff>624205</xdr:rowOff>
    </xdr:to>
    <xdr:pic>
      <xdr:nvPicPr>
        <xdr:cNvPr id="34" name="图片 33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67980" y="14435455"/>
          <a:ext cx="504190" cy="571500"/>
        </a:xfrm>
        <a:prstGeom prst="rect">
          <a:avLst/>
        </a:prstGeom>
      </xdr:spPr>
    </xdr:pic>
    <xdr:clientData/>
  </xdr:twoCellAnchor>
  <xdr:twoCellAnchor>
    <xdr:from>
      <xdr:col>9</xdr:col>
      <xdr:colOff>269240</xdr:colOff>
      <xdr:row>24</xdr:row>
      <xdr:rowOff>52705</xdr:rowOff>
    </xdr:from>
    <xdr:to>
      <xdr:col>9</xdr:col>
      <xdr:colOff>746125</xdr:colOff>
      <xdr:row>24</xdr:row>
      <xdr:rowOff>624205</xdr:rowOff>
    </xdr:to>
    <xdr:pic>
      <xdr:nvPicPr>
        <xdr:cNvPr id="35" name="图片 34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87970" y="10617835"/>
          <a:ext cx="476885" cy="571500"/>
        </a:xfrm>
        <a:prstGeom prst="rect">
          <a:avLst/>
        </a:prstGeom>
      </xdr:spPr>
    </xdr:pic>
    <xdr:clientData/>
  </xdr:twoCellAnchor>
  <xdr:twoCellAnchor>
    <xdr:from>
      <xdr:col>9</xdr:col>
      <xdr:colOff>373380</xdr:colOff>
      <xdr:row>20</xdr:row>
      <xdr:rowOff>50165</xdr:rowOff>
    </xdr:from>
    <xdr:to>
      <xdr:col>9</xdr:col>
      <xdr:colOff>850265</xdr:colOff>
      <xdr:row>20</xdr:row>
      <xdr:rowOff>621665</xdr:rowOff>
    </xdr:to>
    <xdr:pic>
      <xdr:nvPicPr>
        <xdr:cNvPr id="36" name="图片 35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92110" y="8070215"/>
          <a:ext cx="476885" cy="571500"/>
        </a:xfrm>
        <a:prstGeom prst="rect">
          <a:avLst/>
        </a:prstGeom>
      </xdr:spPr>
    </xdr:pic>
    <xdr:clientData/>
  </xdr:twoCellAnchor>
  <xdr:twoCellAnchor>
    <xdr:from>
      <xdr:col>9</xdr:col>
      <xdr:colOff>258445</xdr:colOff>
      <xdr:row>26</xdr:row>
      <xdr:rowOff>34925</xdr:rowOff>
    </xdr:from>
    <xdr:to>
      <xdr:col>9</xdr:col>
      <xdr:colOff>818515</xdr:colOff>
      <xdr:row>26</xdr:row>
      <xdr:rowOff>574675</xdr:rowOff>
    </xdr:to>
    <xdr:pic>
      <xdr:nvPicPr>
        <xdr:cNvPr id="37" name="图片 3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77175" y="11872595"/>
          <a:ext cx="560070" cy="539750"/>
        </a:xfrm>
        <a:prstGeom prst="rect">
          <a:avLst/>
        </a:prstGeom>
      </xdr:spPr>
    </xdr:pic>
    <xdr:clientData/>
  </xdr:twoCellAnchor>
  <xdr:twoCellAnchor>
    <xdr:from>
      <xdr:col>9</xdr:col>
      <xdr:colOff>332740</xdr:colOff>
      <xdr:row>27</xdr:row>
      <xdr:rowOff>21590</xdr:rowOff>
    </xdr:from>
    <xdr:to>
      <xdr:col>9</xdr:col>
      <xdr:colOff>921385</xdr:colOff>
      <xdr:row>28</xdr:row>
      <xdr:rowOff>10160</xdr:rowOff>
    </xdr:to>
    <xdr:pic>
      <xdr:nvPicPr>
        <xdr:cNvPr id="38" name="图片 37"/>
        <xdr:cNvPicPr>
          <a:picLocks noChangeAspect="1"/>
        </xdr:cNvPicPr>
      </xdr:nvPicPr>
      <xdr:blipFill>
        <a:blip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51470" y="12495530"/>
          <a:ext cx="588645" cy="624840"/>
        </a:xfrm>
        <a:prstGeom prst="rect">
          <a:avLst/>
        </a:prstGeom>
      </xdr:spPr>
    </xdr:pic>
    <xdr:clientData/>
  </xdr:twoCellAnchor>
  <xdr:twoCellAnchor>
    <xdr:from>
      <xdr:col>9</xdr:col>
      <xdr:colOff>252730</xdr:colOff>
      <xdr:row>12</xdr:row>
      <xdr:rowOff>202565</xdr:rowOff>
    </xdr:from>
    <xdr:to>
      <xdr:col>9</xdr:col>
      <xdr:colOff>1012825</xdr:colOff>
      <xdr:row>12</xdr:row>
      <xdr:rowOff>393065</xdr:rowOff>
    </xdr:to>
    <xdr:pic>
      <xdr:nvPicPr>
        <xdr:cNvPr id="52" name="图片 5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71460" y="3132455"/>
          <a:ext cx="760095" cy="190500"/>
        </a:xfrm>
        <a:prstGeom prst="rect">
          <a:avLst/>
        </a:prstGeom>
      </xdr:spPr>
    </xdr:pic>
    <xdr:clientData/>
  </xdr:twoCellAnchor>
  <xdr:twoCellAnchor>
    <xdr:from>
      <xdr:col>9</xdr:col>
      <xdr:colOff>200660</xdr:colOff>
      <xdr:row>11</xdr:row>
      <xdr:rowOff>146050</xdr:rowOff>
    </xdr:from>
    <xdr:to>
      <xdr:col>9</xdr:col>
      <xdr:colOff>1120140</xdr:colOff>
      <xdr:row>11</xdr:row>
      <xdr:rowOff>554355</xdr:rowOff>
    </xdr:to>
    <xdr:pic>
      <xdr:nvPicPr>
        <xdr:cNvPr id="53" name="图片 52"/>
        <xdr:cNvPicPr>
          <a:picLocks noChangeAspect="1"/>
        </xdr:cNvPicPr>
      </xdr:nvPicPr>
      <xdr:blipFill>
        <a:blip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5201" b="98345" l="2877" r="9520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819390" y="2439670"/>
          <a:ext cx="919480" cy="408305"/>
        </a:xfrm>
        <a:prstGeom prst="rect">
          <a:avLst/>
        </a:prstGeom>
      </xdr:spPr>
    </xdr:pic>
    <xdr:clientData/>
  </xdr:twoCellAnchor>
  <xdr:twoCellAnchor>
    <xdr:from>
      <xdr:col>9</xdr:col>
      <xdr:colOff>450215</xdr:colOff>
      <xdr:row>13</xdr:row>
      <xdr:rowOff>179070</xdr:rowOff>
    </xdr:from>
    <xdr:to>
      <xdr:col>9</xdr:col>
      <xdr:colOff>981710</xdr:colOff>
      <xdr:row>13</xdr:row>
      <xdr:rowOff>383540</xdr:rowOff>
    </xdr:to>
    <xdr:pic>
      <xdr:nvPicPr>
        <xdr:cNvPr id="54" name="图片 53"/>
        <xdr:cNvPicPr>
          <a:picLocks noChangeAspect="1"/>
        </xdr:cNvPicPr>
      </xdr:nvPicPr>
      <xdr:blipFill>
        <a:blip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6082" b="93275" l="9189" r="97947"/>
                  </a14:imgEffect>
                </a14:imgLayer>
              </a14:imgProps>
            </a:ext>
          </a:extLst>
        </a:blip>
        <a:srcRect l="8616" t="15499" b="5790"/>
        <a:stretch>
          <a:fillRect/>
        </a:stretch>
      </xdr:blipFill>
      <xdr:spPr>
        <a:xfrm>
          <a:off x="8068945" y="3745230"/>
          <a:ext cx="531495" cy="204470"/>
        </a:xfrm>
        <a:prstGeom prst="rect">
          <a:avLst/>
        </a:prstGeom>
      </xdr:spPr>
    </xdr:pic>
    <xdr:clientData/>
  </xdr:twoCellAnchor>
  <xdr:twoCellAnchor>
    <xdr:from>
      <xdr:col>9</xdr:col>
      <xdr:colOff>493395</xdr:colOff>
      <xdr:row>16</xdr:row>
      <xdr:rowOff>86995</xdr:rowOff>
    </xdr:from>
    <xdr:to>
      <xdr:col>9</xdr:col>
      <xdr:colOff>1064895</xdr:colOff>
      <xdr:row>16</xdr:row>
      <xdr:rowOff>495300</xdr:rowOff>
    </xdr:to>
    <xdr:pic>
      <xdr:nvPicPr>
        <xdr:cNvPr id="55" name="图片 5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112125" y="5561965"/>
          <a:ext cx="571500" cy="408305"/>
        </a:xfrm>
        <a:prstGeom prst="rect">
          <a:avLst/>
        </a:prstGeom>
      </xdr:spPr>
    </xdr:pic>
    <xdr:clientData/>
  </xdr:twoCellAnchor>
  <xdr:twoCellAnchor>
    <xdr:from>
      <xdr:col>9</xdr:col>
      <xdr:colOff>254635</xdr:colOff>
      <xdr:row>15</xdr:row>
      <xdr:rowOff>50800</xdr:rowOff>
    </xdr:from>
    <xdr:to>
      <xdr:col>9</xdr:col>
      <xdr:colOff>1028065</xdr:colOff>
      <xdr:row>15</xdr:row>
      <xdr:rowOff>534035</xdr:rowOff>
    </xdr:to>
    <xdr:pic>
      <xdr:nvPicPr>
        <xdr:cNvPr id="56" name="图片 55"/>
        <xdr:cNvPicPr>
          <a:picLocks noChangeAspect="1"/>
        </xdr:cNvPicPr>
      </xdr:nvPicPr>
      <xdr:blipFill>
        <a:blip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6173" b="92992" l="3209" r="9574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873365" y="4889500"/>
          <a:ext cx="773430" cy="483235"/>
        </a:xfrm>
        <a:prstGeom prst="rect">
          <a:avLst/>
        </a:prstGeom>
      </xdr:spPr>
    </xdr:pic>
    <xdr:clientData/>
  </xdr:twoCellAnchor>
  <xdr:twoCellAnchor>
    <xdr:from>
      <xdr:col>9</xdr:col>
      <xdr:colOff>385445</xdr:colOff>
      <xdr:row>10</xdr:row>
      <xdr:rowOff>83185</xdr:rowOff>
    </xdr:from>
    <xdr:to>
      <xdr:col>9</xdr:col>
      <xdr:colOff>934085</xdr:colOff>
      <xdr:row>10</xdr:row>
      <xdr:rowOff>622935</xdr:rowOff>
    </xdr:to>
    <xdr:pic>
      <xdr:nvPicPr>
        <xdr:cNvPr id="59" name="图片 58"/>
        <xdr:cNvPicPr>
          <a:picLocks noChangeAspect="1"/>
        </xdr:cNvPicPr>
      </xdr:nvPicPr>
      <xdr:blipFill>
        <a:blip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004175" y="1740535"/>
          <a:ext cx="548640" cy="539750"/>
        </a:xfrm>
        <a:prstGeom prst="rect">
          <a:avLst/>
        </a:prstGeom>
      </xdr:spPr>
    </xdr:pic>
    <xdr:clientData/>
  </xdr:twoCellAnchor>
  <xdr:twoCellAnchor>
    <xdr:from>
      <xdr:col>9</xdr:col>
      <xdr:colOff>361950</xdr:colOff>
      <xdr:row>17</xdr:row>
      <xdr:rowOff>20955</xdr:rowOff>
    </xdr:from>
    <xdr:to>
      <xdr:col>9</xdr:col>
      <xdr:colOff>1032510</xdr:colOff>
      <xdr:row>18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80680" y="6132195"/>
          <a:ext cx="670560" cy="621665"/>
        </a:xfrm>
        <a:prstGeom prst="rect">
          <a:avLst/>
        </a:prstGeom>
      </xdr:spPr>
    </xdr:pic>
    <xdr:clientData/>
  </xdr:twoCellAnchor>
  <xdr:twoCellAnchor>
    <xdr:from>
      <xdr:col>9</xdr:col>
      <xdr:colOff>450215</xdr:colOff>
      <xdr:row>14</xdr:row>
      <xdr:rowOff>179070</xdr:rowOff>
    </xdr:from>
    <xdr:to>
      <xdr:col>9</xdr:col>
      <xdr:colOff>981710</xdr:colOff>
      <xdr:row>14</xdr:row>
      <xdr:rowOff>383540</xdr:rowOff>
    </xdr:to>
    <xdr:pic>
      <xdr:nvPicPr>
        <xdr:cNvPr id="61" name="图片 60"/>
        <xdr:cNvPicPr>
          <a:picLocks noChangeAspect="1"/>
        </xdr:cNvPicPr>
      </xdr:nvPicPr>
      <xdr:blipFill>
        <a:blip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6082" b="93275" l="9189" r="97947"/>
                  </a14:imgEffect>
                </a14:imgLayer>
              </a14:imgProps>
            </a:ext>
          </a:extLst>
        </a:blip>
        <a:srcRect l="8616" t="15499" b="5790"/>
        <a:stretch>
          <a:fillRect/>
        </a:stretch>
      </xdr:blipFill>
      <xdr:spPr>
        <a:xfrm>
          <a:off x="8068945" y="4381500"/>
          <a:ext cx="531495" cy="204470"/>
        </a:xfrm>
        <a:prstGeom prst="rect">
          <a:avLst/>
        </a:prstGeom>
      </xdr:spPr>
    </xdr:pic>
    <xdr:clientData/>
  </xdr:twoCellAnchor>
  <xdr:twoCellAnchor>
    <xdr:from>
      <xdr:col>9</xdr:col>
      <xdr:colOff>379730</xdr:colOff>
      <xdr:row>17</xdr:row>
      <xdr:rowOff>635635</xdr:rowOff>
    </xdr:from>
    <xdr:to>
      <xdr:col>9</xdr:col>
      <xdr:colOff>898525</xdr:colOff>
      <xdr:row>18</xdr:row>
      <xdr:rowOff>561340</xdr:rowOff>
    </xdr:to>
    <xdr:pic>
      <xdr:nvPicPr>
        <xdr:cNvPr id="62" name="图片 61"/>
        <xdr:cNvPicPr>
          <a:picLocks noChangeAspect="1"/>
        </xdr:cNvPicPr>
      </xdr:nvPicPr>
      <xdr:blipFill>
        <a:blip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98460" y="6746875"/>
          <a:ext cx="518795" cy="561975"/>
        </a:xfrm>
        <a:prstGeom prst="rect">
          <a:avLst/>
        </a:prstGeom>
      </xdr:spPr>
    </xdr:pic>
    <xdr:clientData/>
  </xdr:twoCellAnchor>
  <xdr:twoCellAnchor>
    <xdr:from>
      <xdr:col>9</xdr:col>
      <xdr:colOff>294640</xdr:colOff>
      <xdr:row>19</xdr:row>
      <xdr:rowOff>39370</xdr:rowOff>
    </xdr:from>
    <xdr:to>
      <xdr:col>9</xdr:col>
      <xdr:colOff>947420</xdr:colOff>
      <xdr:row>19</xdr:row>
      <xdr:rowOff>575945</xdr:rowOff>
    </xdr:to>
    <xdr:pic>
      <xdr:nvPicPr>
        <xdr:cNvPr id="63" name="图片 62"/>
        <xdr:cNvPicPr>
          <a:picLocks noChangeAspect="1"/>
        </xdr:cNvPicPr>
      </xdr:nvPicPr>
      <xdr:blipFill>
        <a:blip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13370" y="7423150"/>
          <a:ext cx="652780" cy="536575"/>
        </a:xfrm>
        <a:prstGeom prst="rect">
          <a:avLst/>
        </a:prstGeom>
      </xdr:spPr>
    </xdr:pic>
    <xdr:clientData/>
  </xdr:twoCellAnchor>
  <xdr:twoCellAnchor>
    <xdr:from>
      <xdr:col>9</xdr:col>
      <xdr:colOff>120650</xdr:colOff>
      <xdr:row>27</xdr:row>
      <xdr:rowOff>635635</xdr:rowOff>
    </xdr:from>
    <xdr:to>
      <xdr:col>9</xdr:col>
      <xdr:colOff>956310</xdr:colOff>
      <xdr:row>28</xdr:row>
      <xdr:rowOff>561340</xdr:rowOff>
    </xdr:to>
    <xdr:pic>
      <xdr:nvPicPr>
        <xdr:cNvPr id="64" name="图片 63"/>
        <xdr:cNvPicPr>
          <a:picLocks noChangeAspect="1"/>
        </xdr:cNvPicPr>
      </xdr:nvPicPr>
      <xdr:blipFill>
        <a:blip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7739380" y="13109575"/>
          <a:ext cx="835660" cy="561975"/>
        </a:xfrm>
        <a:prstGeom prst="rect">
          <a:avLst/>
        </a:prstGeom>
      </xdr:spPr>
    </xdr:pic>
    <xdr:clientData/>
  </xdr:twoCellAnchor>
  <xdr:twoCellAnchor>
    <xdr:from>
      <xdr:col>9</xdr:col>
      <xdr:colOff>214630</xdr:colOff>
      <xdr:row>29</xdr:row>
      <xdr:rowOff>52705</xdr:rowOff>
    </xdr:from>
    <xdr:to>
      <xdr:col>9</xdr:col>
      <xdr:colOff>871855</xdr:colOff>
      <xdr:row>29</xdr:row>
      <xdr:rowOff>615950</xdr:rowOff>
    </xdr:to>
    <xdr:pic>
      <xdr:nvPicPr>
        <xdr:cNvPr id="65" name="图片 64"/>
        <xdr:cNvPicPr>
          <a:picLocks noChangeAspect="1"/>
        </xdr:cNvPicPr>
      </xdr:nvPicPr>
      <xdr:blipFill>
        <a:blip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7833360" y="13799185"/>
          <a:ext cx="657225" cy="563245"/>
        </a:xfrm>
        <a:prstGeom prst="rect">
          <a:avLst/>
        </a:prstGeom>
      </xdr:spPr>
    </xdr:pic>
    <xdr:clientData/>
  </xdr:twoCellAnchor>
  <xdr:twoCellAnchor>
    <xdr:from>
      <xdr:col>9</xdr:col>
      <xdr:colOff>295910</xdr:colOff>
      <xdr:row>35</xdr:row>
      <xdr:rowOff>113665</xdr:rowOff>
    </xdr:from>
    <xdr:to>
      <xdr:col>9</xdr:col>
      <xdr:colOff>866775</xdr:colOff>
      <xdr:row>35</xdr:row>
      <xdr:rowOff>513715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14640" y="17677765"/>
          <a:ext cx="57086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147320</xdr:colOff>
      <xdr:row>36</xdr:row>
      <xdr:rowOff>15875</xdr:rowOff>
    </xdr:from>
    <xdr:to>
      <xdr:col>9</xdr:col>
      <xdr:colOff>1141095</xdr:colOff>
      <xdr:row>36</xdr:row>
      <xdr:rowOff>479425</xdr:rowOff>
    </xdr:to>
    <xdr:pic>
      <xdr:nvPicPr>
        <xdr:cNvPr id="68" name="图片 67"/>
        <xdr:cNvPicPr>
          <a:picLocks noChangeAspect="1"/>
        </xdr:cNvPicPr>
      </xdr:nvPicPr>
      <xdr:blipFill>
        <a:blip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66050" y="18216245"/>
          <a:ext cx="993775" cy="463550"/>
        </a:xfrm>
        <a:prstGeom prst="rect">
          <a:avLst/>
        </a:prstGeom>
      </xdr:spPr>
    </xdr:pic>
    <xdr:clientData/>
  </xdr:twoCellAnchor>
  <xdr:twoCellAnchor>
    <xdr:from>
      <xdr:col>9</xdr:col>
      <xdr:colOff>353695</xdr:colOff>
      <xdr:row>37</xdr:row>
      <xdr:rowOff>9525</xdr:rowOff>
    </xdr:from>
    <xdr:to>
      <xdr:col>9</xdr:col>
      <xdr:colOff>898525</xdr:colOff>
      <xdr:row>38</xdr:row>
      <xdr:rowOff>61595</xdr:rowOff>
    </xdr:to>
    <xdr:pic>
      <xdr:nvPicPr>
        <xdr:cNvPr id="69" name="图片 68"/>
        <xdr:cNvPicPr>
          <a:picLocks noChangeAspect="1"/>
        </xdr:cNvPicPr>
      </xdr:nvPicPr>
      <xdr:blipFill>
        <a:blip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72425" y="18846165"/>
          <a:ext cx="544830" cy="688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Y32"/>
  <sheetViews>
    <sheetView tabSelected="1" view="pageBreakPreview" zoomScale="60" zoomScaleNormal="100" topLeftCell="F8" workbookViewId="0">
      <selection activeCell="Z24" sqref="Z24"/>
    </sheetView>
  </sheetViews>
  <sheetFormatPr defaultColWidth="9" defaultRowHeight="13.5"/>
  <cols>
    <col min="1" max="1" width="5.875" style="125" customWidth="1"/>
    <col min="2" max="2" width="8.375" style="125" customWidth="1"/>
    <col min="3" max="3" width="10.875" style="125" customWidth="1"/>
    <col min="4" max="4" width="20.1583333333333" style="125" customWidth="1"/>
    <col min="5" max="5" width="22.125" style="125" customWidth="1"/>
    <col min="6" max="6" width="36" style="125" customWidth="1"/>
    <col min="7" max="7" width="30.9083333333333" style="126" hidden="1" customWidth="1" outlineLevel="1"/>
    <col min="8" max="8" width="11.5" style="125" hidden="1" customWidth="1" outlineLevel="1"/>
    <col min="9" max="9" width="7.875" style="125" hidden="1" customWidth="1" outlineLevel="1"/>
    <col min="10" max="10" width="8.5" style="125" customWidth="1" collapsed="1"/>
    <col min="11" max="11" width="7.5" style="127" hidden="1" customWidth="1" outlineLevel="1"/>
    <col min="12" max="12" width="20.5" style="125" hidden="1" customWidth="1" outlineLevel="1"/>
    <col min="13" max="13" width="6.5" style="128" hidden="1" customWidth="1" outlineLevel="1"/>
    <col min="14" max="15" width="7.25833333333333" style="127" hidden="1" customWidth="1" outlineLevel="1"/>
    <col min="16" max="16" width="14.2583333333333" style="127" customWidth="1" collapsed="1"/>
    <col min="17" max="17" width="24.2583333333333" style="127" customWidth="1"/>
    <col min="18" max="18" width="13.5" style="127" hidden="1" customWidth="1" outlineLevel="1"/>
    <col min="19" max="19" width="14.2583333333333" style="127" hidden="1" customWidth="1" outlineLevel="1"/>
    <col min="20" max="21" width="10.375" style="125" hidden="1" customWidth="1" outlineLevel="1"/>
    <col min="22" max="22" width="14.625" style="129" customWidth="1" collapsed="1"/>
    <col min="23" max="25" width="14.625" style="129" hidden="1" customWidth="1" outlineLevel="1"/>
    <col min="26" max="26" width="12.5" style="125" customWidth="1" collapsed="1"/>
    <col min="27" max="31" width="12.5" style="125" customWidth="1"/>
    <col min="32" max="32" width="12.5" style="130" customWidth="1"/>
    <col min="33" max="33" width="12.5" style="131" customWidth="1"/>
    <col min="34" max="37" width="12.5" style="125" customWidth="1"/>
    <col min="38" max="47" width="12.5" style="125" hidden="1" customWidth="1" outlineLevel="1"/>
    <col min="48" max="48" width="11.125" style="125" customWidth="1" collapsed="1"/>
    <col min="49" max="50" width="18.375" style="125" customWidth="1"/>
    <col min="51" max="51" width="21.875" style="125" customWidth="1"/>
    <col min="52" max="16384" width="9" style="125"/>
  </cols>
  <sheetData>
    <row r="1" ht="20.25" hidden="1" customHeight="1" outlineLevel="1" spans="1:5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44"/>
      <c r="AG1" s="150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60"/>
      <c r="AY1" s="160"/>
    </row>
    <row r="2" ht="27.75" hidden="1" customHeight="1" outlineLevel="1" spans="1:51">
      <c r="A2" s="133" t="s">
        <v>0</v>
      </c>
      <c r="B2" s="133"/>
      <c r="C2" s="134" t="s">
        <v>1</v>
      </c>
      <c r="D2" s="134"/>
      <c r="E2" s="134"/>
      <c r="F2" s="134"/>
      <c r="G2" s="219" t="s">
        <v>2</v>
      </c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33"/>
      <c r="AG2" s="239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46"/>
      <c r="AV2" s="155" t="s">
        <v>3</v>
      </c>
      <c r="AW2" s="161" t="s">
        <v>4</v>
      </c>
      <c r="AX2" s="161" t="s">
        <v>5</v>
      </c>
      <c r="AY2" s="161" t="s">
        <v>6</v>
      </c>
    </row>
    <row r="3" ht="27.75" hidden="1" customHeight="1" outlineLevel="1" spans="1:51">
      <c r="A3" s="133"/>
      <c r="B3" s="133"/>
      <c r="C3" s="134"/>
      <c r="D3" s="134"/>
      <c r="E3" s="134"/>
      <c r="F3" s="134"/>
      <c r="G3" s="221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34"/>
      <c r="AG3" s="240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47"/>
      <c r="AV3" s="155" t="s">
        <v>7</v>
      </c>
      <c r="AW3" s="161" t="s">
        <v>8</v>
      </c>
      <c r="AX3" s="161" t="s">
        <v>9</v>
      </c>
      <c r="AY3" s="161" t="s">
        <v>10</v>
      </c>
    </row>
    <row r="4" ht="27" hidden="1" customHeight="1" outlineLevel="1" spans="1:51">
      <c r="A4" s="133" t="s">
        <v>11</v>
      </c>
      <c r="B4" s="133"/>
      <c r="C4" s="133"/>
      <c r="D4" s="133"/>
      <c r="E4" s="133"/>
      <c r="F4" s="133"/>
      <c r="G4" s="221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34"/>
      <c r="AG4" s="240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47"/>
      <c r="AV4" s="155" t="s">
        <v>12</v>
      </c>
      <c r="AW4" s="155" t="s">
        <v>13</v>
      </c>
      <c r="AX4" s="155" t="s">
        <v>14</v>
      </c>
      <c r="AY4" s="155" t="s">
        <v>15</v>
      </c>
    </row>
    <row r="5" ht="31.5" hidden="1" customHeight="1" outlineLevel="1" spans="1:51">
      <c r="A5" s="134" t="s">
        <v>16</v>
      </c>
      <c r="B5" s="134"/>
      <c r="C5" s="134"/>
      <c r="D5" s="134"/>
      <c r="E5" s="134" t="s">
        <v>17</v>
      </c>
      <c r="F5" s="134"/>
      <c r="G5" s="221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34"/>
      <c r="AG5" s="240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47"/>
      <c r="AV5" s="155" t="s">
        <v>18</v>
      </c>
      <c r="AW5" s="155" t="s">
        <v>19</v>
      </c>
      <c r="AX5" s="155" t="s">
        <v>20</v>
      </c>
      <c r="AY5" s="155" t="s">
        <v>21</v>
      </c>
    </row>
    <row r="6" ht="28.5" hidden="1" customHeight="1" outlineLevel="1" spans="1:51">
      <c r="A6" s="134" t="s">
        <v>22</v>
      </c>
      <c r="B6" s="134"/>
      <c r="C6" s="134"/>
      <c r="D6" s="134"/>
      <c r="E6" s="134"/>
      <c r="F6" s="134"/>
      <c r="G6" s="221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34"/>
      <c r="AG6" s="240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47"/>
      <c r="AV6" s="155" t="s">
        <v>23</v>
      </c>
      <c r="AW6" s="155"/>
      <c r="AX6" s="155"/>
      <c r="AY6" s="155"/>
    </row>
    <row r="7" ht="28.5" hidden="1" customHeight="1" outlineLevel="1" spans="1:51">
      <c r="A7" s="139" t="s">
        <v>24</v>
      </c>
      <c r="B7" s="139"/>
      <c r="C7" s="139"/>
      <c r="D7" s="139"/>
      <c r="E7" s="139"/>
      <c r="F7" s="139"/>
      <c r="G7" s="223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35"/>
      <c r="AG7" s="241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48"/>
      <c r="AV7" s="158" t="s">
        <v>25</v>
      </c>
      <c r="AW7" s="162"/>
      <c r="AX7" s="162"/>
      <c r="AY7" s="162"/>
    </row>
    <row r="8" s="124" customFormat="1" ht="56.25" customHeight="1" collapsed="1" spans="1:51">
      <c r="A8" s="142" t="s">
        <v>26</v>
      </c>
      <c r="B8" s="142" t="s">
        <v>27</v>
      </c>
      <c r="C8" s="142" t="s">
        <v>28</v>
      </c>
      <c r="D8" s="142" t="s">
        <v>29</v>
      </c>
      <c r="E8" s="142" t="s">
        <v>3</v>
      </c>
      <c r="F8" s="142" t="s">
        <v>12</v>
      </c>
      <c r="G8" s="142" t="s">
        <v>30</v>
      </c>
      <c r="H8" s="142" t="s">
        <v>31</v>
      </c>
      <c r="I8" s="142" t="s">
        <v>32</v>
      </c>
      <c r="J8" s="142" t="s">
        <v>33</v>
      </c>
      <c r="K8" s="142" t="s">
        <v>34</v>
      </c>
      <c r="L8" s="142" t="s">
        <v>35</v>
      </c>
      <c r="M8" s="142" t="s">
        <v>36</v>
      </c>
      <c r="N8" s="142" t="s">
        <v>37</v>
      </c>
      <c r="O8" s="142" t="s">
        <v>38</v>
      </c>
      <c r="P8" s="142" t="s">
        <v>39</v>
      </c>
      <c r="Q8" s="142" t="s">
        <v>40</v>
      </c>
      <c r="R8" s="142" t="s">
        <v>41</v>
      </c>
      <c r="S8" s="142" t="s">
        <v>42</v>
      </c>
      <c r="T8" s="142" t="s">
        <v>43</v>
      </c>
      <c r="U8" s="142" t="s">
        <v>44</v>
      </c>
      <c r="V8" s="142" t="s">
        <v>45</v>
      </c>
      <c r="W8" s="142" t="s">
        <v>46</v>
      </c>
      <c r="X8" s="142" t="s">
        <v>47</v>
      </c>
      <c r="Y8" s="142" t="s">
        <v>48</v>
      </c>
      <c r="Z8" s="142" t="s">
        <v>49</v>
      </c>
      <c r="AA8" s="78" t="s">
        <v>50</v>
      </c>
      <c r="AB8" s="79" t="s">
        <v>51</v>
      </c>
      <c r="AC8" s="80" t="s">
        <v>52</v>
      </c>
      <c r="AD8" s="80"/>
      <c r="AE8" s="81"/>
      <c r="AF8" s="148" t="s">
        <v>53</v>
      </c>
      <c r="AG8" s="92" t="s">
        <v>54</v>
      </c>
      <c r="AH8" s="78" t="s">
        <v>55</v>
      </c>
      <c r="AI8" s="82" t="s">
        <v>56</v>
      </c>
      <c r="AJ8" s="93" t="s">
        <v>57</v>
      </c>
      <c r="AK8" s="93" t="s">
        <v>58</v>
      </c>
      <c r="AL8" s="94" t="s">
        <v>59</v>
      </c>
      <c r="AM8" s="95" t="s">
        <v>60</v>
      </c>
      <c r="AN8" s="96" t="s">
        <v>61</v>
      </c>
      <c r="AO8" s="96" t="s">
        <v>62</v>
      </c>
      <c r="AP8" s="95" t="s">
        <v>63</v>
      </c>
      <c r="AQ8" s="95" t="s">
        <v>64</v>
      </c>
      <c r="AR8" s="95" t="s">
        <v>65</v>
      </c>
      <c r="AS8" s="96" t="s">
        <v>66</v>
      </c>
      <c r="AT8" s="111" t="s">
        <v>67</v>
      </c>
      <c r="AU8" s="112" t="s">
        <v>68</v>
      </c>
      <c r="AV8" s="159" t="s">
        <v>69</v>
      </c>
      <c r="AW8" s="163" t="s">
        <v>70</v>
      </c>
      <c r="AX8" s="163" t="s">
        <v>70</v>
      </c>
      <c r="AY8" s="163" t="s">
        <v>70</v>
      </c>
    </row>
    <row r="9" s="124" customFormat="1" ht="56.25" customHeight="1" spans="1:5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83"/>
      <c r="AB9" s="79"/>
      <c r="AC9" s="84" t="s">
        <v>71</v>
      </c>
      <c r="AD9" s="85" t="s">
        <v>72</v>
      </c>
      <c r="AE9" s="85" t="s">
        <v>73</v>
      </c>
      <c r="AF9" s="149"/>
      <c r="AG9" s="97"/>
      <c r="AH9" s="83"/>
      <c r="AI9" s="86"/>
      <c r="AJ9" s="93"/>
      <c r="AK9" s="93"/>
      <c r="AL9" s="98"/>
      <c r="AM9" s="99"/>
      <c r="AN9" s="100"/>
      <c r="AO9" s="100"/>
      <c r="AP9" s="99"/>
      <c r="AQ9" s="99"/>
      <c r="AR9" s="99"/>
      <c r="AS9" s="100"/>
      <c r="AT9" s="113"/>
      <c r="AU9" s="114"/>
      <c r="AV9" s="159"/>
      <c r="AW9" s="163"/>
      <c r="AX9" s="163"/>
      <c r="AY9" s="163"/>
    </row>
    <row r="10" s="124" customFormat="1" ht="50.1" customHeight="1" spans="1:51">
      <c r="A10" s="29">
        <v>69</v>
      </c>
      <c r="B10" s="29">
        <v>1</v>
      </c>
      <c r="C10" s="30" t="s">
        <v>74</v>
      </c>
      <c r="D10" s="30" t="s">
        <v>75</v>
      </c>
      <c r="E10" s="30" t="s">
        <v>75</v>
      </c>
      <c r="F10" s="38" t="s">
        <v>76</v>
      </c>
      <c r="G10" s="29" t="s">
        <v>77</v>
      </c>
      <c r="H10" s="29" t="s">
        <v>78</v>
      </c>
      <c r="I10" s="29"/>
      <c r="J10" s="29"/>
      <c r="K10" s="29" t="s">
        <v>78</v>
      </c>
      <c r="L10" s="30"/>
      <c r="M10" s="29" t="s">
        <v>78</v>
      </c>
      <c r="N10" s="29" t="s">
        <v>79</v>
      </c>
      <c r="O10" s="29" t="s">
        <v>80</v>
      </c>
      <c r="P10" s="29" t="s">
        <v>81</v>
      </c>
      <c r="Q10" s="29" t="s">
        <v>82</v>
      </c>
      <c r="R10" s="29"/>
      <c r="S10" s="29"/>
      <c r="T10" s="29"/>
      <c r="U10" s="29"/>
      <c r="V10" s="29">
        <v>0.4549</v>
      </c>
      <c r="W10" s="29"/>
      <c r="X10" s="29"/>
      <c r="Y10" s="29"/>
      <c r="Z10" s="39"/>
      <c r="AA10" s="39" t="s">
        <v>83</v>
      </c>
      <c r="AB10" s="39"/>
      <c r="AC10" s="39"/>
      <c r="AD10" s="39"/>
      <c r="AE10" s="39"/>
      <c r="AF10" s="87"/>
      <c r="AG10" s="101"/>
      <c r="AH10" s="39">
        <v>11</v>
      </c>
      <c r="AI10" s="39">
        <v>0.048</v>
      </c>
      <c r="AJ10" s="39" t="s">
        <v>84</v>
      </c>
      <c r="AK10" s="242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29"/>
      <c r="AW10" s="29">
        <v>1</v>
      </c>
      <c r="AX10" s="29">
        <v>1</v>
      </c>
      <c r="AY10" s="29">
        <v>1</v>
      </c>
    </row>
    <row r="11" s="124" customFormat="1" ht="50.1" customHeight="1" spans="1:51">
      <c r="A11" s="29">
        <v>70</v>
      </c>
      <c r="B11" s="29">
        <v>2</v>
      </c>
      <c r="C11" s="30" t="s">
        <v>74</v>
      </c>
      <c r="D11" s="30" t="s">
        <v>85</v>
      </c>
      <c r="E11" s="30" t="s">
        <v>85</v>
      </c>
      <c r="F11" s="38" t="s">
        <v>86</v>
      </c>
      <c r="G11" s="29" t="s">
        <v>77</v>
      </c>
      <c r="H11" s="29" t="s">
        <v>78</v>
      </c>
      <c r="I11" s="29"/>
      <c r="J11" s="29"/>
      <c r="K11" s="29" t="s">
        <v>78</v>
      </c>
      <c r="L11" s="30"/>
      <c r="M11" s="29" t="s">
        <v>78</v>
      </c>
      <c r="N11" s="29" t="s">
        <v>79</v>
      </c>
      <c r="O11" s="29" t="s">
        <v>80</v>
      </c>
      <c r="P11" s="29" t="s">
        <v>81</v>
      </c>
      <c r="Q11" s="29" t="s">
        <v>82</v>
      </c>
      <c r="R11" s="29"/>
      <c r="S11" s="29"/>
      <c r="T11" s="29"/>
      <c r="U11" s="29"/>
      <c r="V11" s="29">
        <v>0.3166</v>
      </c>
      <c r="W11" s="29"/>
      <c r="X11" s="29"/>
      <c r="Y11" s="29"/>
      <c r="Z11" s="39"/>
      <c r="AA11" s="39" t="s">
        <v>87</v>
      </c>
      <c r="AB11" s="39"/>
      <c r="AC11" s="39"/>
      <c r="AD11" s="39"/>
      <c r="AE11" s="39"/>
      <c r="AF11" s="87"/>
      <c r="AG11" s="101"/>
      <c r="AH11" s="39"/>
      <c r="AI11" s="39"/>
      <c r="AJ11" s="103"/>
      <c r="AK11" s="103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29"/>
      <c r="AW11" s="29">
        <v>1</v>
      </c>
      <c r="AX11" s="29">
        <v>1</v>
      </c>
      <c r="AY11" s="29">
        <v>1</v>
      </c>
    </row>
    <row r="12" s="124" customFormat="1" ht="50.1" customHeight="1" spans="1:51">
      <c r="A12" s="29">
        <v>71</v>
      </c>
      <c r="B12" s="29">
        <v>3</v>
      </c>
      <c r="C12" s="30" t="s">
        <v>74</v>
      </c>
      <c r="D12" s="30" t="s">
        <v>88</v>
      </c>
      <c r="E12" s="30" t="s">
        <v>88</v>
      </c>
      <c r="F12" s="225" t="s">
        <v>89</v>
      </c>
      <c r="G12" s="33" t="s">
        <v>90</v>
      </c>
      <c r="H12" s="29" t="s">
        <v>78</v>
      </c>
      <c r="I12" s="29"/>
      <c r="J12" s="29"/>
      <c r="K12" s="29" t="s">
        <v>78</v>
      </c>
      <c r="L12" s="30"/>
      <c r="M12" s="29" t="s">
        <v>78</v>
      </c>
      <c r="N12" s="29" t="s">
        <v>79</v>
      </c>
      <c r="O12" s="29" t="s">
        <v>80</v>
      </c>
      <c r="P12" s="29" t="s">
        <v>91</v>
      </c>
      <c r="Q12" s="39" t="s">
        <v>92</v>
      </c>
      <c r="R12" s="29" t="s">
        <v>93</v>
      </c>
      <c r="S12" s="29"/>
      <c r="T12" s="29" t="s">
        <v>94</v>
      </c>
      <c r="U12" s="29"/>
      <c r="V12" s="29">
        <v>0.304</v>
      </c>
      <c r="W12" s="29"/>
      <c r="X12" s="29"/>
      <c r="Y12" s="29"/>
      <c r="Z12" s="39"/>
      <c r="AA12" s="39" t="s">
        <v>95</v>
      </c>
      <c r="AB12" s="39" t="s">
        <v>96</v>
      </c>
      <c r="AC12" s="39">
        <f>149+6</f>
        <v>155</v>
      </c>
      <c r="AD12" s="39">
        <f>117+4</f>
        <v>121</v>
      </c>
      <c r="AE12" s="39">
        <v>2.5</v>
      </c>
      <c r="AF12" s="87">
        <f>AC12*AD12*AE12*7860/1000000000</f>
        <v>0.36853575</v>
      </c>
      <c r="AG12" s="101">
        <f>V12/AF12</f>
        <v>0.824886052438603</v>
      </c>
      <c r="AH12" s="39"/>
      <c r="AI12" s="39"/>
      <c r="AJ12" s="103"/>
      <c r="AK12" s="103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29"/>
      <c r="AW12" s="29">
        <v>1</v>
      </c>
      <c r="AX12" s="29">
        <v>1</v>
      </c>
      <c r="AY12" s="29">
        <v>1</v>
      </c>
    </row>
    <row r="13" s="124" customFormat="1" ht="50.1" customHeight="1" spans="1:51">
      <c r="A13" s="29">
        <v>72</v>
      </c>
      <c r="B13" s="29">
        <v>3</v>
      </c>
      <c r="C13" s="30" t="s">
        <v>74</v>
      </c>
      <c r="D13" s="30" t="s">
        <v>97</v>
      </c>
      <c r="E13" s="30" t="s">
        <v>98</v>
      </c>
      <c r="F13" s="177" t="s">
        <v>99</v>
      </c>
      <c r="G13" s="29" t="s">
        <v>100</v>
      </c>
      <c r="H13" s="29" t="s">
        <v>78</v>
      </c>
      <c r="I13" s="29"/>
      <c r="J13" s="29"/>
      <c r="K13" s="29" t="s">
        <v>78</v>
      </c>
      <c r="L13" s="30"/>
      <c r="M13" s="29" t="s">
        <v>78</v>
      </c>
      <c r="N13" s="29" t="s">
        <v>80</v>
      </c>
      <c r="O13" s="29" t="s">
        <v>79</v>
      </c>
      <c r="P13" s="29" t="s">
        <v>100</v>
      </c>
      <c r="Q13" s="29"/>
      <c r="R13" s="29" t="s">
        <v>101</v>
      </c>
      <c r="S13" s="29"/>
      <c r="T13" s="29"/>
      <c r="U13" s="29"/>
      <c r="V13" s="29">
        <v>0.0055</v>
      </c>
      <c r="W13" s="29"/>
      <c r="X13" s="29"/>
      <c r="Y13" s="29"/>
      <c r="Z13" s="39"/>
      <c r="AA13" s="39"/>
      <c r="AB13" s="39"/>
      <c r="AC13" s="39"/>
      <c r="AD13" s="39"/>
      <c r="AE13" s="39"/>
      <c r="AF13" s="87"/>
      <c r="AG13" s="101"/>
      <c r="AH13" s="39"/>
      <c r="AI13" s="39"/>
      <c r="AJ13" s="103"/>
      <c r="AK13" s="103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29"/>
      <c r="AW13" s="29">
        <v>2</v>
      </c>
      <c r="AX13" s="29">
        <v>2</v>
      </c>
      <c r="AY13" s="29">
        <v>2</v>
      </c>
    </row>
    <row r="14" s="124" customFormat="1" ht="50.1" customHeight="1" spans="1:51">
      <c r="A14" s="29">
        <v>73</v>
      </c>
      <c r="B14" s="29">
        <v>2</v>
      </c>
      <c r="C14" s="30" t="s">
        <v>74</v>
      </c>
      <c r="D14" s="30" t="s">
        <v>102</v>
      </c>
      <c r="E14" s="30" t="s">
        <v>102</v>
      </c>
      <c r="F14" s="177" t="s">
        <v>103</v>
      </c>
      <c r="G14" s="33" t="s">
        <v>90</v>
      </c>
      <c r="H14" s="29" t="s">
        <v>78</v>
      </c>
      <c r="I14" s="29"/>
      <c r="J14" s="29"/>
      <c r="K14" s="29" t="s">
        <v>78</v>
      </c>
      <c r="L14" s="30"/>
      <c r="M14" s="29" t="s">
        <v>78</v>
      </c>
      <c r="N14" s="29" t="s">
        <v>79</v>
      </c>
      <c r="O14" s="29" t="s">
        <v>80</v>
      </c>
      <c r="P14" s="29" t="s">
        <v>91</v>
      </c>
      <c r="Q14" s="39" t="s">
        <v>92</v>
      </c>
      <c r="R14" s="29" t="s">
        <v>93</v>
      </c>
      <c r="S14" s="29"/>
      <c r="T14" s="29"/>
      <c r="U14" s="29"/>
      <c r="V14" s="29">
        <v>0.1383</v>
      </c>
      <c r="W14" s="29"/>
      <c r="X14" s="29"/>
      <c r="Y14" s="29"/>
      <c r="Z14" s="39"/>
      <c r="AA14" s="39" t="s">
        <v>95</v>
      </c>
      <c r="AB14" s="39" t="s">
        <v>104</v>
      </c>
      <c r="AC14" s="39">
        <v>128</v>
      </c>
      <c r="AD14" s="39">
        <v>112</v>
      </c>
      <c r="AE14" s="39">
        <v>2.5</v>
      </c>
      <c r="AF14" s="87">
        <f>AC14*AD14*AE14*7860/1000000000</f>
        <v>0.2817024</v>
      </c>
      <c r="AG14" s="101">
        <f>V14/AF14</f>
        <v>0.490943634133043</v>
      </c>
      <c r="AH14" s="39"/>
      <c r="AI14" s="39"/>
      <c r="AJ14" s="103"/>
      <c r="AK14" s="103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29"/>
      <c r="AW14" s="29">
        <v>1</v>
      </c>
      <c r="AX14" s="29">
        <v>1</v>
      </c>
      <c r="AY14" s="29">
        <v>1</v>
      </c>
    </row>
    <row r="15" s="124" customFormat="1" ht="50.1" customHeight="1" spans="1:51">
      <c r="A15" s="29">
        <v>74</v>
      </c>
      <c r="B15" s="29">
        <v>1</v>
      </c>
      <c r="C15" s="30" t="s">
        <v>74</v>
      </c>
      <c r="D15" s="30" t="s">
        <v>105</v>
      </c>
      <c r="E15" s="30" t="s">
        <v>105</v>
      </c>
      <c r="F15" s="38" t="s">
        <v>106</v>
      </c>
      <c r="G15" s="29" t="s">
        <v>77</v>
      </c>
      <c r="H15" s="29" t="s">
        <v>78</v>
      </c>
      <c r="I15" s="29"/>
      <c r="J15" s="29"/>
      <c r="K15" s="29" t="s">
        <v>78</v>
      </c>
      <c r="L15" s="30"/>
      <c r="M15" s="29" t="s">
        <v>78</v>
      </c>
      <c r="N15" s="29" t="s">
        <v>79</v>
      </c>
      <c r="O15" s="29" t="s">
        <v>80</v>
      </c>
      <c r="P15" s="29" t="s">
        <v>81</v>
      </c>
      <c r="Q15" s="29" t="s">
        <v>82</v>
      </c>
      <c r="R15" s="29"/>
      <c r="S15" s="29"/>
      <c r="T15" s="29"/>
      <c r="U15" s="29"/>
      <c r="V15" s="29">
        <v>0.5168</v>
      </c>
      <c r="W15" s="29"/>
      <c r="X15" s="29"/>
      <c r="Y15" s="29"/>
      <c r="Z15" s="39"/>
      <c r="AA15" s="39" t="s">
        <v>87</v>
      </c>
      <c r="AB15" s="39"/>
      <c r="AC15" s="39"/>
      <c r="AD15" s="39"/>
      <c r="AE15" s="39"/>
      <c r="AF15" s="87"/>
      <c r="AG15" s="101"/>
      <c r="AH15" s="39">
        <v>16.7</v>
      </c>
      <c r="AI15" s="39">
        <v>0.075</v>
      </c>
      <c r="AJ15" s="39" t="s">
        <v>84</v>
      </c>
      <c r="AK15" s="102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29"/>
      <c r="AW15" s="29">
        <v>1</v>
      </c>
      <c r="AX15" s="29">
        <v>1</v>
      </c>
      <c r="AY15" s="29">
        <v>1</v>
      </c>
    </row>
    <row r="16" s="124" customFormat="1" ht="50.1" customHeight="1" spans="1:51">
      <c r="A16" s="29">
        <v>75</v>
      </c>
      <c r="B16" s="29">
        <v>2</v>
      </c>
      <c r="C16" s="30" t="s">
        <v>74</v>
      </c>
      <c r="D16" s="30" t="s">
        <v>107</v>
      </c>
      <c r="E16" s="30" t="s">
        <v>107</v>
      </c>
      <c r="F16" s="38" t="s">
        <v>108</v>
      </c>
      <c r="G16" s="29" t="s">
        <v>77</v>
      </c>
      <c r="H16" s="29" t="s">
        <v>78</v>
      </c>
      <c r="I16" s="29"/>
      <c r="J16" s="29"/>
      <c r="K16" s="29" t="s">
        <v>78</v>
      </c>
      <c r="L16" s="30"/>
      <c r="M16" s="29" t="s">
        <v>78</v>
      </c>
      <c r="N16" s="29" t="s">
        <v>79</v>
      </c>
      <c r="O16" s="29" t="s">
        <v>80</v>
      </c>
      <c r="P16" s="29" t="s">
        <v>81</v>
      </c>
      <c r="Q16" s="29" t="s">
        <v>82</v>
      </c>
      <c r="R16" s="29"/>
      <c r="S16" s="29"/>
      <c r="T16" s="29"/>
      <c r="U16" s="29"/>
      <c r="V16" s="29">
        <v>0.3166</v>
      </c>
      <c r="W16" s="29"/>
      <c r="X16" s="29"/>
      <c r="Y16" s="29"/>
      <c r="Z16" s="39"/>
      <c r="AA16" s="39" t="s">
        <v>87</v>
      </c>
      <c r="AB16" s="39"/>
      <c r="AC16" s="39"/>
      <c r="AD16" s="39"/>
      <c r="AE16" s="39"/>
      <c r="AF16" s="87"/>
      <c r="AG16" s="101"/>
      <c r="AH16" s="39"/>
      <c r="AI16" s="39"/>
      <c r="AJ16" s="103"/>
      <c r="AK16" s="103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29"/>
      <c r="AW16" s="29">
        <v>1</v>
      </c>
      <c r="AX16" s="29">
        <v>1</v>
      </c>
      <c r="AY16" s="29">
        <v>1</v>
      </c>
    </row>
    <row r="17" s="124" customFormat="1" ht="50.1" customHeight="1" spans="1:51">
      <c r="A17" s="29">
        <v>76</v>
      </c>
      <c r="B17" s="29">
        <v>3</v>
      </c>
      <c r="C17" s="30" t="s">
        <v>74</v>
      </c>
      <c r="D17" s="30" t="s">
        <v>88</v>
      </c>
      <c r="E17" s="30" t="s">
        <v>88</v>
      </c>
      <c r="F17" s="225" t="s">
        <v>89</v>
      </c>
      <c r="G17" s="33" t="s">
        <v>90</v>
      </c>
      <c r="H17" s="29" t="s">
        <v>78</v>
      </c>
      <c r="I17" s="29"/>
      <c r="J17" s="29"/>
      <c r="K17" s="29" t="s">
        <v>78</v>
      </c>
      <c r="L17" s="30"/>
      <c r="M17" s="29" t="s">
        <v>78</v>
      </c>
      <c r="N17" s="29" t="s">
        <v>79</v>
      </c>
      <c r="O17" s="29" t="s">
        <v>80</v>
      </c>
      <c r="P17" s="29" t="s">
        <v>91</v>
      </c>
      <c r="Q17" s="39" t="s">
        <v>92</v>
      </c>
      <c r="R17" s="29" t="s">
        <v>93</v>
      </c>
      <c r="S17" s="29"/>
      <c r="T17" s="29" t="s">
        <v>94</v>
      </c>
      <c r="U17" s="29"/>
      <c r="V17" s="29">
        <v>0.304</v>
      </c>
      <c r="W17" s="29"/>
      <c r="X17" s="29"/>
      <c r="Y17" s="29"/>
      <c r="Z17" s="39"/>
      <c r="AA17" s="39" t="s">
        <v>95</v>
      </c>
      <c r="AB17" s="39" t="s">
        <v>96</v>
      </c>
      <c r="AC17" s="39">
        <f>149+6</f>
        <v>155</v>
      </c>
      <c r="AD17" s="39">
        <f>117+4</f>
        <v>121</v>
      </c>
      <c r="AE17" s="39">
        <v>2.5</v>
      </c>
      <c r="AF17" s="87">
        <f t="shared" ref="AF17:AF22" si="0">AC17*AD17*AE17*7860/1000000000</f>
        <v>0.36853575</v>
      </c>
      <c r="AG17" s="101">
        <f t="shared" ref="AG17:AG22" si="1">V17/AF17</f>
        <v>0.824886052438603</v>
      </c>
      <c r="AH17" s="39"/>
      <c r="AI17" s="39"/>
      <c r="AJ17" s="103"/>
      <c r="AK17" s="103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29"/>
      <c r="AW17" s="29">
        <v>1</v>
      </c>
      <c r="AX17" s="29">
        <v>1</v>
      </c>
      <c r="AY17" s="29">
        <v>1</v>
      </c>
    </row>
    <row r="18" s="124" customFormat="1" ht="50.1" customHeight="1" spans="1:51">
      <c r="A18" s="29">
        <v>77</v>
      </c>
      <c r="B18" s="29">
        <v>3</v>
      </c>
      <c r="C18" s="30"/>
      <c r="D18" s="30" t="s">
        <v>97</v>
      </c>
      <c r="E18" s="30" t="s">
        <v>98</v>
      </c>
      <c r="F18" s="177" t="s">
        <v>99</v>
      </c>
      <c r="G18" s="29" t="s">
        <v>100</v>
      </c>
      <c r="H18" s="29" t="s">
        <v>78</v>
      </c>
      <c r="I18" s="29"/>
      <c r="J18" s="29"/>
      <c r="K18" s="29" t="s">
        <v>78</v>
      </c>
      <c r="L18" s="30"/>
      <c r="M18" s="29" t="s">
        <v>78</v>
      </c>
      <c r="N18" s="29" t="s">
        <v>80</v>
      </c>
      <c r="O18" s="29" t="s">
        <v>79</v>
      </c>
      <c r="P18" s="29" t="s">
        <v>100</v>
      </c>
      <c r="Q18" s="29"/>
      <c r="R18" s="29" t="s">
        <v>101</v>
      </c>
      <c r="S18" s="29"/>
      <c r="T18" s="29"/>
      <c r="U18" s="29"/>
      <c r="V18" s="29">
        <v>0.0055</v>
      </c>
      <c r="W18" s="29"/>
      <c r="X18" s="29"/>
      <c r="Y18" s="29"/>
      <c r="Z18" s="39"/>
      <c r="AA18" s="39"/>
      <c r="AB18" s="39"/>
      <c r="AC18" s="39"/>
      <c r="AD18" s="39"/>
      <c r="AE18" s="39"/>
      <c r="AF18" s="87"/>
      <c r="AG18" s="101"/>
      <c r="AH18" s="39"/>
      <c r="AI18" s="39"/>
      <c r="AJ18" s="103"/>
      <c r="AK18" s="103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29"/>
      <c r="AW18" s="29">
        <v>2</v>
      </c>
      <c r="AX18" s="29">
        <v>2</v>
      </c>
      <c r="AY18" s="29">
        <v>2</v>
      </c>
    </row>
    <row r="19" s="124" customFormat="1" ht="50.1" customHeight="1" spans="1:51">
      <c r="A19" s="29">
        <v>78</v>
      </c>
      <c r="B19" s="29">
        <v>2</v>
      </c>
      <c r="C19" s="30" t="s">
        <v>74</v>
      </c>
      <c r="D19" s="30" t="s">
        <v>109</v>
      </c>
      <c r="E19" s="30" t="s">
        <v>109</v>
      </c>
      <c r="F19" s="177" t="s">
        <v>110</v>
      </c>
      <c r="G19" s="33" t="s">
        <v>90</v>
      </c>
      <c r="H19" s="29" t="s">
        <v>78</v>
      </c>
      <c r="I19" s="29"/>
      <c r="J19" s="29"/>
      <c r="K19" s="29" t="s">
        <v>78</v>
      </c>
      <c r="L19" s="30"/>
      <c r="M19" s="29" t="s">
        <v>78</v>
      </c>
      <c r="N19" s="29" t="s">
        <v>79</v>
      </c>
      <c r="O19" s="29" t="s">
        <v>80</v>
      </c>
      <c r="P19" s="29" t="s">
        <v>91</v>
      </c>
      <c r="Q19" s="39" t="s">
        <v>92</v>
      </c>
      <c r="R19" s="29" t="s">
        <v>93</v>
      </c>
      <c r="S19" s="29"/>
      <c r="T19" s="29"/>
      <c r="U19" s="29"/>
      <c r="V19" s="29">
        <v>0.1705</v>
      </c>
      <c r="W19" s="29"/>
      <c r="X19" s="29"/>
      <c r="Y19" s="29"/>
      <c r="Z19" s="39"/>
      <c r="AA19" s="39" t="s">
        <v>95</v>
      </c>
      <c r="AB19" s="39" t="s">
        <v>111</v>
      </c>
      <c r="AC19" s="39">
        <v>129</v>
      </c>
      <c r="AD19" s="39">
        <v>84</v>
      </c>
      <c r="AE19" s="39">
        <v>2.5</v>
      </c>
      <c r="AF19" s="87">
        <f t="shared" si="0"/>
        <v>0.2129274</v>
      </c>
      <c r="AG19" s="101">
        <f t="shared" si="1"/>
        <v>0.800742412672113</v>
      </c>
      <c r="AH19" s="39"/>
      <c r="AI19" s="39"/>
      <c r="AJ19" s="103"/>
      <c r="AK19" s="103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29"/>
      <c r="AW19" s="29">
        <v>1</v>
      </c>
      <c r="AX19" s="29">
        <v>1</v>
      </c>
      <c r="AY19" s="29">
        <v>1</v>
      </c>
    </row>
    <row r="20" s="124" customFormat="1" ht="50.1" customHeight="1" spans="1:51">
      <c r="A20" s="29">
        <v>79</v>
      </c>
      <c r="B20" s="29">
        <v>1</v>
      </c>
      <c r="C20" s="30" t="s">
        <v>74</v>
      </c>
      <c r="D20" s="30" t="s">
        <v>112</v>
      </c>
      <c r="E20" s="30" t="s">
        <v>112</v>
      </c>
      <c r="F20" s="38" t="s">
        <v>113</v>
      </c>
      <c r="G20" s="29" t="s">
        <v>77</v>
      </c>
      <c r="H20" s="29" t="s">
        <v>78</v>
      </c>
      <c r="I20" s="29"/>
      <c r="J20" s="29"/>
      <c r="K20" s="29" t="s">
        <v>78</v>
      </c>
      <c r="L20" s="30"/>
      <c r="M20" s="29" t="s">
        <v>78</v>
      </c>
      <c r="N20" s="29" t="s">
        <v>79</v>
      </c>
      <c r="O20" s="29" t="s">
        <v>80</v>
      </c>
      <c r="P20" s="29" t="s">
        <v>81</v>
      </c>
      <c r="Q20" s="29" t="s">
        <v>82</v>
      </c>
      <c r="R20" s="29"/>
      <c r="S20" s="29"/>
      <c r="T20" s="29"/>
      <c r="U20" s="29"/>
      <c r="V20" s="29">
        <v>0.4753</v>
      </c>
      <c r="W20" s="29"/>
      <c r="X20" s="29"/>
      <c r="Y20" s="29"/>
      <c r="Z20" s="39"/>
      <c r="AA20" s="39" t="s">
        <v>87</v>
      </c>
      <c r="AB20" s="39"/>
      <c r="AC20" s="39"/>
      <c r="AD20" s="39"/>
      <c r="AE20" s="39"/>
      <c r="AF20" s="87"/>
      <c r="AG20" s="101"/>
      <c r="AH20" s="39">
        <v>11</v>
      </c>
      <c r="AI20" s="39">
        <v>0.05</v>
      </c>
      <c r="AJ20" s="39" t="s">
        <v>84</v>
      </c>
      <c r="AK20" s="102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29"/>
      <c r="AW20" s="29">
        <v>1</v>
      </c>
      <c r="AX20" s="29">
        <v>1</v>
      </c>
      <c r="AY20" s="29">
        <v>1</v>
      </c>
    </row>
    <row r="21" s="124" customFormat="1" ht="50.1" customHeight="1" spans="1:51">
      <c r="A21" s="29">
        <v>80</v>
      </c>
      <c r="B21" s="29">
        <v>2</v>
      </c>
      <c r="C21" s="30" t="s">
        <v>74</v>
      </c>
      <c r="D21" s="30" t="s">
        <v>114</v>
      </c>
      <c r="E21" s="30" t="s">
        <v>114</v>
      </c>
      <c r="F21" s="38" t="s">
        <v>115</v>
      </c>
      <c r="G21" s="29" t="s">
        <v>77</v>
      </c>
      <c r="H21" s="29" t="s">
        <v>78</v>
      </c>
      <c r="I21" s="29"/>
      <c r="J21" s="29"/>
      <c r="K21" s="29" t="s">
        <v>78</v>
      </c>
      <c r="L21" s="30"/>
      <c r="M21" s="29" t="s">
        <v>78</v>
      </c>
      <c r="N21" s="29" t="s">
        <v>79</v>
      </c>
      <c r="O21" s="29" t="s">
        <v>80</v>
      </c>
      <c r="P21" s="29" t="s">
        <v>81</v>
      </c>
      <c r="Q21" s="29" t="s">
        <v>82</v>
      </c>
      <c r="R21" s="29"/>
      <c r="S21" s="29"/>
      <c r="T21" s="29"/>
      <c r="U21" s="29"/>
      <c r="V21" s="29">
        <v>0.3371</v>
      </c>
      <c r="W21" s="29"/>
      <c r="X21" s="29"/>
      <c r="Y21" s="29"/>
      <c r="Z21" s="39"/>
      <c r="AA21" s="39" t="s">
        <v>87</v>
      </c>
      <c r="AB21" s="39"/>
      <c r="AC21" s="39"/>
      <c r="AD21" s="39"/>
      <c r="AE21" s="39"/>
      <c r="AF21" s="87"/>
      <c r="AG21" s="101"/>
      <c r="AH21" s="39"/>
      <c r="AI21" s="39"/>
      <c r="AJ21" s="103"/>
      <c r="AK21" s="103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29"/>
      <c r="AW21" s="29">
        <v>1</v>
      </c>
      <c r="AX21" s="29">
        <v>1</v>
      </c>
      <c r="AY21" s="29">
        <v>1</v>
      </c>
    </row>
    <row r="22" s="124" customFormat="1" ht="50.1" customHeight="1" spans="1:51">
      <c r="A22" s="29">
        <v>81</v>
      </c>
      <c r="B22" s="29">
        <v>3</v>
      </c>
      <c r="C22" s="30" t="s">
        <v>74</v>
      </c>
      <c r="D22" s="30" t="s">
        <v>116</v>
      </c>
      <c r="E22" s="30" t="s">
        <v>116</v>
      </c>
      <c r="F22" s="225" t="s">
        <v>117</v>
      </c>
      <c r="G22" s="33" t="s">
        <v>90</v>
      </c>
      <c r="H22" s="29" t="s">
        <v>78</v>
      </c>
      <c r="I22" s="29"/>
      <c r="J22" s="29"/>
      <c r="K22" s="29" t="s">
        <v>78</v>
      </c>
      <c r="L22" s="30"/>
      <c r="M22" s="29" t="s">
        <v>78</v>
      </c>
      <c r="N22" s="29" t="s">
        <v>79</v>
      </c>
      <c r="O22" s="29" t="s">
        <v>80</v>
      </c>
      <c r="P22" s="29" t="s">
        <v>91</v>
      </c>
      <c r="Q22" s="39" t="s">
        <v>92</v>
      </c>
      <c r="R22" s="29" t="s">
        <v>93</v>
      </c>
      <c r="S22" s="29"/>
      <c r="T22" s="29" t="s">
        <v>118</v>
      </c>
      <c r="U22" s="29"/>
      <c r="V22" s="29">
        <v>0.3245</v>
      </c>
      <c r="W22" s="29"/>
      <c r="X22" s="29"/>
      <c r="Y22" s="29"/>
      <c r="Z22" s="39"/>
      <c r="AA22" s="39" t="s">
        <v>95</v>
      </c>
      <c r="AB22" s="39" t="s">
        <v>119</v>
      </c>
      <c r="AC22" s="39">
        <v>142</v>
      </c>
      <c r="AD22" s="39">
        <v>147</v>
      </c>
      <c r="AE22" s="39">
        <v>2.5</v>
      </c>
      <c r="AF22" s="87">
        <f t="shared" si="0"/>
        <v>0.4101741</v>
      </c>
      <c r="AG22" s="101">
        <f t="shared" si="1"/>
        <v>0.791127474894197</v>
      </c>
      <c r="AH22" s="39"/>
      <c r="AI22" s="39"/>
      <c r="AJ22" s="103"/>
      <c r="AK22" s="103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29"/>
      <c r="AW22" s="29">
        <v>1</v>
      </c>
      <c r="AX22" s="29">
        <v>1</v>
      </c>
      <c r="AY22" s="29">
        <v>1</v>
      </c>
    </row>
    <row r="23" s="124" customFormat="1" ht="50.1" customHeight="1" spans="1:51">
      <c r="A23" s="29">
        <v>82</v>
      </c>
      <c r="B23" s="29">
        <v>3</v>
      </c>
      <c r="C23" s="226"/>
      <c r="D23" s="30" t="s">
        <v>97</v>
      </c>
      <c r="E23" s="30" t="s">
        <v>98</v>
      </c>
      <c r="F23" s="177" t="s">
        <v>99</v>
      </c>
      <c r="G23" s="29" t="s">
        <v>100</v>
      </c>
      <c r="H23" s="29" t="s">
        <v>78</v>
      </c>
      <c r="I23" s="29"/>
      <c r="J23" s="29"/>
      <c r="K23" s="29" t="s">
        <v>78</v>
      </c>
      <c r="L23" s="30"/>
      <c r="M23" s="29" t="s">
        <v>78</v>
      </c>
      <c r="N23" s="29" t="s">
        <v>80</v>
      </c>
      <c r="O23" s="29" t="s">
        <v>79</v>
      </c>
      <c r="P23" s="29" t="s">
        <v>100</v>
      </c>
      <c r="Q23" s="29"/>
      <c r="R23" s="29" t="s">
        <v>101</v>
      </c>
      <c r="S23" s="29"/>
      <c r="T23" s="29"/>
      <c r="U23" s="29"/>
      <c r="V23" s="29">
        <v>0.0055</v>
      </c>
      <c r="W23" s="29"/>
      <c r="X23" s="29"/>
      <c r="Y23" s="29"/>
      <c r="Z23" s="39"/>
      <c r="AA23" s="39"/>
      <c r="AB23" s="39"/>
      <c r="AC23" s="39"/>
      <c r="AD23" s="39"/>
      <c r="AE23" s="39"/>
      <c r="AF23" s="87"/>
      <c r="AG23" s="101"/>
      <c r="AH23" s="39"/>
      <c r="AI23" s="39"/>
      <c r="AJ23" s="103"/>
      <c r="AK23" s="103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29"/>
      <c r="AW23" s="29">
        <v>2</v>
      </c>
      <c r="AX23" s="29">
        <v>2</v>
      </c>
      <c r="AY23" s="29">
        <v>2</v>
      </c>
    </row>
    <row r="24" s="124" customFormat="1" ht="50.1" customHeight="1" spans="1:51">
      <c r="A24" s="29">
        <v>83</v>
      </c>
      <c r="B24" s="29">
        <v>2</v>
      </c>
      <c r="C24" s="30" t="s">
        <v>74</v>
      </c>
      <c r="D24" s="30" t="s">
        <v>102</v>
      </c>
      <c r="E24" s="30" t="s">
        <v>102</v>
      </c>
      <c r="F24" s="177" t="s">
        <v>103</v>
      </c>
      <c r="G24" s="33" t="s">
        <v>90</v>
      </c>
      <c r="H24" s="29" t="s">
        <v>78</v>
      </c>
      <c r="I24" s="29"/>
      <c r="J24" s="29"/>
      <c r="K24" s="29" t="s">
        <v>78</v>
      </c>
      <c r="L24" s="30"/>
      <c r="M24" s="29" t="s">
        <v>78</v>
      </c>
      <c r="N24" s="29" t="s">
        <v>79</v>
      </c>
      <c r="O24" s="29" t="s">
        <v>80</v>
      </c>
      <c r="P24" s="29" t="s">
        <v>91</v>
      </c>
      <c r="Q24" s="39" t="s">
        <v>92</v>
      </c>
      <c r="R24" s="29" t="s">
        <v>93</v>
      </c>
      <c r="S24" s="29"/>
      <c r="T24" s="29"/>
      <c r="U24" s="29"/>
      <c r="V24" s="29">
        <v>0.1383</v>
      </c>
      <c r="W24" s="29"/>
      <c r="X24" s="29"/>
      <c r="Y24" s="29"/>
      <c r="Z24" s="39"/>
      <c r="AA24" s="39" t="s">
        <v>95</v>
      </c>
      <c r="AB24" s="39" t="s">
        <v>104</v>
      </c>
      <c r="AC24" s="39">
        <v>128</v>
      </c>
      <c r="AD24" s="39">
        <v>112</v>
      </c>
      <c r="AE24" s="39">
        <v>2.5</v>
      </c>
      <c r="AF24" s="87">
        <f>AC24*AD24*AE24*7860/1000000000</f>
        <v>0.2817024</v>
      </c>
      <c r="AG24" s="101">
        <f>V24/AF24</f>
        <v>0.490943634133043</v>
      </c>
      <c r="AH24" s="39"/>
      <c r="AI24" s="39"/>
      <c r="AJ24" s="103"/>
      <c r="AK24" s="103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29"/>
      <c r="AW24" s="29">
        <v>1</v>
      </c>
      <c r="AX24" s="29">
        <v>1</v>
      </c>
      <c r="AY24" s="29">
        <v>1</v>
      </c>
    </row>
    <row r="25" s="124" customFormat="1" ht="50.1" customHeight="1" spans="1:51">
      <c r="A25" s="29">
        <v>84</v>
      </c>
      <c r="B25" s="29">
        <v>1</v>
      </c>
      <c r="C25" s="30" t="s">
        <v>74</v>
      </c>
      <c r="D25" s="30" t="s">
        <v>120</v>
      </c>
      <c r="E25" s="30" t="s">
        <v>120</v>
      </c>
      <c r="F25" s="38" t="s">
        <v>121</v>
      </c>
      <c r="G25" s="29" t="s">
        <v>77</v>
      </c>
      <c r="H25" s="29" t="s">
        <v>78</v>
      </c>
      <c r="I25" s="29"/>
      <c r="J25" s="29"/>
      <c r="K25" s="29" t="s">
        <v>78</v>
      </c>
      <c r="L25" s="30"/>
      <c r="M25" s="29" t="s">
        <v>78</v>
      </c>
      <c r="N25" s="29" t="s">
        <v>79</v>
      </c>
      <c r="O25" s="29" t="s">
        <v>80</v>
      </c>
      <c r="P25" s="29" t="s">
        <v>81</v>
      </c>
      <c r="Q25" s="29" t="s">
        <v>82</v>
      </c>
      <c r="R25" s="29"/>
      <c r="S25" s="29"/>
      <c r="T25" s="29"/>
      <c r="U25" s="29"/>
      <c r="V25" s="29">
        <v>0.5375</v>
      </c>
      <c r="W25" s="29"/>
      <c r="X25" s="29"/>
      <c r="Y25" s="29"/>
      <c r="Z25" s="39"/>
      <c r="AA25" s="39" t="s">
        <v>87</v>
      </c>
      <c r="AB25" s="39"/>
      <c r="AC25" s="39"/>
      <c r="AD25" s="39"/>
      <c r="AE25" s="39"/>
      <c r="AF25" s="87"/>
      <c r="AG25" s="101"/>
      <c r="AH25" s="39">
        <v>16.7</v>
      </c>
      <c r="AI25" s="39">
        <v>0.056</v>
      </c>
      <c r="AJ25" s="39" t="s">
        <v>84</v>
      </c>
      <c r="AK25" s="102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29"/>
      <c r="AW25" s="29">
        <v>1</v>
      </c>
      <c r="AX25" s="29">
        <v>1</v>
      </c>
      <c r="AY25" s="29">
        <v>1</v>
      </c>
    </row>
    <row r="26" s="124" customFormat="1" ht="50.1" customHeight="1" spans="1:51">
      <c r="A26" s="29">
        <v>85</v>
      </c>
      <c r="B26" s="29">
        <v>2</v>
      </c>
      <c r="C26" s="30" t="s">
        <v>74</v>
      </c>
      <c r="D26" s="30" t="s">
        <v>122</v>
      </c>
      <c r="E26" s="30" t="s">
        <v>122</v>
      </c>
      <c r="F26" s="38" t="s">
        <v>123</v>
      </c>
      <c r="G26" s="29" t="s">
        <v>77</v>
      </c>
      <c r="H26" s="29" t="s">
        <v>78</v>
      </c>
      <c r="I26" s="29"/>
      <c r="J26" s="29"/>
      <c r="K26" s="29" t="s">
        <v>78</v>
      </c>
      <c r="L26" s="30"/>
      <c r="M26" s="29" t="s">
        <v>78</v>
      </c>
      <c r="N26" s="29" t="s">
        <v>79</v>
      </c>
      <c r="O26" s="29" t="s">
        <v>80</v>
      </c>
      <c r="P26" s="29" t="s">
        <v>81</v>
      </c>
      <c r="Q26" s="29" t="s">
        <v>82</v>
      </c>
      <c r="R26" s="29"/>
      <c r="S26" s="29"/>
      <c r="T26" s="29"/>
      <c r="U26" s="29"/>
      <c r="V26" s="29">
        <v>0.3371</v>
      </c>
      <c r="W26" s="29"/>
      <c r="X26" s="29"/>
      <c r="Y26" s="29"/>
      <c r="Z26" s="39"/>
      <c r="AA26" s="39" t="s">
        <v>87</v>
      </c>
      <c r="AB26" s="39"/>
      <c r="AC26" s="39"/>
      <c r="AD26" s="39"/>
      <c r="AE26" s="39"/>
      <c r="AF26" s="87"/>
      <c r="AG26" s="101"/>
      <c r="AH26" s="39"/>
      <c r="AI26" s="39"/>
      <c r="AJ26" s="103"/>
      <c r="AK26" s="103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29"/>
      <c r="AW26" s="29">
        <v>1</v>
      </c>
      <c r="AX26" s="29">
        <v>1</v>
      </c>
      <c r="AY26" s="29">
        <v>1</v>
      </c>
    </row>
    <row r="27" s="124" customFormat="1" ht="50.1" customHeight="1" spans="1:51">
      <c r="A27" s="29">
        <v>86</v>
      </c>
      <c r="B27" s="29">
        <v>3</v>
      </c>
      <c r="C27" s="30" t="s">
        <v>74</v>
      </c>
      <c r="D27" s="30" t="s">
        <v>116</v>
      </c>
      <c r="E27" s="30" t="s">
        <v>116</v>
      </c>
      <c r="F27" s="225" t="s">
        <v>117</v>
      </c>
      <c r="G27" s="33" t="s">
        <v>90</v>
      </c>
      <c r="H27" s="29" t="s">
        <v>78</v>
      </c>
      <c r="I27" s="29"/>
      <c r="J27" s="29"/>
      <c r="K27" s="29" t="s">
        <v>78</v>
      </c>
      <c r="L27" s="30"/>
      <c r="M27" s="29" t="s">
        <v>78</v>
      </c>
      <c r="N27" s="29" t="s">
        <v>79</v>
      </c>
      <c r="O27" s="29" t="s">
        <v>80</v>
      </c>
      <c r="P27" s="29" t="s">
        <v>91</v>
      </c>
      <c r="Q27" s="39" t="s">
        <v>92</v>
      </c>
      <c r="R27" s="29" t="s">
        <v>93</v>
      </c>
      <c r="S27" s="29"/>
      <c r="T27" s="29"/>
      <c r="U27" s="29"/>
      <c r="V27" s="29">
        <v>0.3245</v>
      </c>
      <c r="W27" s="29"/>
      <c r="X27" s="29"/>
      <c r="Y27" s="29"/>
      <c r="Z27" s="39"/>
      <c r="AA27" s="39" t="s">
        <v>95</v>
      </c>
      <c r="AB27" s="39" t="s">
        <v>124</v>
      </c>
      <c r="AC27" s="39">
        <v>156</v>
      </c>
      <c r="AD27" s="39">
        <v>136</v>
      </c>
      <c r="AE27" s="39">
        <v>2.5</v>
      </c>
      <c r="AF27" s="87">
        <f>AC27*AD27*AE27*7860/1000000000</f>
        <v>0.4168944</v>
      </c>
      <c r="AG27" s="101">
        <f>V27/AF27</f>
        <v>0.77837457159415</v>
      </c>
      <c r="AH27" s="39"/>
      <c r="AI27" s="39"/>
      <c r="AJ27" s="103"/>
      <c r="AK27" s="103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29"/>
      <c r="AW27" s="29">
        <v>1</v>
      </c>
      <c r="AX27" s="29">
        <v>1</v>
      </c>
      <c r="AY27" s="29">
        <v>1</v>
      </c>
    </row>
    <row r="28" s="218" customFormat="1" ht="50.1" customHeight="1" spans="1:51">
      <c r="A28" s="227">
        <v>82</v>
      </c>
      <c r="B28" s="227">
        <v>3</v>
      </c>
      <c r="C28" s="228"/>
      <c r="D28" s="30" t="s">
        <v>97</v>
      </c>
      <c r="E28" s="143" t="s">
        <v>98</v>
      </c>
      <c r="F28" s="177" t="s">
        <v>99</v>
      </c>
      <c r="G28" s="227" t="s">
        <v>100</v>
      </c>
      <c r="H28" s="227" t="s">
        <v>78</v>
      </c>
      <c r="I28" s="227"/>
      <c r="J28" s="227"/>
      <c r="K28" s="227" t="s">
        <v>78</v>
      </c>
      <c r="L28" s="143"/>
      <c r="M28" s="227" t="s">
        <v>78</v>
      </c>
      <c r="N28" s="227" t="s">
        <v>80</v>
      </c>
      <c r="O28" s="227" t="s">
        <v>79</v>
      </c>
      <c r="P28" s="227" t="s">
        <v>100</v>
      </c>
      <c r="Q28" s="227"/>
      <c r="R28" s="227" t="s">
        <v>101</v>
      </c>
      <c r="S28" s="227"/>
      <c r="T28" s="227"/>
      <c r="U28" s="227"/>
      <c r="V28" s="227">
        <v>0.0055</v>
      </c>
      <c r="W28" s="227"/>
      <c r="X28" s="227"/>
      <c r="Y28" s="227"/>
      <c r="Z28" s="236"/>
      <c r="AA28" s="236"/>
      <c r="AB28" s="236"/>
      <c r="AC28" s="236"/>
      <c r="AD28" s="236"/>
      <c r="AE28" s="236"/>
      <c r="AF28" s="237"/>
      <c r="AG28" s="243"/>
      <c r="AH28" s="236"/>
      <c r="AI28" s="236"/>
      <c r="AJ28" s="244"/>
      <c r="AK28" s="244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27"/>
      <c r="AW28" s="227">
        <v>2</v>
      </c>
      <c r="AX28" s="227">
        <v>2</v>
      </c>
      <c r="AY28" s="227">
        <v>2</v>
      </c>
    </row>
    <row r="29" s="124" customFormat="1" ht="50.1" customHeight="1" spans="1:51">
      <c r="A29" s="29">
        <v>87</v>
      </c>
      <c r="B29" s="29">
        <v>2</v>
      </c>
      <c r="C29" s="30" t="s">
        <v>74</v>
      </c>
      <c r="D29" s="30" t="s">
        <v>109</v>
      </c>
      <c r="E29" s="30" t="s">
        <v>109</v>
      </c>
      <c r="F29" s="177" t="s">
        <v>110</v>
      </c>
      <c r="G29" s="33" t="s">
        <v>90</v>
      </c>
      <c r="H29" s="29" t="s">
        <v>78</v>
      </c>
      <c r="I29" s="29"/>
      <c r="J29" s="29"/>
      <c r="K29" s="29" t="s">
        <v>78</v>
      </c>
      <c r="L29" s="30"/>
      <c r="M29" s="29" t="s">
        <v>78</v>
      </c>
      <c r="N29" s="29" t="s">
        <v>79</v>
      </c>
      <c r="O29" s="29" t="s">
        <v>80</v>
      </c>
      <c r="P29" s="29" t="s">
        <v>91</v>
      </c>
      <c r="Q29" s="39" t="s">
        <v>92</v>
      </c>
      <c r="R29" s="29" t="s">
        <v>93</v>
      </c>
      <c r="S29" s="29"/>
      <c r="T29" s="29"/>
      <c r="U29" s="29"/>
      <c r="V29" s="29">
        <v>0.1705</v>
      </c>
      <c r="W29" s="29"/>
      <c r="X29" s="29"/>
      <c r="Y29" s="29"/>
      <c r="Z29" s="39"/>
      <c r="AA29" s="39" t="s">
        <v>95</v>
      </c>
      <c r="AB29" s="39" t="s">
        <v>111</v>
      </c>
      <c r="AC29" s="39">
        <v>129</v>
      </c>
      <c r="AD29" s="39">
        <v>84</v>
      </c>
      <c r="AE29" s="39">
        <v>2.5</v>
      </c>
      <c r="AF29" s="87">
        <f>AC29*AD29*AE29*7860/1000000000</f>
        <v>0.2129274</v>
      </c>
      <c r="AG29" s="101">
        <f>V29/AF29</f>
        <v>0.800742412672113</v>
      </c>
      <c r="AH29" s="39"/>
      <c r="AI29" s="39"/>
      <c r="AJ29" s="103"/>
      <c r="AK29" s="103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29"/>
      <c r="AW29" s="29">
        <v>1</v>
      </c>
      <c r="AX29" s="29">
        <v>1</v>
      </c>
      <c r="AY29" s="29">
        <v>1</v>
      </c>
    </row>
    <row r="30" ht="18.75" spans="1:51">
      <c r="A30" s="119"/>
      <c r="B30" s="119"/>
      <c r="C30" s="119"/>
      <c r="D30" s="119"/>
      <c r="E30" s="119"/>
      <c r="F30" s="119"/>
      <c r="G30" s="229"/>
      <c r="H30" s="119"/>
      <c r="I30" s="119"/>
      <c r="J30" s="119"/>
      <c r="K30" s="230"/>
      <c r="L30" s="119"/>
      <c r="M30" s="231"/>
      <c r="N30" s="230"/>
      <c r="O30" s="230"/>
      <c r="P30" s="230"/>
      <c r="Q30" s="230"/>
      <c r="R30" s="230"/>
      <c r="S30" s="230"/>
      <c r="T30" s="119"/>
      <c r="U30" s="119"/>
      <c r="V30" s="232"/>
      <c r="W30" s="232"/>
      <c r="X30" s="232"/>
      <c r="Y30" s="232"/>
      <c r="Z30" s="119"/>
      <c r="AA30" s="119"/>
      <c r="AB30" s="119"/>
      <c r="AC30" s="119"/>
      <c r="AD30" s="119"/>
      <c r="AE30" s="119"/>
      <c r="AF30" s="238"/>
      <c r="AG30" s="245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</row>
    <row r="31" ht="18.75" spans="1:51">
      <c r="A31" s="119"/>
      <c r="B31" s="119"/>
      <c r="C31" s="119"/>
      <c r="D31" s="119"/>
      <c r="E31" s="119"/>
      <c r="F31" s="119"/>
      <c r="G31" s="229"/>
      <c r="H31" s="119"/>
      <c r="I31" s="119"/>
      <c r="J31" s="119"/>
      <c r="K31" s="230"/>
      <c r="L31" s="119"/>
      <c r="M31" s="231"/>
      <c r="N31" s="230"/>
      <c r="O31" s="230"/>
      <c r="P31" s="230"/>
      <c r="Q31" s="230"/>
      <c r="R31" s="230"/>
      <c r="S31" s="230"/>
      <c r="T31" s="119"/>
      <c r="U31" s="119"/>
      <c r="V31" s="232"/>
      <c r="W31" s="232"/>
      <c r="X31" s="232"/>
      <c r="Y31" s="232"/>
      <c r="Z31" s="119"/>
      <c r="AA31" s="119"/>
      <c r="AB31" s="119"/>
      <c r="AC31" s="119"/>
      <c r="AD31" s="119"/>
      <c r="AE31" s="119"/>
      <c r="AF31" s="238"/>
      <c r="AG31" s="245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</row>
    <row r="32" ht="18.75" spans="1:51">
      <c r="A32" s="119"/>
      <c r="B32" s="119"/>
      <c r="C32" s="119"/>
      <c r="D32" s="119"/>
      <c r="E32" s="119"/>
      <c r="F32" s="119"/>
      <c r="G32" s="229"/>
      <c r="H32" s="119"/>
      <c r="I32" s="119"/>
      <c r="J32" s="119"/>
      <c r="K32" s="230"/>
      <c r="L32" s="119"/>
      <c r="M32" s="231"/>
      <c r="N32" s="230"/>
      <c r="O32" s="230"/>
      <c r="P32" s="230"/>
      <c r="Q32" s="230"/>
      <c r="R32" s="230"/>
      <c r="S32" s="230"/>
      <c r="T32" s="119"/>
      <c r="U32" s="119"/>
      <c r="V32" s="232"/>
      <c r="W32" s="232"/>
      <c r="X32" s="232"/>
      <c r="Y32" s="232"/>
      <c r="Z32" s="119"/>
      <c r="AA32" s="119"/>
      <c r="AB32" s="119"/>
      <c r="AC32" s="119"/>
      <c r="AD32" s="119"/>
      <c r="AE32" s="119"/>
      <c r="AF32" s="238"/>
      <c r="AG32" s="245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</row>
  </sheetData>
  <autoFilter ref="A8:AW29">
    <extLst/>
  </autoFilter>
  <mergeCells count="54">
    <mergeCell ref="A1:AW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2:B3"/>
    <mergeCell ref="C2:F3"/>
    <mergeCell ref="G2:AU7"/>
  </mergeCells>
  <conditionalFormatting sqref="AW13:AY13">
    <cfRule type="containsText" dxfId="0" priority="13" operator="between" text="0">
      <formula>NOT(ISERROR(SEARCH("0",AW13)))</formula>
    </cfRule>
  </conditionalFormatting>
  <conditionalFormatting sqref="AW18:AY18">
    <cfRule type="containsText" dxfId="0" priority="4" operator="between" text="0">
      <formula>NOT(ISERROR(SEARCH("0",AW18)))</formula>
    </cfRule>
  </conditionalFormatting>
  <conditionalFormatting sqref="AW23:AY23">
    <cfRule type="containsText" dxfId="0" priority="10" operator="between" text="0">
      <formula>NOT(ISERROR(SEARCH("0",AW23)))</formula>
    </cfRule>
  </conditionalFormatting>
  <conditionalFormatting sqref="AW28:AY28">
    <cfRule type="containsText" dxfId="0" priority="1" operator="between" text="0">
      <formula>NOT(ISERROR(SEARCH("0",AW28)))</formula>
    </cfRule>
  </conditionalFormatting>
  <conditionalFormatting sqref="E30:E1048576">
    <cfRule type="duplicateValues" dxfId="1" priority="26"/>
  </conditionalFormatting>
  <conditionalFormatting sqref="C1:D1 C30:D1048576">
    <cfRule type="cellIs" dxfId="2" priority="24" operator="equal">
      <formula>"价值版"</formula>
    </cfRule>
  </conditionalFormatting>
  <conditionalFormatting sqref="E1 E30:E1048576">
    <cfRule type="duplicateValues" dxfId="1" priority="23"/>
    <cfRule type="duplicateValues" dxfId="1" priority="25"/>
  </conditionalFormatting>
  <conditionalFormatting sqref="AW1:AY1 AW4:AY9 AW19:AY19 AW14:AY14 AW30:AY1048576">
    <cfRule type="containsText" dxfId="0" priority="17" operator="between" text="0">
      <formula>NOT(ISERROR(SEARCH("0",AW1)))</formula>
    </cfRule>
  </conditionalFormatting>
  <conditionalFormatting sqref="AW10:AY12">
    <cfRule type="containsText" dxfId="0" priority="14" operator="between" text="0">
      <formula>NOT(ISERROR(SEARCH("0",AW10)))</formula>
    </cfRule>
  </conditionalFormatting>
  <conditionalFormatting sqref="AW15:AY17">
    <cfRule type="containsText" dxfId="0" priority="5" operator="between" text="0">
      <formula>NOT(ISERROR(SEARCH("0",AW15)))</formula>
    </cfRule>
  </conditionalFormatting>
  <conditionalFormatting sqref="AW20:AY22">
    <cfRule type="containsText" dxfId="0" priority="11" operator="between" text="0">
      <formula>NOT(ISERROR(SEARCH("0",AW20)))</formula>
    </cfRule>
  </conditionalFormatting>
  <conditionalFormatting sqref="AW24:AY24 AW29:AY29">
    <cfRule type="containsText" dxfId="0" priority="12" operator="between" text="0">
      <formula>NOT(ISERROR(SEARCH("0",AW24)))</formula>
    </cfRule>
  </conditionalFormatting>
  <conditionalFormatting sqref="AW25:AY27">
    <cfRule type="containsText" dxfId="0" priority="3" operator="between" text="0">
      <formula>NOT(ISERROR(SEARCH("0",AW25)))</formula>
    </cfRule>
  </conditionalFormatting>
  <printOptions horizontalCentered="1" verticalCentered="1"/>
  <pageMargins left="0.118110236220472" right="0.118110236220472" top="0.354330708661417" bottom="0.15748031496063" header="0" footer="0"/>
  <pageSetup paperSize="8" scale="48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17"/>
  <sheetViews>
    <sheetView view="pageBreakPreview" zoomScale="55" zoomScaleNormal="90" topLeftCell="D9" workbookViewId="0">
      <selection activeCell="AH11" sqref="AH11"/>
    </sheetView>
  </sheetViews>
  <sheetFormatPr defaultColWidth="9" defaultRowHeight="18"/>
  <cols>
    <col min="1" max="1" width="8.375" style="6" customWidth="1"/>
    <col min="2" max="2" width="12.125" style="6" customWidth="1"/>
    <col min="3" max="3" width="9.875" style="6" customWidth="1"/>
    <col min="4" max="4" width="20.9083333333333" style="165" customWidth="1"/>
    <col min="5" max="5" width="22.5" style="6" customWidth="1"/>
    <col min="6" max="6" width="31.875" style="6" customWidth="1"/>
    <col min="7" max="7" width="27.7583333333333" style="6" hidden="1" customWidth="1" outlineLevel="1"/>
    <col min="8" max="8" width="11.375" style="6" hidden="1" customWidth="1" outlineLevel="1"/>
    <col min="9" max="9" width="10.125" style="6" hidden="1" customWidth="1" outlineLevel="1"/>
    <col min="10" max="10" width="17.7583333333333" style="6" customWidth="1" collapsed="1"/>
    <col min="11" max="11" width="5.125" style="6" hidden="1" customWidth="1" outlineLevel="1"/>
    <col min="12" max="12" width="22.7583333333333" style="3" hidden="1" customWidth="1" outlineLevel="1"/>
    <col min="13" max="13" width="5.125" style="6" hidden="1" customWidth="1" outlineLevel="1"/>
    <col min="14" max="14" width="7.625" style="6" hidden="1" customWidth="1" outlineLevel="1"/>
    <col min="15" max="15" width="5.625" style="6" hidden="1" customWidth="1" outlineLevel="1"/>
    <col min="16" max="16" width="14" style="6" customWidth="1" collapsed="1"/>
    <col min="17" max="18" width="13.2583333333333" style="6" customWidth="1" outlineLevel="1"/>
    <col min="19" max="19" width="8.625" style="6" customWidth="1" outlineLevel="1"/>
    <col min="20" max="20" width="18" style="6" customWidth="1" outlineLevel="1"/>
    <col min="21" max="21" width="8.625" style="6" customWidth="1" outlineLevel="1"/>
    <col min="22" max="22" width="13" style="7" customWidth="1"/>
    <col min="23" max="25" width="13" style="7" hidden="1" customWidth="1" outlineLevel="1"/>
    <col min="26" max="26" width="10.5" style="6" customWidth="1" collapsed="1"/>
    <col min="27" max="28" width="10.5" style="6" customWidth="1" outlineLevel="1"/>
    <col min="29" max="29" width="15.875" style="6" customWidth="1" outlineLevel="1"/>
    <col min="30" max="31" width="10.5" style="6" customWidth="1" outlineLevel="1"/>
    <col min="32" max="32" width="10.5" style="166" customWidth="1" outlineLevel="1"/>
    <col min="33" max="33" width="10.5" style="8" customWidth="1" outlineLevel="1"/>
    <col min="34" max="34" width="15.2083333333333" style="6" customWidth="1" outlineLevel="1"/>
    <col min="35" max="35" width="10.5" style="6" customWidth="1" outlineLevel="1"/>
    <col min="36" max="37" width="10.5" style="6" customWidth="1"/>
    <col min="38" max="47" width="10.5" style="6" hidden="1" customWidth="1" outlineLevel="1"/>
    <col min="48" max="48" width="10.625" style="6" customWidth="1" collapsed="1"/>
    <col min="49" max="49" width="18.375" style="9" customWidth="1"/>
    <col min="50" max="16384" width="9" style="6"/>
  </cols>
  <sheetData>
    <row r="1" ht="15" hidden="1" outlineLevel="1" spans="1:49">
      <c r="A1" s="10"/>
      <c r="B1" s="10"/>
      <c r="C1" s="10"/>
      <c r="D1" s="167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203"/>
      <c r="AG1" s="88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</row>
    <row r="2" ht="25.5" hidden="1" customHeight="1" outlineLevel="1" spans="1:49">
      <c r="A2" s="12" t="s">
        <v>125</v>
      </c>
      <c r="B2" s="12"/>
      <c r="C2" s="13" t="s">
        <v>126</v>
      </c>
      <c r="D2" s="168"/>
      <c r="E2" s="13"/>
      <c r="F2" s="13"/>
      <c r="G2" s="15" t="s">
        <v>127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204"/>
      <c r="AG2" s="89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07"/>
      <c r="AV2" s="108" t="s">
        <v>3</v>
      </c>
      <c r="AW2" s="108" t="s">
        <v>128</v>
      </c>
    </row>
    <row r="3" ht="25.5" hidden="1" customHeight="1" outlineLevel="1" spans="1:49">
      <c r="A3" s="12"/>
      <c r="B3" s="12"/>
      <c r="C3" s="13"/>
      <c r="D3" s="168"/>
      <c r="E3" s="13"/>
      <c r="F3" s="13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05"/>
      <c r="AG3" s="90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09"/>
      <c r="AV3" s="108" t="s">
        <v>129</v>
      </c>
      <c r="AW3" s="108" t="s">
        <v>130</v>
      </c>
    </row>
    <row r="4" ht="33" hidden="1" customHeight="1" outlineLevel="1" spans="1:49">
      <c r="A4" s="19" t="s">
        <v>11</v>
      </c>
      <c r="B4" s="19"/>
      <c r="C4" s="19"/>
      <c r="D4" s="169"/>
      <c r="E4" s="19"/>
      <c r="F4" s="19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205"/>
      <c r="AG4" s="90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09"/>
      <c r="AV4" s="108" t="s">
        <v>131</v>
      </c>
      <c r="AW4" s="108" t="s">
        <v>132</v>
      </c>
    </row>
    <row r="5" ht="25.5" hidden="1" outlineLevel="1" spans="1:49">
      <c r="A5" s="21" t="s">
        <v>133</v>
      </c>
      <c r="B5" s="21"/>
      <c r="C5" s="13" t="s">
        <v>17</v>
      </c>
      <c r="D5" s="168"/>
      <c r="E5" s="13"/>
      <c r="F5" s="21"/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205"/>
      <c r="AG5" s="90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09"/>
      <c r="AV5" s="108" t="s">
        <v>18</v>
      </c>
      <c r="AW5" s="117"/>
    </row>
    <row r="6" ht="18.75" hidden="1" outlineLevel="1" spans="1:49">
      <c r="A6" s="13" t="s">
        <v>22</v>
      </c>
      <c r="B6" s="13"/>
      <c r="C6" s="13"/>
      <c r="D6" s="168"/>
      <c r="E6" s="13"/>
      <c r="F6" s="1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205"/>
      <c r="AG6" s="90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09"/>
      <c r="AV6" s="108" t="s">
        <v>23</v>
      </c>
      <c r="AW6" s="108" t="s">
        <v>19</v>
      </c>
    </row>
    <row r="7" ht="25.5" hidden="1" outlineLevel="1" spans="1:49">
      <c r="A7" s="22" t="s">
        <v>24</v>
      </c>
      <c r="B7" s="22"/>
      <c r="C7" s="22"/>
      <c r="D7" s="170"/>
      <c r="E7" s="22"/>
      <c r="F7" s="22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205"/>
      <c r="AG7" s="90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09"/>
      <c r="AV7" s="108" t="s">
        <v>134</v>
      </c>
      <c r="AW7" s="117"/>
    </row>
    <row r="8" ht="25.5" hidden="1" outlineLevel="1" spans="1:49">
      <c r="A8" s="22"/>
      <c r="B8" s="22"/>
      <c r="C8" s="22"/>
      <c r="D8" s="170"/>
      <c r="E8" s="22"/>
      <c r="F8" s="22"/>
      <c r="G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06"/>
      <c r="AG8" s="91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110"/>
      <c r="AV8" s="108" t="s">
        <v>135</v>
      </c>
      <c r="AW8" s="117"/>
    </row>
    <row r="9" s="1" customFormat="1" ht="65.25" customHeight="1" collapsed="1" spans="1:49">
      <c r="A9" s="26" t="s">
        <v>26</v>
      </c>
      <c r="B9" s="26" t="s">
        <v>27</v>
      </c>
      <c r="C9" s="26" t="s">
        <v>136</v>
      </c>
      <c r="D9" s="171" t="s">
        <v>29</v>
      </c>
      <c r="E9" s="26" t="s">
        <v>3</v>
      </c>
      <c r="F9" s="26" t="s">
        <v>131</v>
      </c>
      <c r="G9" s="26" t="s">
        <v>30</v>
      </c>
      <c r="H9" s="26" t="s">
        <v>31</v>
      </c>
      <c r="I9" s="26" t="s">
        <v>32</v>
      </c>
      <c r="J9" s="26" t="s">
        <v>33</v>
      </c>
      <c r="K9" s="26" t="s">
        <v>34</v>
      </c>
      <c r="L9" s="26" t="s">
        <v>35</v>
      </c>
      <c r="M9" s="26" t="s">
        <v>36</v>
      </c>
      <c r="N9" s="26" t="s">
        <v>37</v>
      </c>
      <c r="O9" s="26" t="s">
        <v>137</v>
      </c>
      <c r="P9" s="26" t="s">
        <v>39</v>
      </c>
      <c r="Q9" s="26" t="s">
        <v>40</v>
      </c>
      <c r="R9" s="26" t="s">
        <v>41</v>
      </c>
      <c r="S9" s="26" t="s">
        <v>42</v>
      </c>
      <c r="T9" s="26" t="s">
        <v>138</v>
      </c>
      <c r="U9" s="26" t="s">
        <v>44</v>
      </c>
      <c r="V9" s="26" t="s">
        <v>139</v>
      </c>
      <c r="W9" s="26" t="s">
        <v>46</v>
      </c>
      <c r="X9" s="26" t="s">
        <v>47</v>
      </c>
      <c r="Y9" s="26" t="s">
        <v>48</v>
      </c>
      <c r="Z9" s="26" t="s">
        <v>49</v>
      </c>
      <c r="AA9" s="78" t="s">
        <v>50</v>
      </c>
      <c r="AB9" s="79" t="s">
        <v>51</v>
      </c>
      <c r="AC9" s="80" t="s">
        <v>52</v>
      </c>
      <c r="AD9" s="80"/>
      <c r="AE9" s="81"/>
      <c r="AF9" s="148" t="s">
        <v>53</v>
      </c>
      <c r="AG9" s="92" t="s">
        <v>54</v>
      </c>
      <c r="AH9" s="78" t="s">
        <v>55</v>
      </c>
      <c r="AI9" s="82" t="s">
        <v>56</v>
      </c>
      <c r="AJ9" s="93" t="s">
        <v>57</v>
      </c>
      <c r="AK9" s="93" t="s">
        <v>58</v>
      </c>
      <c r="AL9" s="94" t="s">
        <v>59</v>
      </c>
      <c r="AM9" s="95" t="s">
        <v>60</v>
      </c>
      <c r="AN9" s="96" t="s">
        <v>61</v>
      </c>
      <c r="AO9" s="96" t="s">
        <v>62</v>
      </c>
      <c r="AP9" s="95" t="s">
        <v>63</v>
      </c>
      <c r="AQ9" s="95" t="s">
        <v>64</v>
      </c>
      <c r="AR9" s="95" t="s">
        <v>65</v>
      </c>
      <c r="AS9" s="96" t="s">
        <v>66</v>
      </c>
      <c r="AT9" s="111" t="s">
        <v>67</v>
      </c>
      <c r="AU9" s="112" t="s">
        <v>68</v>
      </c>
      <c r="AV9" s="108" t="s">
        <v>69</v>
      </c>
      <c r="AW9" s="118" t="s">
        <v>140</v>
      </c>
    </row>
    <row r="10" s="164" customFormat="1" ht="65.25" customHeight="1" spans="1:49">
      <c r="A10" s="26"/>
      <c r="B10" s="26"/>
      <c r="C10" s="26"/>
      <c r="D10" s="17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83"/>
      <c r="AB10" s="79"/>
      <c r="AC10" s="84" t="s">
        <v>71</v>
      </c>
      <c r="AD10" s="85" t="s">
        <v>72</v>
      </c>
      <c r="AE10" s="85" t="s">
        <v>73</v>
      </c>
      <c r="AF10" s="149"/>
      <c r="AG10" s="97"/>
      <c r="AH10" s="83"/>
      <c r="AI10" s="86"/>
      <c r="AJ10" s="93"/>
      <c r="AK10" s="93"/>
      <c r="AL10" s="98"/>
      <c r="AM10" s="99"/>
      <c r="AN10" s="100"/>
      <c r="AO10" s="100"/>
      <c r="AP10" s="99"/>
      <c r="AQ10" s="99"/>
      <c r="AR10" s="99"/>
      <c r="AS10" s="100"/>
      <c r="AT10" s="113"/>
      <c r="AU10" s="114"/>
      <c r="AV10" s="108"/>
      <c r="AW10" s="118"/>
    </row>
    <row r="11" s="3" customFormat="1" ht="50.1" customHeight="1" spans="1:50">
      <c r="A11" s="28">
        <v>31</v>
      </c>
      <c r="B11" s="39">
        <v>1</v>
      </c>
      <c r="C11" s="30" t="s">
        <v>74</v>
      </c>
      <c r="D11" s="172" t="s">
        <v>141</v>
      </c>
      <c r="E11" s="173" t="s">
        <v>141</v>
      </c>
      <c r="F11" s="32" t="s">
        <v>142</v>
      </c>
      <c r="G11" s="41" t="s">
        <v>143</v>
      </c>
      <c r="H11" s="39" t="s">
        <v>144</v>
      </c>
      <c r="I11" s="30" t="s">
        <v>145</v>
      </c>
      <c r="J11" s="39"/>
      <c r="K11" s="39" t="s">
        <v>78</v>
      </c>
      <c r="L11" s="30"/>
      <c r="M11" s="39" t="s">
        <v>78</v>
      </c>
      <c r="N11" s="39" t="s">
        <v>79</v>
      </c>
      <c r="O11" s="39" t="s">
        <v>80</v>
      </c>
      <c r="P11" s="39" t="s">
        <v>81</v>
      </c>
      <c r="Q11" s="39"/>
      <c r="R11" s="39"/>
      <c r="S11" s="39"/>
      <c r="T11" s="39"/>
      <c r="U11" s="39"/>
      <c r="V11" s="39">
        <v>4.7607</v>
      </c>
      <c r="W11" s="39"/>
      <c r="X11" s="39"/>
      <c r="Y11" s="39"/>
      <c r="Z11" s="39"/>
      <c r="AA11" s="39" t="s">
        <v>83</v>
      </c>
      <c r="AB11" s="39"/>
      <c r="AC11" s="39"/>
      <c r="AD11" s="39"/>
      <c r="AE11" s="39"/>
      <c r="AF11" s="87"/>
      <c r="AG11" s="101"/>
      <c r="AH11" s="39">
        <f>SUM(AH12:AH33)</f>
        <v>23.78</v>
      </c>
      <c r="AI11" s="39">
        <v>0.57</v>
      </c>
      <c r="AJ11" s="39" t="s">
        <v>84</v>
      </c>
      <c r="AK11" s="102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>
        <v>1</v>
      </c>
      <c r="AX11" s="58"/>
    </row>
    <row r="12" s="3" customFormat="1" ht="50.1" customHeight="1" spans="1:50">
      <c r="A12" s="28">
        <v>32</v>
      </c>
      <c r="B12" s="39">
        <v>2</v>
      </c>
      <c r="C12" s="30" t="s">
        <v>74</v>
      </c>
      <c r="D12" s="172" t="s">
        <v>146</v>
      </c>
      <c r="E12" s="174" t="s">
        <v>146</v>
      </c>
      <c r="F12" s="175" t="s">
        <v>147</v>
      </c>
      <c r="G12" s="43" t="s">
        <v>77</v>
      </c>
      <c r="H12" s="39" t="s">
        <v>144</v>
      </c>
      <c r="I12" s="30" t="s">
        <v>145</v>
      </c>
      <c r="J12" s="39"/>
      <c r="K12" s="39" t="s">
        <v>78</v>
      </c>
      <c r="L12" s="30"/>
      <c r="M12" s="39" t="s">
        <v>78</v>
      </c>
      <c r="N12" s="39" t="s">
        <v>79</v>
      </c>
      <c r="O12" s="39" t="s">
        <v>80</v>
      </c>
      <c r="P12" s="39" t="s">
        <v>81</v>
      </c>
      <c r="Q12" s="198" t="s">
        <v>82</v>
      </c>
      <c r="R12" s="39"/>
      <c r="S12" s="39"/>
      <c r="T12" s="39"/>
      <c r="U12" s="39"/>
      <c r="V12" s="39">
        <v>0.506</v>
      </c>
      <c r="W12" s="39"/>
      <c r="X12" s="39"/>
      <c r="Y12" s="39"/>
      <c r="Z12" s="39"/>
      <c r="AA12" s="39" t="s">
        <v>87</v>
      </c>
      <c r="AB12" s="39"/>
      <c r="AC12" s="39"/>
      <c r="AD12" s="39"/>
      <c r="AE12" s="39"/>
      <c r="AF12" s="87"/>
      <c r="AG12" s="101"/>
      <c r="AH12" s="39">
        <v>8.79</v>
      </c>
      <c r="AI12" s="39"/>
      <c r="AJ12" s="103"/>
      <c r="AK12" s="103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>
        <v>1</v>
      </c>
      <c r="AX12" s="58"/>
    </row>
    <row r="13" s="3" customFormat="1" ht="50.1" customHeight="1" spans="1:50">
      <c r="A13" s="28">
        <v>33</v>
      </c>
      <c r="B13" s="39">
        <v>3</v>
      </c>
      <c r="C13" s="30" t="s">
        <v>148</v>
      </c>
      <c r="D13" s="176" t="s">
        <v>149</v>
      </c>
      <c r="E13" s="34" t="s">
        <v>149</v>
      </c>
      <c r="F13" s="177" t="s">
        <v>150</v>
      </c>
      <c r="G13" s="28" t="s">
        <v>90</v>
      </c>
      <c r="H13" s="39" t="s">
        <v>144</v>
      </c>
      <c r="I13" s="30" t="s">
        <v>145</v>
      </c>
      <c r="J13" s="39"/>
      <c r="K13" s="39" t="s">
        <v>78</v>
      </c>
      <c r="L13" s="30"/>
      <c r="M13" s="39" t="s">
        <v>78</v>
      </c>
      <c r="N13" s="39" t="s">
        <v>79</v>
      </c>
      <c r="O13" s="39" t="s">
        <v>80</v>
      </c>
      <c r="P13" s="39" t="s">
        <v>90</v>
      </c>
      <c r="Q13" s="39" t="s">
        <v>92</v>
      </c>
      <c r="R13" s="39" t="s">
        <v>93</v>
      </c>
      <c r="S13" s="39"/>
      <c r="T13" s="39" t="s">
        <v>151</v>
      </c>
      <c r="U13" s="39"/>
      <c r="V13" s="39">
        <v>0.3687</v>
      </c>
      <c r="W13" s="39"/>
      <c r="X13" s="39"/>
      <c r="Y13" s="39"/>
      <c r="Z13" s="39"/>
      <c r="AA13" s="39" t="s">
        <v>95</v>
      </c>
      <c r="AB13" s="39" t="s">
        <v>152</v>
      </c>
      <c r="AC13" s="39">
        <v>192</v>
      </c>
      <c r="AD13" s="39">
        <v>162</v>
      </c>
      <c r="AE13" s="39">
        <v>2.5</v>
      </c>
      <c r="AF13" s="87">
        <f>AC13*AD13*AE13*7860/1000000000</f>
        <v>0.6111936</v>
      </c>
      <c r="AG13" s="101">
        <f>V13/AF13</f>
        <v>0.603245845506236</v>
      </c>
      <c r="AH13" s="39"/>
      <c r="AI13" s="39"/>
      <c r="AJ13" s="103"/>
      <c r="AK13" s="103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>
        <v>1</v>
      </c>
      <c r="AX13" s="58"/>
    </row>
    <row r="14" s="3" customFormat="1" ht="50.1" customHeight="1" spans="1:50">
      <c r="A14" s="28">
        <v>34</v>
      </c>
      <c r="B14" s="37">
        <v>3</v>
      </c>
      <c r="C14" s="38" t="s">
        <v>153</v>
      </c>
      <c r="D14" s="178" t="s">
        <v>154</v>
      </c>
      <c r="E14" s="45" t="s">
        <v>155</v>
      </c>
      <c r="F14" s="179" t="s">
        <v>156</v>
      </c>
      <c r="G14" s="43" t="s">
        <v>157</v>
      </c>
      <c r="H14" s="39" t="s">
        <v>144</v>
      </c>
      <c r="I14" s="30" t="s">
        <v>145</v>
      </c>
      <c r="J14" s="39"/>
      <c r="K14" s="39" t="s">
        <v>78</v>
      </c>
      <c r="L14" s="30"/>
      <c r="M14" s="39" t="s">
        <v>78</v>
      </c>
      <c r="N14" s="39" t="s">
        <v>80</v>
      </c>
      <c r="O14" s="39" t="s">
        <v>79</v>
      </c>
      <c r="P14" s="32" t="s">
        <v>100</v>
      </c>
      <c r="Q14" s="39"/>
      <c r="R14" s="39" t="s">
        <v>158</v>
      </c>
      <c r="S14" s="39"/>
      <c r="T14" s="39"/>
      <c r="U14" s="39"/>
      <c r="V14" s="39">
        <v>0.0097</v>
      </c>
      <c r="W14" s="39"/>
      <c r="X14" s="39"/>
      <c r="Y14" s="39"/>
      <c r="Z14" s="39"/>
      <c r="AA14" s="39"/>
      <c r="AB14" s="39"/>
      <c r="AC14" s="39"/>
      <c r="AD14" s="39"/>
      <c r="AE14" s="39"/>
      <c r="AF14" s="87"/>
      <c r="AG14" s="101"/>
      <c r="AH14" s="39"/>
      <c r="AI14" s="39"/>
      <c r="AJ14" s="103"/>
      <c r="AK14" s="103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>
        <v>2</v>
      </c>
      <c r="AX14" s="58"/>
    </row>
    <row r="15" s="3" customFormat="1" ht="50.1" customHeight="1" spans="1:50">
      <c r="A15" s="28">
        <v>35</v>
      </c>
      <c r="B15" s="37">
        <v>3</v>
      </c>
      <c r="C15" s="38" t="s">
        <v>159</v>
      </c>
      <c r="D15" s="178" t="s">
        <v>160</v>
      </c>
      <c r="E15" s="45" t="s">
        <v>161</v>
      </c>
      <c r="F15" s="179" t="s">
        <v>156</v>
      </c>
      <c r="G15" s="43" t="s">
        <v>162</v>
      </c>
      <c r="H15" s="39" t="s">
        <v>144</v>
      </c>
      <c r="I15" s="30" t="s">
        <v>145</v>
      </c>
      <c r="J15" s="39"/>
      <c r="K15" s="39" t="s">
        <v>78</v>
      </c>
      <c r="L15" s="30"/>
      <c r="M15" s="39" t="s">
        <v>78</v>
      </c>
      <c r="N15" s="39" t="s">
        <v>80</v>
      </c>
      <c r="O15" s="39" t="s">
        <v>79</v>
      </c>
      <c r="P15" s="43" t="s">
        <v>100</v>
      </c>
      <c r="Q15" s="39"/>
      <c r="R15" s="39"/>
      <c r="S15" s="39"/>
      <c r="T15" s="39"/>
      <c r="U15" s="39"/>
      <c r="V15" s="39">
        <v>0.0055</v>
      </c>
      <c r="W15" s="39"/>
      <c r="X15" s="39"/>
      <c r="Y15" s="39"/>
      <c r="Z15" s="39"/>
      <c r="AA15" s="39"/>
      <c r="AB15" s="39"/>
      <c r="AC15" s="39"/>
      <c r="AD15" s="39"/>
      <c r="AE15" s="39"/>
      <c r="AF15" s="87"/>
      <c r="AG15" s="101"/>
      <c r="AH15" s="39"/>
      <c r="AI15" s="39"/>
      <c r="AJ15" s="103"/>
      <c r="AK15" s="103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>
        <v>1</v>
      </c>
      <c r="AX15" s="58"/>
    </row>
    <row r="16" s="3" customFormat="1" ht="50.1" customHeight="1" spans="1:50">
      <c r="A16" s="28">
        <v>36</v>
      </c>
      <c r="B16" s="37">
        <v>2</v>
      </c>
      <c r="C16" s="38" t="s">
        <v>74</v>
      </c>
      <c r="D16" s="176" t="s">
        <v>163</v>
      </c>
      <c r="E16" s="180" t="s">
        <v>163</v>
      </c>
      <c r="F16" s="175" t="s">
        <v>164</v>
      </c>
      <c r="G16" s="181" t="s">
        <v>77</v>
      </c>
      <c r="H16" s="39" t="s">
        <v>144</v>
      </c>
      <c r="I16" s="30" t="s">
        <v>145</v>
      </c>
      <c r="J16" s="39"/>
      <c r="K16" s="39"/>
      <c r="L16" s="30"/>
      <c r="M16" s="39" t="s">
        <v>78</v>
      </c>
      <c r="N16" s="39" t="s">
        <v>79</v>
      </c>
      <c r="O16" s="39" t="s">
        <v>80</v>
      </c>
      <c r="P16" s="39" t="s">
        <v>81</v>
      </c>
      <c r="Q16" s="198" t="s">
        <v>82</v>
      </c>
      <c r="R16" s="39"/>
      <c r="S16" s="39"/>
      <c r="T16" s="39"/>
      <c r="U16" s="39"/>
      <c r="V16" s="39">
        <v>0.3935</v>
      </c>
      <c r="W16" s="39"/>
      <c r="X16" s="39"/>
      <c r="Y16" s="39"/>
      <c r="Z16" s="39"/>
      <c r="AA16" s="39" t="s">
        <v>87</v>
      </c>
      <c r="AB16" s="39"/>
      <c r="AC16" s="39"/>
      <c r="AD16" s="39"/>
      <c r="AE16" s="39"/>
      <c r="AF16" s="87"/>
      <c r="AG16" s="101"/>
      <c r="AH16" s="39">
        <v>8.79</v>
      </c>
      <c r="AI16" s="39"/>
      <c r="AJ16" s="103"/>
      <c r="AK16" s="103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>
        <v>1</v>
      </c>
      <c r="AX16" s="58"/>
    </row>
    <row r="17" s="3" customFormat="1" ht="50.1" customHeight="1" spans="1:50">
      <c r="A17" s="28">
        <v>37</v>
      </c>
      <c r="B17" s="39">
        <v>3</v>
      </c>
      <c r="C17" s="38" t="s">
        <v>74</v>
      </c>
      <c r="D17" s="176" t="s">
        <v>165</v>
      </c>
      <c r="E17" s="34" t="s">
        <v>165</v>
      </c>
      <c r="F17" s="177" t="s">
        <v>166</v>
      </c>
      <c r="G17" s="28" t="s">
        <v>90</v>
      </c>
      <c r="H17" s="39" t="s">
        <v>144</v>
      </c>
      <c r="I17" s="30" t="s">
        <v>145</v>
      </c>
      <c r="J17" s="39"/>
      <c r="K17" s="39" t="s">
        <v>78</v>
      </c>
      <c r="L17" s="30"/>
      <c r="M17" s="39" t="s">
        <v>78</v>
      </c>
      <c r="N17" s="39" t="s">
        <v>79</v>
      </c>
      <c r="O17" s="39" t="s">
        <v>80</v>
      </c>
      <c r="P17" s="39" t="s">
        <v>90</v>
      </c>
      <c r="Q17" s="39" t="s">
        <v>92</v>
      </c>
      <c r="R17" s="39" t="s">
        <v>93</v>
      </c>
      <c r="S17" s="39"/>
      <c r="T17" s="39" t="s">
        <v>151</v>
      </c>
      <c r="U17" s="39"/>
      <c r="V17" s="39">
        <v>0.3687</v>
      </c>
      <c r="W17" s="39"/>
      <c r="X17" s="39"/>
      <c r="Y17" s="39"/>
      <c r="Z17" s="39"/>
      <c r="AA17" s="39" t="s">
        <v>95</v>
      </c>
      <c r="AB17" s="39" t="s">
        <v>152</v>
      </c>
      <c r="AC17" s="39">
        <v>192</v>
      </c>
      <c r="AD17" s="39">
        <v>162</v>
      </c>
      <c r="AE17" s="39">
        <v>2.5</v>
      </c>
      <c r="AF17" s="87">
        <f t="shared" ref="AF17:AF24" si="0">AC17*AD17*AE17*7860/1000000000</f>
        <v>0.6111936</v>
      </c>
      <c r="AG17" s="101">
        <f t="shared" ref="AG17:AG24" si="1">V17/AF17</f>
        <v>0.603245845506236</v>
      </c>
      <c r="AH17" s="39"/>
      <c r="AI17" s="39"/>
      <c r="AJ17" s="103"/>
      <c r="AK17" s="103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>
        <v>1</v>
      </c>
      <c r="AX17" s="58"/>
    </row>
    <row r="18" s="3" customFormat="1" ht="50.1" customHeight="1" spans="1:50">
      <c r="A18" s="28">
        <v>38</v>
      </c>
      <c r="B18" s="37">
        <v>3</v>
      </c>
      <c r="C18" s="38" t="s">
        <v>153</v>
      </c>
      <c r="D18" s="178" t="s">
        <v>154</v>
      </c>
      <c r="E18" s="45" t="s">
        <v>155</v>
      </c>
      <c r="F18" s="179" t="s">
        <v>156</v>
      </c>
      <c r="G18" s="43" t="s">
        <v>157</v>
      </c>
      <c r="H18" s="39" t="s">
        <v>144</v>
      </c>
      <c r="I18" s="30" t="s">
        <v>145</v>
      </c>
      <c r="J18" s="39"/>
      <c r="K18" s="39" t="s">
        <v>78</v>
      </c>
      <c r="L18" s="30"/>
      <c r="M18" s="39" t="s">
        <v>78</v>
      </c>
      <c r="N18" s="39" t="s">
        <v>80</v>
      </c>
      <c r="O18" s="39" t="s">
        <v>79</v>
      </c>
      <c r="P18" s="32" t="s">
        <v>100</v>
      </c>
      <c r="Q18" s="39"/>
      <c r="R18" s="39" t="s">
        <v>158</v>
      </c>
      <c r="S18" s="39"/>
      <c r="T18" s="39"/>
      <c r="U18" s="39"/>
      <c r="V18" s="39">
        <v>0.0097</v>
      </c>
      <c r="W18" s="39"/>
      <c r="X18" s="39"/>
      <c r="Y18" s="39"/>
      <c r="Z18" s="39"/>
      <c r="AA18" s="39"/>
      <c r="AB18" s="39"/>
      <c r="AC18" s="39"/>
      <c r="AD18" s="39"/>
      <c r="AE18" s="39"/>
      <c r="AF18" s="87"/>
      <c r="AG18" s="101"/>
      <c r="AH18" s="39"/>
      <c r="AI18" s="39"/>
      <c r="AJ18" s="103"/>
      <c r="AK18" s="103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>
        <v>2</v>
      </c>
      <c r="AX18" s="58"/>
    </row>
    <row r="19" s="3" customFormat="1" ht="50.1" customHeight="1" spans="1:50">
      <c r="A19" s="28">
        <v>39</v>
      </c>
      <c r="B19" s="37">
        <v>3</v>
      </c>
      <c r="C19" s="38" t="s">
        <v>159</v>
      </c>
      <c r="D19" s="178" t="s">
        <v>160</v>
      </c>
      <c r="E19" s="45" t="s">
        <v>161</v>
      </c>
      <c r="F19" s="179" t="s">
        <v>156</v>
      </c>
      <c r="G19" s="43" t="s">
        <v>162</v>
      </c>
      <c r="H19" s="39" t="s">
        <v>144</v>
      </c>
      <c r="I19" s="30" t="s">
        <v>145</v>
      </c>
      <c r="J19" s="39"/>
      <c r="K19" s="39" t="s">
        <v>78</v>
      </c>
      <c r="L19" s="30"/>
      <c r="M19" s="39" t="s">
        <v>78</v>
      </c>
      <c r="N19" s="39" t="s">
        <v>80</v>
      </c>
      <c r="O19" s="39" t="s">
        <v>79</v>
      </c>
      <c r="P19" s="43" t="s">
        <v>100</v>
      </c>
      <c r="Q19" s="39"/>
      <c r="R19" s="39"/>
      <c r="S19" s="39"/>
      <c r="T19" s="39"/>
      <c r="U19" s="39"/>
      <c r="V19" s="39">
        <v>0.0055</v>
      </c>
      <c r="W19" s="39"/>
      <c r="X19" s="39"/>
      <c r="Y19" s="39"/>
      <c r="Z19" s="39"/>
      <c r="AA19" s="39"/>
      <c r="AB19" s="39"/>
      <c r="AC19" s="39"/>
      <c r="AD19" s="39"/>
      <c r="AE19" s="39"/>
      <c r="AF19" s="87"/>
      <c r="AG19" s="101"/>
      <c r="AH19" s="39"/>
      <c r="AI19" s="39"/>
      <c r="AJ19" s="103"/>
      <c r="AK19" s="103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>
        <v>1</v>
      </c>
      <c r="AX19" s="58"/>
    </row>
    <row r="20" s="3" customFormat="1" ht="50.1" customHeight="1" spans="1:50">
      <c r="A20" s="28">
        <v>40</v>
      </c>
      <c r="B20" s="39">
        <v>2</v>
      </c>
      <c r="C20" s="30" t="s">
        <v>74</v>
      </c>
      <c r="D20" s="176" t="s">
        <v>167</v>
      </c>
      <c r="E20" s="174" t="s">
        <v>167</v>
      </c>
      <c r="F20" s="177" t="s">
        <v>168</v>
      </c>
      <c r="G20" s="41" t="s">
        <v>169</v>
      </c>
      <c r="H20" s="39" t="s">
        <v>144</v>
      </c>
      <c r="I20" s="30" t="s">
        <v>145</v>
      </c>
      <c r="J20" s="39"/>
      <c r="K20" s="39" t="s">
        <v>78</v>
      </c>
      <c r="L20" s="30"/>
      <c r="M20" s="39" t="s">
        <v>78</v>
      </c>
      <c r="N20" s="39" t="s">
        <v>79</v>
      </c>
      <c r="O20" s="39" t="s">
        <v>80</v>
      </c>
      <c r="P20" s="39" t="s">
        <v>90</v>
      </c>
      <c r="Q20" s="39" t="s">
        <v>170</v>
      </c>
      <c r="R20" s="39" t="s">
        <v>171</v>
      </c>
      <c r="S20" s="39"/>
      <c r="T20" s="39"/>
      <c r="U20" s="39"/>
      <c r="V20" s="39">
        <v>1.0693</v>
      </c>
      <c r="W20" s="39"/>
      <c r="X20" s="39"/>
      <c r="Y20" s="39"/>
      <c r="Z20" s="39"/>
      <c r="AA20" s="39" t="s">
        <v>95</v>
      </c>
      <c r="AB20" s="39" t="s">
        <v>172</v>
      </c>
      <c r="AC20" s="39">
        <v>636</v>
      </c>
      <c r="AD20" s="39">
        <v>82.5</v>
      </c>
      <c r="AE20" s="39">
        <v>3</v>
      </c>
      <c r="AF20" s="87">
        <f t="shared" si="0"/>
        <v>1.2372426</v>
      </c>
      <c r="AG20" s="101">
        <f t="shared" si="1"/>
        <v>0.864260574280258</v>
      </c>
      <c r="AH20" s="39"/>
      <c r="AI20" s="39"/>
      <c r="AJ20" s="103"/>
      <c r="AK20" s="103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>
        <v>1</v>
      </c>
      <c r="AX20" s="58"/>
    </row>
    <row r="21" s="3" customFormat="1" ht="50.1" customHeight="1" spans="1:50">
      <c r="A21" s="28">
        <v>41</v>
      </c>
      <c r="B21" s="39">
        <v>2</v>
      </c>
      <c r="C21" s="30" t="s">
        <v>74</v>
      </c>
      <c r="D21" s="172" t="s">
        <v>173</v>
      </c>
      <c r="E21" s="173" t="s">
        <v>173</v>
      </c>
      <c r="F21" s="177" t="s">
        <v>174</v>
      </c>
      <c r="G21" s="41" t="s">
        <v>90</v>
      </c>
      <c r="H21" s="39" t="s">
        <v>144</v>
      </c>
      <c r="I21" s="30" t="s">
        <v>145</v>
      </c>
      <c r="J21" s="39"/>
      <c r="K21" s="39" t="s">
        <v>78</v>
      </c>
      <c r="L21" s="30"/>
      <c r="M21" s="39" t="s">
        <v>78</v>
      </c>
      <c r="N21" s="39" t="s">
        <v>79</v>
      </c>
      <c r="O21" s="39" t="s">
        <v>80</v>
      </c>
      <c r="P21" s="39" t="s">
        <v>90</v>
      </c>
      <c r="Q21" s="39" t="s">
        <v>170</v>
      </c>
      <c r="R21" s="39" t="s">
        <v>175</v>
      </c>
      <c r="S21" s="39"/>
      <c r="T21" s="39"/>
      <c r="U21" s="39"/>
      <c r="V21" s="39">
        <v>0.8622</v>
      </c>
      <c r="W21" s="39"/>
      <c r="X21" s="39"/>
      <c r="Y21" s="39"/>
      <c r="Z21" s="39"/>
      <c r="AA21" s="39" t="s">
        <v>95</v>
      </c>
      <c r="AB21" s="39"/>
      <c r="AC21" s="39">
        <f>V21/0.869*1000+10</f>
        <v>1002.1749136939</v>
      </c>
      <c r="AD21" s="39">
        <v>25</v>
      </c>
      <c r="AE21" s="39"/>
      <c r="AF21" s="87">
        <f>AC21*0.869/1000</f>
        <v>0.87089</v>
      </c>
      <c r="AG21" s="101">
        <f t="shared" si="1"/>
        <v>0.990021701937099</v>
      </c>
      <c r="AH21" s="39"/>
      <c r="AI21" s="39"/>
      <c r="AJ21" s="103"/>
      <c r="AK21" s="103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>
        <v>1</v>
      </c>
      <c r="AX21" s="58"/>
    </row>
    <row r="22" s="3" customFormat="1" ht="50.1" customHeight="1" spans="1:50">
      <c r="A22" s="28">
        <v>42</v>
      </c>
      <c r="B22" s="39">
        <v>2</v>
      </c>
      <c r="C22" s="30" t="s">
        <v>74</v>
      </c>
      <c r="D22" s="176" t="s">
        <v>102</v>
      </c>
      <c r="E22" s="30" t="s">
        <v>102</v>
      </c>
      <c r="F22" s="182" t="s">
        <v>103</v>
      </c>
      <c r="G22" s="41" t="s">
        <v>90</v>
      </c>
      <c r="H22" s="39" t="s">
        <v>144</v>
      </c>
      <c r="I22" s="30" t="s">
        <v>145</v>
      </c>
      <c r="J22" s="39"/>
      <c r="K22" s="39" t="s">
        <v>78</v>
      </c>
      <c r="L22" s="30"/>
      <c r="M22" s="39" t="s">
        <v>78</v>
      </c>
      <c r="N22" s="39" t="s">
        <v>79</v>
      </c>
      <c r="O22" s="39" t="s">
        <v>80</v>
      </c>
      <c r="P22" s="39" t="s">
        <v>90</v>
      </c>
      <c r="Q22" s="39" t="s">
        <v>92</v>
      </c>
      <c r="R22" s="39" t="s">
        <v>93</v>
      </c>
      <c r="S22" s="39"/>
      <c r="T22" s="39"/>
      <c r="U22" s="39"/>
      <c r="V22" s="39">
        <v>0.1383</v>
      </c>
      <c r="W22" s="39"/>
      <c r="X22" s="39"/>
      <c r="Y22" s="39"/>
      <c r="Z22" s="39"/>
      <c r="AA22" s="39" t="s">
        <v>95</v>
      </c>
      <c r="AB22" s="39" t="s">
        <v>104</v>
      </c>
      <c r="AC22" s="39">
        <v>128</v>
      </c>
      <c r="AD22" s="39">
        <v>112</v>
      </c>
      <c r="AE22" s="39">
        <v>2.5</v>
      </c>
      <c r="AF22" s="87">
        <f t="shared" si="0"/>
        <v>0.2817024</v>
      </c>
      <c r="AG22" s="101">
        <f t="shared" si="1"/>
        <v>0.490943634133043</v>
      </c>
      <c r="AH22" s="39"/>
      <c r="AI22" s="39"/>
      <c r="AJ22" s="103"/>
      <c r="AK22" s="103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>
        <v>2</v>
      </c>
      <c r="AX22" s="58"/>
    </row>
    <row r="23" s="3" customFormat="1" ht="50.1" customHeight="1" spans="1:50">
      <c r="A23" s="28">
        <v>43</v>
      </c>
      <c r="B23" s="39">
        <v>2</v>
      </c>
      <c r="C23" s="30" t="s">
        <v>74</v>
      </c>
      <c r="D23" s="183" t="s">
        <v>109</v>
      </c>
      <c r="E23" s="40" t="s">
        <v>109</v>
      </c>
      <c r="F23" s="184" t="s">
        <v>110</v>
      </c>
      <c r="G23" s="41" t="s">
        <v>90</v>
      </c>
      <c r="H23" s="39" t="s">
        <v>144</v>
      </c>
      <c r="I23" s="30" t="s">
        <v>145</v>
      </c>
      <c r="J23" s="39"/>
      <c r="K23" s="39" t="s">
        <v>78</v>
      </c>
      <c r="L23" s="30"/>
      <c r="M23" s="39" t="s">
        <v>78</v>
      </c>
      <c r="N23" s="39" t="s">
        <v>79</v>
      </c>
      <c r="O23" s="39" t="s">
        <v>80</v>
      </c>
      <c r="P23" s="39" t="s">
        <v>90</v>
      </c>
      <c r="Q23" s="39" t="s">
        <v>92</v>
      </c>
      <c r="R23" s="39" t="s">
        <v>93</v>
      </c>
      <c r="S23" s="39"/>
      <c r="T23" s="39"/>
      <c r="U23" s="39"/>
      <c r="V23" s="39">
        <v>0.1705</v>
      </c>
      <c r="W23" s="39"/>
      <c r="X23" s="39"/>
      <c r="Y23" s="39"/>
      <c r="Z23" s="39"/>
      <c r="AA23" s="39" t="s">
        <v>95</v>
      </c>
      <c r="AB23" s="39" t="s">
        <v>111</v>
      </c>
      <c r="AC23" s="39">
        <v>129</v>
      </c>
      <c r="AD23" s="39">
        <v>84</v>
      </c>
      <c r="AE23" s="39">
        <v>2.5</v>
      </c>
      <c r="AF23" s="87">
        <f t="shared" si="0"/>
        <v>0.2129274</v>
      </c>
      <c r="AG23" s="101">
        <f t="shared" si="1"/>
        <v>0.800742412672113</v>
      </c>
      <c r="AH23" s="39"/>
      <c r="AI23" s="39"/>
      <c r="AJ23" s="103"/>
      <c r="AK23" s="103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>
        <v>2</v>
      </c>
      <c r="AX23" s="58"/>
    </row>
    <row r="24" s="3" customFormat="1" ht="50.1" customHeight="1" spans="1:50">
      <c r="A24" s="28">
        <v>44</v>
      </c>
      <c r="B24" s="39">
        <v>2</v>
      </c>
      <c r="C24" s="30" t="s">
        <v>74</v>
      </c>
      <c r="D24" s="183" t="s">
        <v>176</v>
      </c>
      <c r="E24" s="40" t="s">
        <v>176</v>
      </c>
      <c r="F24" s="177" t="s">
        <v>177</v>
      </c>
      <c r="G24" s="41" t="s">
        <v>90</v>
      </c>
      <c r="H24" s="39" t="s">
        <v>144</v>
      </c>
      <c r="I24" s="30" t="s">
        <v>145</v>
      </c>
      <c r="J24" s="39"/>
      <c r="K24" s="39" t="s">
        <v>78</v>
      </c>
      <c r="L24" s="30"/>
      <c r="M24" s="39" t="s">
        <v>78</v>
      </c>
      <c r="N24" s="39" t="s">
        <v>79</v>
      </c>
      <c r="O24" s="39" t="s">
        <v>80</v>
      </c>
      <c r="P24" s="39" t="s">
        <v>90</v>
      </c>
      <c r="Q24" s="39" t="s">
        <v>178</v>
      </c>
      <c r="R24" s="39" t="s">
        <v>179</v>
      </c>
      <c r="S24" s="39"/>
      <c r="T24" s="39" t="s">
        <v>180</v>
      </c>
      <c r="U24" s="39"/>
      <c r="V24" s="39">
        <v>0.0719</v>
      </c>
      <c r="W24" s="39"/>
      <c r="X24" s="39"/>
      <c r="Y24" s="39"/>
      <c r="Z24" s="39"/>
      <c r="AA24" s="39" t="s">
        <v>95</v>
      </c>
      <c r="AB24" s="39" t="s">
        <v>181</v>
      </c>
      <c r="AC24" s="39">
        <v>178</v>
      </c>
      <c r="AD24" s="39">
        <v>52.5</v>
      </c>
      <c r="AE24" s="39">
        <v>2</v>
      </c>
      <c r="AF24" s="87">
        <f t="shared" si="0"/>
        <v>0.1469034</v>
      </c>
      <c r="AG24" s="101">
        <f t="shared" si="1"/>
        <v>0.489437276468754</v>
      </c>
      <c r="AH24" s="39"/>
      <c r="AI24" s="39"/>
      <c r="AJ24" s="103"/>
      <c r="AK24" s="103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>
        <v>1</v>
      </c>
      <c r="AX24" s="58"/>
    </row>
    <row r="25" s="3" customFormat="1" ht="50.1" customHeight="1" spans="1:50">
      <c r="A25" s="28">
        <v>45</v>
      </c>
      <c r="B25" s="39">
        <v>2</v>
      </c>
      <c r="C25" s="38" t="s">
        <v>153</v>
      </c>
      <c r="D25" s="185" t="s">
        <v>182</v>
      </c>
      <c r="E25" s="32" t="s">
        <v>183</v>
      </c>
      <c r="F25" s="177" t="s">
        <v>184</v>
      </c>
      <c r="G25" s="39" t="s">
        <v>185</v>
      </c>
      <c r="H25" s="30" t="s">
        <v>145</v>
      </c>
      <c r="I25" s="30" t="s">
        <v>145</v>
      </c>
      <c r="J25" s="39"/>
      <c r="K25" s="39" t="s">
        <v>78</v>
      </c>
      <c r="L25" s="30"/>
      <c r="M25" s="39" t="s">
        <v>78</v>
      </c>
      <c r="N25" s="39" t="s">
        <v>80</v>
      </c>
      <c r="O25" s="39" t="s">
        <v>79</v>
      </c>
      <c r="P25" s="39" t="s">
        <v>90</v>
      </c>
      <c r="Q25" s="39" t="s">
        <v>186</v>
      </c>
      <c r="R25" s="39" t="s">
        <v>187</v>
      </c>
      <c r="S25" s="39"/>
      <c r="T25" s="39"/>
      <c r="U25" s="39"/>
      <c r="V25" s="39">
        <v>0.5513</v>
      </c>
      <c r="W25" s="39"/>
      <c r="X25" s="39"/>
      <c r="Y25" s="39"/>
      <c r="Z25" s="39"/>
      <c r="AA25" s="39" t="s">
        <v>188</v>
      </c>
      <c r="AB25" s="39"/>
      <c r="AC25" s="39">
        <f>V25/1.387*1000+10</f>
        <v>407.47656813266</v>
      </c>
      <c r="AD25" s="39">
        <v>25</v>
      </c>
      <c r="AE25" s="39"/>
      <c r="AF25" s="87">
        <f>AC25*1.387/1000</f>
        <v>0.56517</v>
      </c>
      <c r="AG25" s="101">
        <f t="shared" ref="AG25:AG29" si="2">V25/AF25</f>
        <v>0.975458711538121</v>
      </c>
      <c r="AH25" s="39"/>
      <c r="AI25" s="39"/>
      <c r="AJ25" s="103"/>
      <c r="AK25" s="103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>
        <v>1</v>
      </c>
      <c r="AX25" s="58"/>
    </row>
    <row r="26" s="3" customFormat="1" ht="50.1" customHeight="1" spans="1:50">
      <c r="A26" s="28">
        <v>46</v>
      </c>
      <c r="B26" s="37">
        <v>2</v>
      </c>
      <c r="C26" s="38" t="s">
        <v>74</v>
      </c>
      <c r="D26" s="176" t="s">
        <v>189</v>
      </c>
      <c r="E26" s="32" t="s">
        <v>189</v>
      </c>
      <c r="F26" s="177" t="s">
        <v>190</v>
      </c>
      <c r="G26" s="39" t="s">
        <v>185</v>
      </c>
      <c r="H26" s="30" t="s">
        <v>145</v>
      </c>
      <c r="I26" s="30" t="s">
        <v>145</v>
      </c>
      <c r="J26" s="39"/>
      <c r="K26" s="39" t="s">
        <v>78</v>
      </c>
      <c r="L26" s="30"/>
      <c r="M26" s="39" t="s">
        <v>78</v>
      </c>
      <c r="N26" s="39" t="s">
        <v>79</v>
      </c>
      <c r="O26" s="39" t="s">
        <v>80</v>
      </c>
      <c r="P26" s="32" t="s">
        <v>90</v>
      </c>
      <c r="Q26" s="39" t="s">
        <v>170</v>
      </c>
      <c r="R26" s="39" t="s">
        <v>191</v>
      </c>
      <c r="S26" s="39"/>
      <c r="T26" s="39"/>
      <c r="U26" s="39"/>
      <c r="V26" s="39">
        <v>0.4979</v>
      </c>
      <c r="W26" s="39"/>
      <c r="X26" s="39"/>
      <c r="Y26" s="39"/>
      <c r="Z26" s="39"/>
      <c r="AA26" s="39" t="s">
        <v>188</v>
      </c>
      <c r="AB26" s="39"/>
      <c r="AC26" s="39">
        <f>V26/1.342*1000+10</f>
        <v>381.013412816691</v>
      </c>
      <c r="AD26" s="39">
        <v>40</v>
      </c>
      <c r="AE26" s="39">
        <v>20</v>
      </c>
      <c r="AF26" s="87">
        <f>AC26*1.342/1000</f>
        <v>0.51132</v>
      </c>
      <c r="AG26" s="101">
        <f t="shared" si="2"/>
        <v>0.973754204803254</v>
      </c>
      <c r="AH26" s="39"/>
      <c r="AI26" s="39"/>
      <c r="AJ26" s="103"/>
      <c r="AK26" s="103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>
        <v>1</v>
      </c>
      <c r="AX26" s="58"/>
    </row>
    <row r="27" s="3" customFormat="1" ht="50.1" customHeight="1" spans="1:50">
      <c r="A27" s="28">
        <v>47</v>
      </c>
      <c r="B27" s="37">
        <v>2</v>
      </c>
      <c r="C27" s="38" t="s">
        <v>153</v>
      </c>
      <c r="D27" s="186"/>
      <c r="E27" s="45" t="s">
        <v>192</v>
      </c>
      <c r="F27" s="43" t="s">
        <v>193</v>
      </c>
      <c r="G27" s="43" t="s">
        <v>77</v>
      </c>
      <c r="H27" s="39" t="s">
        <v>144</v>
      </c>
      <c r="I27" s="30" t="s">
        <v>145</v>
      </c>
      <c r="J27" s="39"/>
      <c r="K27" s="39" t="s">
        <v>78</v>
      </c>
      <c r="L27" s="30"/>
      <c r="M27" s="39" t="s">
        <v>78</v>
      </c>
      <c r="N27" s="39" t="s">
        <v>80</v>
      </c>
      <c r="O27" s="39" t="s">
        <v>79</v>
      </c>
      <c r="P27" s="43" t="s">
        <v>77</v>
      </c>
      <c r="Q27" s="39" t="s">
        <v>82</v>
      </c>
      <c r="R27" s="39"/>
      <c r="S27" s="39"/>
      <c r="T27" s="39"/>
      <c r="U27" s="39"/>
      <c r="V27" s="39">
        <v>0.0613</v>
      </c>
      <c r="W27" s="39"/>
      <c r="X27" s="39"/>
      <c r="Y27" s="39"/>
      <c r="Z27" s="39"/>
      <c r="AA27" s="39"/>
      <c r="AB27" s="39"/>
      <c r="AC27" s="39"/>
      <c r="AD27" s="39"/>
      <c r="AE27" s="39"/>
      <c r="AF27" s="87"/>
      <c r="AG27" s="101"/>
      <c r="AH27" s="39">
        <v>4</v>
      </c>
      <c r="AI27" s="39"/>
      <c r="AJ27" s="103"/>
      <c r="AK27" s="103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>
        <v>2</v>
      </c>
      <c r="AX27" s="58"/>
    </row>
    <row r="28" s="3" customFormat="1" ht="50.1" customHeight="1" spans="1:50">
      <c r="A28" s="28">
        <v>48</v>
      </c>
      <c r="B28" s="37">
        <v>3</v>
      </c>
      <c r="C28" s="38" t="s">
        <v>159</v>
      </c>
      <c r="D28" s="186"/>
      <c r="E28" s="45" t="s">
        <v>194</v>
      </c>
      <c r="F28" s="179" t="s">
        <v>195</v>
      </c>
      <c r="G28" s="43" t="s">
        <v>196</v>
      </c>
      <c r="H28" s="39" t="s">
        <v>144</v>
      </c>
      <c r="I28" s="30" t="s">
        <v>145</v>
      </c>
      <c r="J28" s="39"/>
      <c r="K28" s="39" t="s">
        <v>78</v>
      </c>
      <c r="L28" s="30"/>
      <c r="M28" s="39" t="s">
        <v>78</v>
      </c>
      <c r="N28" s="39" t="s">
        <v>80</v>
      </c>
      <c r="O28" s="39" t="s">
        <v>79</v>
      </c>
      <c r="P28" s="43" t="s">
        <v>196</v>
      </c>
      <c r="Q28" s="39" t="s">
        <v>197</v>
      </c>
      <c r="R28" s="63"/>
      <c r="S28" s="39"/>
      <c r="T28" s="39" t="s">
        <v>198</v>
      </c>
      <c r="U28" s="39"/>
      <c r="V28" s="39">
        <v>0.0444</v>
      </c>
      <c r="W28" s="39"/>
      <c r="X28" s="39"/>
      <c r="Y28" s="39"/>
      <c r="Z28" s="39"/>
      <c r="AA28" s="39"/>
      <c r="AB28" s="39"/>
      <c r="AC28" s="39"/>
      <c r="AD28" s="39"/>
      <c r="AE28" s="39"/>
      <c r="AF28" s="87"/>
      <c r="AG28" s="101"/>
      <c r="AH28" s="39"/>
      <c r="AI28" s="39"/>
      <c r="AJ28" s="103"/>
      <c r="AK28" s="103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>
        <v>2</v>
      </c>
      <c r="AX28" s="58"/>
    </row>
    <row r="29" s="3" customFormat="1" ht="50.1" customHeight="1" spans="1:50">
      <c r="A29" s="28">
        <v>49</v>
      </c>
      <c r="B29" s="37">
        <v>3</v>
      </c>
      <c r="C29" s="38" t="s">
        <v>159</v>
      </c>
      <c r="D29" s="176" t="s">
        <v>199</v>
      </c>
      <c r="E29" s="45" t="s">
        <v>200</v>
      </c>
      <c r="F29" s="179" t="s">
        <v>201</v>
      </c>
      <c r="G29" s="43" t="s">
        <v>196</v>
      </c>
      <c r="H29" s="39" t="s">
        <v>144</v>
      </c>
      <c r="I29" s="30" t="s">
        <v>145</v>
      </c>
      <c r="J29" s="39"/>
      <c r="K29" s="39" t="s">
        <v>78</v>
      </c>
      <c r="L29" s="30"/>
      <c r="M29" s="39" t="s">
        <v>78</v>
      </c>
      <c r="N29" s="39" t="s">
        <v>80</v>
      </c>
      <c r="O29" s="39" t="s">
        <v>79</v>
      </c>
      <c r="P29" s="43" t="s">
        <v>196</v>
      </c>
      <c r="Q29" s="39" t="s">
        <v>170</v>
      </c>
      <c r="R29" s="39" t="s">
        <v>202</v>
      </c>
      <c r="S29" s="39"/>
      <c r="T29" s="39" t="s">
        <v>203</v>
      </c>
      <c r="U29" s="39"/>
      <c r="V29" s="39">
        <v>0.0169</v>
      </c>
      <c r="W29" s="39"/>
      <c r="X29" s="39"/>
      <c r="Y29" s="39"/>
      <c r="Z29" s="39"/>
      <c r="AA29" s="39"/>
      <c r="AB29" s="39" t="s">
        <v>204</v>
      </c>
      <c r="AC29" s="39">
        <v>45</v>
      </c>
      <c r="AD29" s="39">
        <v>33.5</v>
      </c>
      <c r="AE29" s="39">
        <v>3</v>
      </c>
      <c r="AF29" s="87">
        <f>AC29*AD29*AE29*7860/1000000000</f>
        <v>0.03554685</v>
      </c>
      <c r="AG29" s="101">
        <f t="shared" si="2"/>
        <v>0.475428905796153</v>
      </c>
      <c r="AH29" s="39"/>
      <c r="AI29" s="39"/>
      <c r="AJ29" s="103"/>
      <c r="AK29" s="103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>
        <v>2</v>
      </c>
      <c r="AX29" s="58"/>
    </row>
    <row r="30" s="3" customFormat="1" ht="50.1" customHeight="1" spans="1:50">
      <c r="A30" s="28">
        <v>50</v>
      </c>
      <c r="B30" s="37">
        <v>2</v>
      </c>
      <c r="C30" s="38" t="s">
        <v>153</v>
      </c>
      <c r="D30" s="178" t="s">
        <v>205</v>
      </c>
      <c r="E30" s="46" t="s">
        <v>206</v>
      </c>
      <c r="F30" s="47" t="s">
        <v>207</v>
      </c>
      <c r="G30" s="47" t="s">
        <v>77</v>
      </c>
      <c r="H30" s="39" t="s">
        <v>144</v>
      </c>
      <c r="I30" s="30" t="s">
        <v>145</v>
      </c>
      <c r="J30" s="39"/>
      <c r="K30" s="39" t="s">
        <v>78</v>
      </c>
      <c r="L30" s="30"/>
      <c r="M30" s="39" t="s">
        <v>78</v>
      </c>
      <c r="N30" s="39" t="s">
        <v>80</v>
      </c>
      <c r="O30" s="39" t="s">
        <v>79</v>
      </c>
      <c r="P30" s="47" t="s">
        <v>77</v>
      </c>
      <c r="Q30" s="39" t="s">
        <v>82</v>
      </c>
      <c r="R30" s="39"/>
      <c r="S30" s="39"/>
      <c r="T30" s="39"/>
      <c r="U30" s="39"/>
      <c r="V30" s="39">
        <v>0.1079</v>
      </c>
      <c r="W30" s="39"/>
      <c r="X30" s="39"/>
      <c r="Y30" s="39"/>
      <c r="Z30" s="39"/>
      <c r="AA30" s="39"/>
      <c r="AB30" s="39"/>
      <c r="AC30" s="39"/>
      <c r="AD30" s="39"/>
      <c r="AE30" s="39"/>
      <c r="AF30" s="87"/>
      <c r="AG30" s="101"/>
      <c r="AH30" s="39">
        <v>2.2</v>
      </c>
      <c r="AI30" s="39"/>
      <c r="AJ30" s="103"/>
      <c r="AK30" s="103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>
        <v>1</v>
      </c>
      <c r="AX30" s="58"/>
    </row>
    <row r="31" s="3" customFormat="1" ht="50.1" customHeight="1" spans="1:50">
      <c r="A31" s="28">
        <v>51</v>
      </c>
      <c r="B31" s="37">
        <v>3</v>
      </c>
      <c r="C31" s="38" t="s">
        <v>153</v>
      </c>
      <c r="D31" s="178" t="s">
        <v>208</v>
      </c>
      <c r="E31" s="46" t="s">
        <v>209</v>
      </c>
      <c r="F31" s="187" t="s">
        <v>210</v>
      </c>
      <c r="G31" s="47" t="s">
        <v>90</v>
      </c>
      <c r="H31" s="39" t="s">
        <v>78</v>
      </c>
      <c r="I31" s="30" t="s">
        <v>145</v>
      </c>
      <c r="J31" s="39"/>
      <c r="K31" s="39" t="s">
        <v>78</v>
      </c>
      <c r="L31" s="30"/>
      <c r="M31" s="39" t="s">
        <v>78</v>
      </c>
      <c r="N31" s="39" t="s">
        <v>80</v>
      </c>
      <c r="O31" s="39" t="s">
        <v>79</v>
      </c>
      <c r="P31" s="47" t="s">
        <v>90</v>
      </c>
      <c r="Q31" s="39" t="s">
        <v>170</v>
      </c>
      <c r="R31" s="39"/>
      <c r="S31" s="39"/>
      <c r="T31" s="39" t="s">
        <v>211</v>
      </c>
      <c r="U31" s="39"/>
      <c r="V31" s="39">
        <v>0.0975</v>
      </c>
      <c r="W31" s="39"/>
      <c r="X31" s="39"/>
      <c r="Y31" s="39"/>
      <c r="Z31" s="39"/>
      <c r="AA31" s="39" t="s">
        <v>95</v>
      </c>
      <c r="AB31" s="39" t="s">
        <v>212</v>
      </c>
      <c r="AC31" s="39">
        <v>110</v>
      </c>
      <c r="AD31" s="39">
        <v>54</v>
      </c>
      <c r="AE31" s="39">
        <v>3</v>
      </c>
      <c r="AF31" s="87">
        <f>AC31*AD31*AE31*7860/1000000000</f>
        <v>0.1400652</v>
      </c>
      <c r="AG31" s="101">
        <f>V31/AF31</f>
        <v>0.696104385671816</v>
      </c>
      <c r="AH31" s="39"/>
      <c r="AI31" s="39"/>
      <c r="AJ31" s="103"/>
      <c r="AK31" s="103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>
        <v>1</v>
      </c>
      <c r="AX31" s="58"/>
    </row>
    <row r="32" s="3" customFormat="1" ht="50.1" customHeight="1" spans="1:50">
      <c r="A32" s="28">
        <v>52</v>
      </c>
      <c r="B32" s="37">
        <v>3</v>
      </c>
      <c r="C32" s="38" t="s">
        <v>153</v>
      </c>
      <c r="D32" s="178"/>
      <c r="E32" s="46" t="s">
        <v>213</v>
      </c>
      <c r="F32" s="187" t="s">
        <v>214</v>
      </c>
      <c r="G32" s="47" t="s">
        <v>215</v>
      </c>
      <c r="H32" s="39" t="s">
        <v>78</v>
      </c>
      <c r="I32" s="30" t="s">
        <v>145</v>
      </c>
      <c r="J32" s="39"/>
      <c r="K32" s="39" t="s">
        <v>78</v>
      </c>
      <c r="L32" s="30"/>
      <c r="M32" s="39" t="s">
        <v>78</v>
      </c>
      <c r="N32" s="39" t="s">
        <v>80</v>
      </c>
      <c r="O32" s="39" t="s">
        <v>79</v>
      </c>
      <c r="P32" s="47" t="s">
        <v>100</v>
      </c>
      <c r="Q32" s="39"/>
      <c r="R32" s="39"/>
      <c r="S32" s="39"/>
      <c r="T32" s="39" t="s">
        <v>216</v>
      </c>
      <c r="U32" s="39"/>
      <c r="V32" s="39">
        <v>0.0104</v>
      </c>
      <c r="W32" s="39"/>
      <c r="X32" s="39"/>
      <c r="Y32" s="39"/>
      <c r="Z32" s="39"/>
      <c r="AA32" s="39"/>
      <c r="AB32" s="39"/>
      <c r="AC32" s="39"/>
      <c r="AD32" s="39"/>
      <c r="AE32" s="39"/>
      <c r="AF32" s="87"/>
      <c r="AG32" s="101"/>
      <c r="AH32" s="39"/>
      <c r="AI32" s="39"/>
      <c r="AJ32" s="103"/>
      <c r="AK32" s="103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>
        <v>1</v>
      </c>
      <c r="AX32" s="58"/>
    </row>
    <row r="33" s="3" customFormat="1" ht="50.1" customHeight="1" spans="1:50">
      <c r="A33" s="28">
        <v>53</v>
      </c>
      <c r="B33" s="37">
        <v>3</v>
      </c>
      <c r="C33" s="38" t="s">
        <v>74</v>
      </c>
      <c r="D33" s="186" t="s">
        <v>217</v>
      </c>
      <c r="E33" s="180" t="s">
        <v>217</v>
      </c>
      <c r="F33" s="179" t="s">
        <v>218</v>
      </c>
      <c r="G33" s="47" t="s">
        <v>90</v>
      </c>
      <c r="H33" s="39" t="s">
        <v>144</v>
      </c>
      <c r="I33" s="30" t="s">
        <v>145</v>
      </c>
      <c r="J33" s="39"/>
      <c r="K33" s="39" t="s">
        <v>78</v>
      </c>
      <c r="L33" s="30"/>
      <c r="M33" s="39" t="s">
        <v>78</v>
      </c>
      <c r="N33" s="39" t="s">
        <v>79</v>
      </c>
      <c r="O33" s="39" t="s">
        <v>80</v>
      </c>
      <c r="P33" s="47" t="s">
        <v>90</v>
      </c>
      <c r="Q33" s="39" t="s">
        <v>170</v>
      </c>
      <c r="R33" s="39" t="s">
        <v>179</v>
      </c>
      <c r="S33" s="39"/>
      <c r="T33" s="39" t="s">
        <v>219</v>
      </c>
      <c r="U33" s="39"/>
      <c r="V33" s="39">
        <v>0.01</v>
      </c>
      <c r="W33" s="39"/>
      <c r="X33" s="39"/>
      <c r="Y33" s="39"/>
      <c r="Z33" s="39"/>
      <c r="AA33" s="39" t="s">
        <v>95</v>
      </c>
      <c r="AB33" s="39" t="s">
        <v>220</v>
      </c>
      <c r="AC33" s="39">
        <v>46</v>
      </c>
      <c r="AD33" s="39">
        <v>20.5</v>
      </c>
      <c r="AE33" s="39">
        <v>2</v>
      </c>
      <c r="AF33" s="87">
        <f>AC33*AD33*AE33*7860/1000000000</f>
        <v>0.01482396</v>
      </c>
      <c r="AG33" s="101">
        <f>V33/AF33</f>
        <v>0.67458357955634</v>
      </c>
      <c r="AH33" s="39"/>
      <c r="AI33" s="39"/>
      <c r="AJ33" s="103"/>
      <c r="AK33" s="103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>
        <v>2</v>
      </c>
      <c r="AX33" s="58"/>
    </row>
    <row r="34" s="5" customFormat="1" ht="24" customHeight="1" spans="1:50">
      <c r="A34" s="58"/>
      <c r="B34" s="58"/>
      <c r="C34" s="63"/>
      <c r="D34" s="188"/>
      <c r="E34" s="58"/>
      <c r="F34" s="60"/>
      <c r="G34" s="60"/>
      <c r="H34" s="60"/>
      <c r="I34" s="58"/>
      <c r="J34" s="191"/>
      <c r="K34" s="192"/>
      <c r="L34" s="192"/>
      <c r="M34" s="192"/>
      <c r="N34" s="58"/>
      <c r="O34" s="58"/>
      <c r="P34" s="60"/>
      <c r="Q34" s="199"/>
      <c r="R34" s="199"/>
      <c r="S34" s="58"/>
      <c r="T34" s="58"/>
      <c r="U34" s="58"/>
      <c r="V34" s="200"/>
      <c r="W34" s="200"/>
      <c r="X34" s="200"/>
      <c r="Y34" s="200"/>
      <c r="Z34" s="58"/>
      <c r="AA34" s="58"/>
      <c r="AB34" s="58"/>
      <c r="AC34" s="58"/>
      <c r="AD34" s="58"/>
      <c r="AE34" s="58"/>
      <c r="AF34" s="207"/>
      <c r="AG34" s="210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211"/>
      <c r="AW34" s="191"/>
      <c r="AX34" s="58"/>
    </row>
    <row r="35" s="5" customFormat="1" ht="24" customHeight="1" spans="1:50">
      <c r="A35" s="58"/>
      <c r="B35" s="58"/>
      <c r="C35" s="63"/>
      <c r="D35" s="188"/>
      <c r="E35" s="58"/>
      <c r="F35" s="60"/>
      <c r="G35" s="60"/>
      <c r="H35" s="60"/>
      <c r="I35" s="58"/>
      <c r="J35" s="191"/>
      <c r="K35" s="192"/>
      <c r="L35" s="192"/>
      <c r="M35" s="192"/>
      <c r="N35" s="58"/>
      <c r="O35" s="58"/>
      <c r="P35" s="60"/>
      <c r="Q35" s="199"/>
      <c r="R35" s="199"/>
      <c r="S35" s="58"/>
      <c r="T35" s="58"/>
      <c r="U35" s="58"/>
      <c r="V35" s="200"/>
      <c r="W35" s="200"/>
      <c r="X35" s="200"/>
      <c r="Y35" s="200"/>
      <c r="Z35" s="58"/>
      <c r="AA35" s="58"/>
      <c r="AB35" s="58"/>
      <c r="AC35" s="58"/>
      <c r="AD35" s="58"/>
      <c r="AE35" s="58"/>
      <c r="AF35" s="207"/>
      <c r="AG35" s="210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211"/>
      <c r="AW35" s="191"/>
      <c r="AX35" s="58"/>
    </row>
    <row r="36" s="5" customFormat="1" ht="24" customHeight="1" spans="1:49">
      <c r="A36" s="52"/>
      <c r="B36" s="53"/>
      <c r="C36" s="53"/>
      <c r="D36" s="189"/>
      <c r="E36" s="53"/>
      <c r="F36" s="62"/>
      <c r="G36" s="62"/>
      <c r="H36" s="53"/>
      <c r="I36" s="52"/>
      <c r="J36" s="61"/>
      <c r="K36" s="71"/>
      <c r="L36" s="193"/>
      <c r="M36" s="71"/>
      <c r="N36" s="70"/>
      <c r="O36" s="70"/>
      <c r="P36" s="53"/>
      <c r="Q36" s="61"/>
      <c r="R36" s="61"/>
      <c r="S36" s="53"/>
      <c r="T36" s="53"/>
      <c r="U36" s="53"/>
      <c r="V36" s="201"/>
      <c r="W36" s="201"/>
      <c r="X36" s="201"/>
      <c r="Y36" s="201"/>
      <c r="Z36" s="52"/>
      <c r="AA36" s="52"/>
      <c r="AB36" s="52"/>
      <c r="AC36" s="52"/>
      <c r="AD36" s="52"/>
      <c r="AE36" s="52"/>
      <c r="AF36" s="208"/>
      <c r="AG36" s="105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115"/>
      <c r="AW36" s="61"/>
    </row>
    <row r="37" s="5" customFormat="1" ht="24" customHeight="1" spans="1:49">
      <c r="A37" s="52"/>
      <c r="B37" s="53"/>
      <c r="C37" s="53"/>
      <c r="D37" s="190"/>
      <c r="E37" s="55"/>
      <c r="F37" s="55"/>
      <c r="G37" s="62"/>
      <c r="H37" s="53"/>
      <c r="I37" s="52"/>
      <c r="J37" s="57"/>
      <c r="K37" s="71"/>
      <c r="L37" s="193"/>
      <c r="M37" s="71"/>
      <c r="N37" s="70"/>
      <c r="O37" s="70"/>
      <c r="P37" s="53"/>
      <c r="Q37" s="61"/>
      <c r="R37" s="61"/>
      <c r="S37" s="53"/>
      <c r="T37" s="53"/>
      <c r="U37" s="53"/>
      <c r="V37" s="201"/>
      <c r="W37" s="201"/>
      <c r="X37" s="201"/>
      <c r="Y37" s="201"/>
      <c r="Z37" s="52"/>
      <c r="AA37" s="52"/>
      <c r="AB37" s="52"/>
      <c r="AC37" s="52"/>
      <c r="AD37" s="52"/>
      <c r="AE37" s="52"/>
      <c r="AF37" s="208"/>
      <c r="AG37" s="105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115"/>
      <c r="AW37" s="61"/>
    </row>
    <row r="38" s="5" customFormat="1" ht="24" customHeight="1" spans="1:49">
      <c r="A38" s="52"/>
      <c r="B38" s="53"/>
      <c r="C38" s="53"/>
      <c r="D38" s="189"/>
      <c r="E38" s="53"/>
      <c r="F38" s="55"/>
      <c r="G38" s="62"/>
      <c r="H38" s="56"/>
      <c r="I38" s="52"/>
      <c r="J38" s="194"/>
      <c r="K38" s="71"/>
      <c r="L38" s="193"/>
      <c r="M38" s="71"/>
      <c r="N38" s="70"/>
      <c r="O38" s="70"/>
      <c r="P38" s="53"/>
      <c r="Q38" s="61"/>
      <c r="R38" s="61"/>
      <c r="S38" s="53"/>
      <c r="T38" s="53"/>
      <c r="U38" s="53"/>
      <c r="V38" s="201"/>
      <c r="W38" s="201"/>
      <c r="X38" s="201"/>
      <c r="Y38" s="201"/>
      <c r="Z38" s="52"/>
      <c r="AA38" s="52"/>
      <c r="AB38" s="52"/>
      <c r="AC38" s="52"/>
      <c r="AD38" s="52"/>
      <c r="AE38" s="52"/>
      <c r="AF38" s="208"/>
      <c r="AG38" s="105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115"/>
      <c r="AW38" s="61"/>
    </row>
    <row r="39" s="5" customFormat="1" ht="24" customHeight="1" spans="1:49">
      <c r="A39" s="52"/>
      <c r="B39" s="53"/>
      <c r="C39" s="53"/>
      <c r="D39" s="189"/>
      <c r="E39" s="53"/>
      <c r="F39" s="55"/>
      <c r="G39" s="53"/>
      <c r="H39" s="56"/>
      <c r="I39" s="52"/>
      <c r="J39" s="70"/>
      <c r="K39" s="71"/>
      <c r="L39" s="193"/>
      <c r="M39" s="71"/>
      <c r="N39" s="70"/>
      <c r="O39" s="70"/>
      <c r="P39" s="53"/>
      <c r="Q39" s="61"/>
      <c r="R39" s="61"/>
      <c r="S39" s="53"/>
      <c r="T39" s="53"/>
      <c r="U39" s="53"/>
      <c r="V39" s="201"/>
      <c r="W39" s="201"/>
      <c r="X39" s="201"/>
      <c r="Y39" s="201"/>
      <c r="Z39" s="52"/>
      <c r="AA39" s="52"/>
      <c r="AB39" s="52"/>
      <c r="AC39" s="52"/>
      <c r="AD39" s="52"/>
      <c r="AE39" s="52"/>
      <c r="AF39" s="208"/>
      <c r="AG39" s="105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115"/>
      <c r="AW39" s="61"/>
    </row>
    <row r="40" s="5" customFormat="1" ht="24" customHeight="1" spans="1:49">
      <c r="A40" s="52"/>
      <c r="B40" s="53"/>
      <c r="C40" s="53"/>
      <c r="D40" s="189"/>
      <c r="E40" s="53"/>
      <c r="F40" s="53"/>
      <c r="G40" s="53"/>
      <c r="H40" s="53"/>
      <c r="I40" s="52"/>
      <c r="J40" s="61"/>
      <c r="K40" s="71"/>
      <c r="L40" s="193"/>
      <c r="M40" s="71"/>
      <c r="N40" s="70"/>
      <c r="O40" s="70"/>
      <c r="P40" s="53"/>
      <c r="Q40" s="61"/>
      <c r="R40" s="61"/>
      <c r="S40" s="53"/>
      <c r="T40" s="53"/>
      <c r="U40" s="53"/>
      <c r="V40" s="201"/>
      <c r="W40" s="201"/>
      <c r="X40" s="201"/>
      <c r="Y40" s="201"/>
      <c r="Z40" s="52"/>
      <c r="AA40" s="52"/>
      <c r="AB40" s="52"/>
      <c r="AC40" s="52"/>
      <c r="AD40" s="52"/>
      <c r="AE40" s="52"/>
      <c r="AF40" s="208"/>
      <c r="AG40" s="105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115"/>
      <c r="AW40" s="61"/>
    </row>
    <row r="41" s="5" customFormat="1" ht="24" customHeight="1" spans="1:49">
      <c r="A41" s="52"/>
      <c r="B41" s="53"/>
      <c r="C41" s="53"/>
      <c r="D41" s="190"/>
      <c r="E41" s="55"/>
      <c r="F41" s="55"/>
      <c r="G41" s="52"/>
      <c r="H41" s="53"/>
      <c r="I41" s="52"/>
      <c r="J41" s="61"/>
      <c r="K41" s="71"/>
      <c r="L41" s="193"/>
      <c r="M41" s="71"/>
      <c r="N41" s="70"/>
      <c r="O41" s="70"/>
      <c r="P41" s="53"/>
      <c r="Q41" s="55"/>
      <c r="R41" s="55"/>
      <c r="S41" s="53"/>
      <c r="T41" s="53"/>
      <c r="U41" s="53"/>
      <c r="V41" s="73"/>
      <c r="W41" s="73"/>
      <c r="X41" s="73"/>
      <c r="Y41" s="73"/>
      <c r="Z41" s="52"/>
      <c r="AA41" s="52"/>
      <c r="AB41" s="52"/>
      <c r="AC41" s="52"/>
      <c r="AD41" s="52"/>
      <c r="AE41" s="52"/>
      <c r="AF41" s="208"/>
      <c r="AG41" s="105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115"/>
      <c r="AW41" s="61"/>
    </row>
    <row r="42" s="5" customFormat="1" ht="24" customHeight="1" spans="1:49">
      <c r="A42" s="52"/>
      <c r="B42" s="53"/>
      <c r="C42" s="53"/>
      <c r="D42" s="190"/>
      <c r="E42" s="55"/>
      <c r="F42" s="55"/>
      <c r="G42" s="52"/>
      <c r="H42" s="53"/>
      <c r="I42" s="52"/>
      <c r="J42" s="61"/>
      <c r="K42" s="71"/>
      <c r="L42" s="193"/>
      <c r="M42" s="71"/>
      <c r="N42" s="70"/>
      <c r="O42" s="70"/>
      <c r="P42" s="53"/>
      <c r="Q42" s="55"/>
      <c r="R42" s="55"/>
      <c r="S42" s="53"/>
      <c r="T42" s="53"/>
      <c r="U42" s="53"/>
      <c r="V42" s="201"/>
      <c r="W42" s="201"/>
      <c r="X42" s="201"/>
      <c r="Y42" s="201"/>
      <c r="Z42" s="52"/>
      <c r="AA42" s="52"/>
      <c r="AB42" s="52"/>
      <c r="AC42" s="52"/>
      <c r="AD42" s="52"/>
      <c r="AE42" s="52"/>
      <c r="AF42" s="208"/>
      <c r="AG42" s="105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115"/>
      <c r="AW42" s="61"/>
    </row>
    <row r="43" s="5" customFormat="1" ht="24" customHeight="1" spans="1:49">
      <c r="A43" s="52"/>
      <c r="B43" s="53"/>
      <c r="C43" s="53"/>
      <c r="D43" s="189"/>
      <c r="E43" s="53"/>
      <c r="F43" s="53"/>
      <c r="G43" s="53"/>
      <c r="H43" s="56"/>
      <c r="I43" s="52"/>
      <c r="J43" s="70"/>
      <c r="K43" s="71"/>
      <c r="L43" s="193"/>
      <c r="M43" s="71"/>
      <c r="N43" s="52"/>
      <c r="O43" s="52"/>
      <c r="P43" s="53"/>
      <c r="Q43" s="70"/>
      <c r="R43" s="70"/>
      <c r="S43" s="70"/>
      <c r="T43" s="70"/>
      <c r="U43" s="70"/>
      <c r="V43" s="75"/>
      <c r="W43" s="75"/>
      <c r="X43" s="75"/>
      <c r="Y43" s="75"/>
      <c r="Z43" s="53"/>
      <c r="AA43" s="53"/>
      <c r="AB43" s="53"/>
      <c r="AC43" s="53"/>
      <c r="AD43" s="53"/>
      <c r="AE43" s="53"/>
      <c r="AF43" s="209"/>
      <c r="AG43" s="106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115"/>
      <c r="AW43" s="121"/>
    </row>
    <row r="44" s="5" customFormat="1" ht="33.75" customHeight="1" spans="1:49">
      <c r="A44" s="52"/>
      <c r="B44" s="53"/>
      <c r="C44" s="53"/>
      <c r="D44" s="189"/>
      <c r="E44" s="53"/>
      <c r="F44" s="62"/>
      <c r="G44" s="53"/>
      <c r="H44" s="56"/>
      <c r="I44" s="52"/>
      <c r="J44" s="61"/>
      <c r="K44" s="71"/>
      <c r="L44" s="193"/>
      <c r="M44" s="71"/>
      <c r="N44" s="70"/>
      <c r="O44" s="70"/>
      <c r="P44" s="53"/>
      <c r="Q44" s="61"/>
      <c r="R44" s="61"/>
      <c r="S44" s="53"/>
      <c r="T44" s="53"/>
      <c r="U44" s="53"/>
      <c r="V44" s="201"/>
      <c r="W44" s="201"/>
      <c r="X44" s="201"/>
      <c r="Y44" s="201"/>
      <c r="Z44" s="52"/>
      <c r="AA44" s="52"/>
      <c r="AB44" s="52"/>
      <c r="AC44" s="52"/>
      <c r="AD44" s="52"/>
      <c r="AE44" s="52"/>
      <c r="AF44" s="208"/>
      <c r="AG44" s="105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115"/>
      <c r="AW44" s="61"/>
    </row>
    <row r="45" s="5" customFormat="1" ht="24" customHeight="1" spans="1:49">
      <c r="A45" s="52"/>
      <c r="B45" s="53"/>
      <c r="C45" s="53"/>
      <c r="D45" s="190"/>
      <c r="E45" s="62"/>
      <c r="F45" s="55"/>
      <c r="G45" s="53"/>
      <c r="H45" s="56"/>
      <c r="I45" s="52"/>
      <c r="J45" s="61"/>
      <c r="K45" s="71"/>
      <c r="L45" s="193"/>
      <c r="M45" s="71"/>
      <c r="N45" s="70"/>
      <c r="O45" s="70"/>
      <c r="P45" s="53"/>
      <c r="Q45" s="55"/>
      <c r="R45" s="55"/>
      <c r="S45" s="53"/>
      <c r="T45" s="53"/>
      <c r="U45" s="53"/>
      <c r="V45" s="73"/>
      <c r="W45" s="73"/>
      <c r="X45" s="73"/>
      <c r="Y45" s="73"/>
      <c r="Z45" s="52"/>
      <c r="AA45" s="52"/>
      <c r="AB45" s="52"/>
      <c r="AC45" s="52"/>
      <c r="AD45" s="52"/>
      <c r="AE45" s="52"/>
      <c r="AF45" s="208"/>
      <c r="AG45" s="105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115"/>
      <c r="AW45" s="61"/>
    </row>
    <row r="46" s="5" customFormat="1" ht="24" customHeight="1" spans="1:49">
      <c r="A46" s="52"/>
      <c r="B46" s="53"/>
      <c r="C46" s="53"/>
      <c r="D46" s="190"/>
      <c r="E46" s="62"/>
      <c r="F46" s="55"/>
      <c r="G46" s="53"/>
      <c r="H46" s="56"/>
      <c r="I46" s="52"/>
      <c r="J46" s="61"/>
      <c r="K46" s="71"/>
      <c r="L46" s="193"/>
      <c r="M46" s="71"/>
      <c r="N46" s="70"/>
      <c r="O46" s="70"/>
      <c r="P46" s="53"/>
      <c r="Q46" s="55"/>
      <c r="R46" s="55"/>
      <c r="S46" s="53"/>
      <c r="T46" s="53"/>
      <c r="U46" s="53"/>
      <c r="V46" s="73"/>
      <c r="W46" s="73"/>
      <c r="X46" s="73"/>
      <c r="Y46" s="73"/>
      <c r="Z46" s="52"/>
      <c r="AA46" s="52"/>
      <c r="AB46" s="52"/>
      <c r="AC46" s="52"/>
      <c r="AD46" s="52"/>
      <c r="AE46" s="52"/>
      <c r="AF46" s="208"/>
      <c r="AG46" s="105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115"/>
      <c r="AW46" s="61"/>
    </row>
    <row r="47" s="5" customFormat="1" ht="24" customHeight="1" spans="1:49">
      <c r="A47" s="52"/>
      <c r="B47" s="53"/>
      <c r="C47" s="53"/>
      <c r="D47" s="190"/>
      <c r="E47" s="62"/>
      <c r="F47" s="55"/>
      <c r="G47" s="53"/>
      <c r="H47" s="56"/>
      <c r="I47" s="52"/>
      <c r="J47" s="61"/>
      <c r="K47" s="71"/>
      <c r="L47" s="193"/>
      <c r="M47" s="71"/>
      <c r="N47" s="70"/>
      <c r="O47" s="70"/>
      <c r="P47" s="53"/>
      <c r="Q47" s="55"/>
      <c r="R47" s="55"/>
      <c r="S47" s="53"/>
      <c r="T47" s="53"/>
      <c r="U47" s="53"/>
      <c r="V47" s="73"/>
      <c r="W47" s="73"/>
      <c r="X47" s="73"/>
      <c r="Y47" s="73"/>
      <c r="Z47" s="52"/>
      <c r="AA47" s="52"/>
      <c r="AB47" s="52"/>
      <c r="AC47" s="52"/>
      <c r="AD47" s="52"/>
      <c r="AE47" s="52"/>
      <c r="AF47" s="208"/>
      <c r="AG47" s="105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115"/>
      <c r="AW47" s="61"/>
    </row>
    <row r="48" s="5" customFormat="1" ht="24" customHeight="1" spans="1:49">
      <c r="A48" s="52"/>
      <c r="B48" s="53"/>
      <c r="C48" s="53"/>
      <c r="D48" s="190"/>
      <c r="E48" s="61"/>
      <c r="F48" s="61"/>
      <c r="G48" s="53"/>
      <c r="H48" s="56"/>
      <c r="I48" s="52"/>
      <c r="J48" s="61"/>
      <c r="K48" s="71"/>
      <c r="L48" s="193"/>
      <c r="M48" s="71"/>
      <c r="N48" s="70"/>
      <c r="O48" s="70"/>
      <c r="P48" s="53"/>
      <c r="Q48" s="61"/>
      <c r="R48" s="61"/>
      <c r="S48" s="53"/>
      <c r="T48" s="53"/>
      <c r="U48" s="53"/>
      <c r="V48" s="201"/>
      <c r="W48" s="201"/>
      <c r="X48" s="201"/>
      <c r="Y48" s="201"/>
      <c r="Z48" s="52"/>
      <c r="AA48" s="52"/>
      <c r="AB48" s="52"/>
      <c r="AC48" s="52"/>
      <c r="AD48" s="52"/>
      <c r="AE48" s="52"/>
      <c r="AF48" s="208"/>
      <c r="AG48" s="105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115"/>
      <c r="AW48" s="61"/>
    </row>
    <row r="49" s="5" customFormat="1" ht="24" customHeight="1" spans="1:49">
      <c r="A49" s="52"/>
      <c r="B49" s="53"/>
      <c r="C49" s="62"/>
      <c r="D49" s="188"/>
      <c r="E49" s="62"/>
      <c r="F49" s="55"/>
      <c r="G49" s="53"/>
      <c r="H49" s="56"/>
      <c r="I49" s="52"/>
      <c r="J49" s="61"/>
      <c r="K49" s="195"/>
      <c r="L49" s="193"/>
      <c r="M49" s="195"/>
      <c r="N49" s="70"/>
      <c r="O49" s="70"/>
      <c r="P49" s="53"/>
      <c r="Q49" s="55"/>
      <c r="R49" s="55"/>
      <c r="S49" s="52"/>
      <c r="T49" s="52"/>
      <c r="U49" s="52"/>
      <c r="V49" s="74"/>
      <c r="W49" s="74"/>
      <c r="X49" s="74"/>
      <c r="Y49" s="74"/>
      <c r="Z49" s="52"/>
      <c r="AA49" s="52"/>
      <c r="AB49" s="52"/>
      <c r="AC49" s="52"/>
      <c r="AD49" s="52"/>
      <c r="AE49" s="52"/>
      <c r="AF49" s="208"/>
      <c r="AG49" s="105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115"/>
      <c r="AW49" s="61"/>
    </row>
    <row r="50" s="5" customFormat="1" ht="27.75" customHeight="1" spans="1:49">
      <c r="A50" s="52"/>
      <c r="B50" s="53"/>
      <c r="C50" s="53"/>
      <c r="D50" s="190"/>
      <c r="E50" s="62"/>
      <c r="F50" s="62"/>
      <c r="G50" s="53"/>
      <c r="H50" s="56"/>
      <c r="I50" s="52"/>
      <c r="J50" s="194"/>
      <c r="K50" s="195"/>
      <c r="L50" s="193"/>
      <c r="M50" s="195"/>
      <c r="N50" s="52"/>
      <c r="O50" s="70"/>
      <c r="P50" s="53"/>
      <c r="Q50" s="55"/>
      <c r="R50" s="55"/>
      <c r="S50" s="53"/>
      <c r="T50" s="52"/>
      <c r="U50" s="52"/>
      <c r="V50" s="74"/>
      <c r="W50" s="74"/>
      <c r="X50" s="74"/>
      <c r="Y50" s="74"/>
      <c r="Z50" s="56"/>
      <c r="AA50" s="56"/>
      <c r="AB50" s="56"/>
      <c r="AC50" s="56"/>
      <c r="AD50" s="56"/>
      <c r="AE50" s="56"/>
      <c r="AF50" s="209"/>
      <c r="AG50" s="10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115"/>
      <c r="AW50" s="61"/>
    </row>
    <row r="51" s="5" customFormat="1" ht="24" customHeight="1" spans="1:49">
      <c r="A51" s="52"/>
      <c r="B51" s="53"/>
      <c r="C51" s="53"/>
      <c r="D51" s="190"/>
      <c r="E51" s="62"/>
      <c r="F51" s="55"/>
      <c r="G51" s="53"/>
      <c r="H51" s="56"/>
      <c r="I51" s="52"/>
      <c r="J51" s="61"/>
      <c r="K51" s="195"/>
      <c r="L51" s="193"/>
      <c r="M51" s="195"/>
      <c r="N51" s="52"/>
      <c r="O51" s="70"/>
      <c r="P51" s="53"/>
      <c r="Q51" s="55"/>
      <c r="R51" s="55"/>
      <c r="S51" s="52"/>
      <c r="T51" s="52"/>
      <c r="U51" s="52"/>
      <c r="V51" s="74"/>
      <c r="W51" s="74"/>
      <c r="X51" s="74"/>
      <c r="Y51" s="74"/>
      <c r="Z51" s="52"/>
      <c r="AA51" s="52"/>
      <c r="AB51" s="52"/>
      <c r="AC51" s="52"/>
      <c r="AD51" s="52"/>
      <c r="AE51" s="52"/>
      <c r="AF51" s="208"/>
      <c r="AG51" s="105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115"/>
      <c r="AW51" s="61"/>
    </row>
    <row r="52" s="5" customFormat="1" ht="24" customHeight="1" spans="1:49">
      <c r="A52" s="52"/>
      <c r="B52" s="53"/>
      <c r="C52" s="53"/>
      <c r="D52" s="190"/>
      <c r="E52" s="62"/>
      <c r="F52" s="62"/>
      <c r="G52" s="53"/>
      <c r="H52" s="56"/>
      <c r="I52" s="52"/>
      <c r="J52" s="61"/>
      <c r="K52" s="195"/>
      <c r="L52" s="193"/>
      <c r="M52" s="195"/>
      <c r="N52" s="52"/>
      <c r="O52" s="70"/>
      <c r="P52" s="53"/>
      <c r="Q52" s="202"/>
      <c r="R52" s="202"/>
      <c r="S52" s="52"/>
      <c r="T52" s="52"/>
      <c r="U52" s="52"/>
      <c r="V52" s="74"/>
      <c r="W52" s="74"/>
      <c r="X52" s="74"/>
      <c r="Y52" s="74"/>
      <c r="Z52" s="52"/>
      <c r="AA52" s="52"/>
      <c r="AB52" s="52"/>
      <c r="AC52" s="52"/>
      <c r="AD52" s="52"/>
      <c r="AE52" s="52"/>
      <c r="AF52" s="208"/>
      <c r="AG52" s="105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115"/>
      <c r="AW52" s="61"/>
    </row>
    <row r="53" s="5" customFormat="1" ht="24" customHeight="1" spans="1:49">
      <c r="A53" s="52"/>
      <c r="B53" s="53"/>
      <c r="C53" s="53"/>
      <c r="D53" s="190"/>
      <c r="E53" s="62"/>
      <c r="F53" s="62"/>
      <c r="G53" s="53"/>
      <c r="H53" s="56"/>
      <c r="I53" s="52"/>
      <c r="J53" s="61"/>
      <c r="K53" s="195"/>
      <c r="L53" s="193"/>
      <c r="M53" s="195"/>
      <c r="N53" s="52"/>
      <c r="O53" s="70"/>
      <c r="P53" s="53"/>
      <c r="Q53" s="52"/>
      <c r="R53" s="52"/>
      <c r="S53" s="53"/>
      <c r="T53" s="52"/>
      <c r="U53" s="52"/>
      <c r="V53" s="74"/>
      <c r="W53" s="74"/>
      <c r="X53" s="74"/>
      <c r="Y53" s="74"/>
      <c r="Z53" s="52"/>
      <c r="AA53" s="52"/>
      <c r="AB53" s="52"/>
      <c r="AC53" s="52"/>
      <c r="AD53" s="52"/>
      <c r="AE53" s="52"/>
      <c r="AF53" s="208"/>
      <c r="AG53" s="105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115"/>
      <c r="AW53" s="61"/>
    </row>
    <row r="54" s="5" customFormat="1" ht="24" customHeight="1" spans="1:49">
      <c r="A54" s="52"/>
      <c r="B54" s="53"/>
      <c r="C54" s="53"/>
      <c r="D54" s="190"/>
      <c r="E54" s="62"/>
      <c r="F54" s="55"/>
      <c r="G54" s="53"/>
      <c r="H54" s="56"/>
      <c r="I54" s="52"/>
      <c r="J54" s="61"/>
      <c r="K54" s="195"/>
      <c r="L54" s="193"/>
      <c r="M54" s="195"/>
      <c r="N54" s="70"/>
      <c r="O54" s="70"/>
      <c r="P54" s="53"/>
      <c r="Q54" s="61"/>
      <c r="R54" s="61"/>
      <c r="S54" s="52"/>
      <c r="T54" s="52"/>
      <c r="U54" s="52"/>
      <c r="V54" s="74"/>
      <c r="W54" s="74"/>
      <c r="X54" s="74"/>
      <c r="Y54" s="74"/>
      <c r="Z54" s="52"/>
      <c r="AA54" s="52"/>
      <c r="AB54" s="52"/>
      <c r="AC54" s="52"/>
      <c r="AD54" s="52"/>
      <c r="AE54" s="52"/>
      <c r="AF54" s="208"/>
      <c r="AG54" s="105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115"/>
      <c r="AW54" s="61"/>
    </row>
    <row r="55" s="5" customFormat="1" ht="24" customHeight="1" spans="1:49">
      <c r="A55" s="52"/>
      <c r="B55" s="53"/>
      <c r="C55" s="53"/>
      <c r="D55" s="190"/>
      <c r="E55" s="62"/>
      <c r="F55" s="62"/>
      <c r="G55" s="53"/>
      <c r="H55" s="56"/>
      <c r="I55" s="52"/>
      <c r="J55" s="194"/>
      <c r="K55" s="195"/>
      <c r="L55" s="193"/>
      <c r="M55" s="195"/>
      <c r="N55" s="52"/>
      <c r="O55" s="70"/>
      <c r="P55" s="53"/>
      <c r="Q55" s="55"/>
      <c r="R55" s="55"/>
      <c r="S55" s="53"/>
      <c r="T55" s="52"/>
      <c r="U55" s="52"/>
      <c r="V55" s="74"/>
      <c r="W55" s="74"/>
      <c r="X55" s="74"/>
      <c r="Y55" s="74"/>
      <c r="Z55" s="56"/>
      <c r="AA55" s="56"/>
      <c r="AB55" s="56"/>
      <c r="AC55" s="56"/>
      <c r="AD55" s="56"/>
      <c r="AE55" s="56"/>
      <c r="AF55" s="209"/>
      <c r="AG55" s="10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115"/>
      <c r="AW55" s="61"/>
    </row>
    <row r="56" s="5" customFormat="1" ht="24" customHeight="1" spans="1:49">
      <c r="A56" s="52"/>
      <c r="B56" s="53"/>
      <c r="C56" s="53"/>
      <c r="D56" s="190"/>
      <c r="E56" s="62"/>
      <c r="F56" s="62"/>
      <c r="G56" s="53"/>
      <c r="H56" s="56"/>
      <c r="I56" s="52"/>
      <c r="J56" s="61"/>
      <c r="K56" s="195"/>
      <c r="L56" s="193"/>
      <c r="M56" s="195"/>
      <c r="N56" s="52"/>
      <c r="O56" s="70"/>
      <c r="P56" s="53"/>
      <c r="Q56" s="61"/>
      <c r="R56" s="61"/>
      <c r="S56" s="52"/>
      <c r="T56" s="52"/>
      <c r="U56" s="52"/>
      <c r="V56" s="74"/>
      <c r="W56" s="74"/>
      <c r="X56" s="74"/>
      <c r="Y56" s="74"/>
      <c r="Z56" s="52"/>
      <c r="AA56" s="52"/>
      <c r="AB56" s="52"/>
      <c r="AC56" s="52"/>
      <c r="AD56" s="52"/>
      <c r="AE56" s="52"/>
      <c r="AF56" s="208"/>
      <c r="AG56" s="105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115"/>
      <c r="AW56" s="61"/>
    </row>
    <row r="57" s="5" customFormat="1" ht="24" customHeight="1" spans="1:49">
      <c r="A57" s="52"/>
      <c r="B57" s="53"/>
      <c r="C57" s="53"/>
      <c r="D57" s="190"/>
      <c r="E57" s="62"/>
      <c r="F57" s="62"/>
      <c r="G57" s="53"/>
      <c r="H57" s="56"/>
      <c r="I57" s="52"/>
      <c r="J57" s="61"/>
      <c r="K57" s="195"/>
      <c r="L57" s="193"/>
      <c r="M57" s="195"/>
      <c r="N57" s="52"/>
      <c r="O57" s="70"/>
      <c r="P57" s="53"/>
      <c r="Q57" s="202"/>
      <c r="R57" s="202"/>
      <c r="S57" s="52"/>
      <c r="T57" s="52"/>
      <c r="U57" s="52"/>
      <c r="V57" s="74"/>
      <c r="W57" s="74"/>
      <c r="X57" s="74"/>
      <c r="Y57" s="74"/>
      <c r="Z57" s="56"/>
      <c r="AA57" s="56"/>
      <c r="AB57" s="56"/>
      <c r="AC57" s="56"/>
      <c r="AD57" s="56"/>
      <c r="AE57" s="56"/>
      <c r="AF57" s="209"/>
      <c r="AG57" s="10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115"/>
      <c r="AW57" s="61"/>
    </row>
    <row r="58" s="5" customFormat="1" ht="24" customHeight="1" spans="1:49">
      <c r="A58" s="52"/>
      <c r="B58" s="53"/>
      <c r="C58" s="53"/>
      <c r="D58" s="190"/>
      <c r="E58" s="62"/>
      <c r="F58" s="62"/>
      <c r="G58" s="53"/>
      <c r="H58" s="56"/>
      <c r="I58" s="52"/>
      <c r="J58" s="61"/>
      <c r="K58" s="195"/>
      <c r="L58" s="193"/>
      <c r="M58" s="195"/>
      <c r="N58" s="52"/>
      <c r="O58" s="70"/>
      <c r="P58" s="53"/>
      <c r="Q58" s="52"/>
      <c r="R58" s="52"/>
      <c r="S58" s="53"/>
      <c r="T58" s="52"/>
      <c r="U58" s="52"/>
      <c r="V58" s="74"/>
      <c r="W58" s="74"/>
      <c r="X58" s="74"/>
      <c r="Y58" s="74"/>
      <c r="Z58" s="52"/>
      <c r="AA58" s="52"/>
      <c r="AB58" s="52"/>
      <c r="AC58" s="52"/>
      <c r="AD58" s="52"/>
      <c r="AE58" s="52"/>
      <c r="AF58" s="208"/>
      <c r="AG58" s="105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115"/>
      <c r="AW58" s="61"/>
    </row>
    <row r="59" s="5" customFormat="1" ht="27.75" customHeight="1" spans="1:49">
      <c r="A59" s="52"/>
      <c r="B59" s="53"/>
      <c r="C59" s="53"/>
      <c r="D59" s="189"/>
      <c r="E59" s="53"/>
      <c r="F59" s="53"/>
      <c r="G59" s="53"/>
      <c r="H59" s="56"/>
      <c r="I59" s="52"/>
      <c r="J59" s="196"/>
      <c r="K59" s="71"/>
      <c r="L59" s="193"/>
      <c r="M59" s="71"/>
      <c r="N59" s="197"/>
      <c r="O59" s="197"/>
      <c r="P59" s="70"/>
      <c r="Q59" s="70"/>
      <c r="R59" s="70"/>
      <c r="S59" s="53"/>
      <c r="T59" s="55"/>
      <c r="U59" s="55"/>
      <c r="V59" s="73"/>
      <c r="W59" s="73"/>
      <c r="X59" s="73"/>
      <c r="Y59" s="73"/>
      <c r="Z59" s="53"/>
      <c r="AA59" s="53"/>
      <c r="AB59" s="53"/>
      <c r="AC59" s="53"/>
      <c r="AD59" s="53"/>
      <c r="AE59" s="53"/>
      <c r="AF59" s="209"/>
      <c r="AG59" s="106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115"/>
      <c r="AW59" s="61"/>
    </row>
    <row r="60" s="5" customFormat="1" ht="27.75" customHeight="1" spans="1:49">
      <c r="A60" s="52"/>
      <c r="B60" s="53"/>
      <c r="C60" s="53"/>
      <c r="D60" s="189"/>
      <c r="E60" s="53"/>
      <c r="F60" s="53"/>
      <c r="G60" s="53"/>
      <c r="H60" s="56"/>
      <c r="I60" s="52"/>
      <c r="J60" s="194"/>
      <c r="K60" s="71"/>
      <c r="L60" s="193"/>
      <c r="M60" s="71"/>
      <c r="N60" s="197"/>
      <c r="O60" s="197"/>
      <c r="P60" s="70"/>
      <c r="Q60" s="70"/>
      <c r="R60" s="70"/>
      <c r="S60" s="53"/>
      <c r="T60" s="55"/>
      <c r="U60" s="55"/>
      <c r="V60" s="73"/>
      <c r="W60" s="73"/>
      <c r="X60" s="73"/>
      <c r="Y60" s="73"/>
      <c r="Z60" s="53"/>
      <c r="AA60" s="53"/>
      <c r="AB60" s="53"/>
      <c r="AC60" s="53"/>
      <c r="AD60" s="53"/>
      <c r="AE60" s="53"/>
      <c r="AF60" s="209"/>
      <c r="AG60" s="106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115"/>
      <c r="AW60" s="61"/>
    </row>
    <row r="61" s="5" customFormat="1" ht="27.75" customHeight="1" spans="1:49">
      <c r="A61" s="52"/>
      <c r="B61" s="53"/>
      <c r="C61" s="53"/>
      <c r="D61" s="190"/>
      <c r="E61" s="57"/>
      <c r="F61" s="55"/>
      <c r="G61" s="53"/>
      <c r="H61" s="56"/>
      <c r="I61" s="52"/>
      <c r="J61" s="194"/>
      <c r="K61" s="71"/>
      <c r="L61" s="193"/>
      <c r="M61" s="71"/>
      <c r="N61" s="197"/>
      <c r="O61" s="197"/>
      <c r="P61" s="70"/>
      <c r="Q61" s="70"/>
      <c r="R61" s="70"/>
      <c r="S61" s="53"/>
      <c r="T61" s="61"/>
      <c r="U61" s="61"/>
      <c r="V61" s="75"/>
      <c r="W61" s="75"/>
      <c r="X61" s="75"/>
      <c r="Y61" s="75"/>
      <c r="Z61" s="53"/>
      <c r="AA61" s="53"/>
      <c r="AB61" s="53"/>
      <c r="AC61" s="53"/>
      <c r="AD61" s="53"/>
      <c r="AE61" s="53"/>
      <c r="AF61" s="209"/>
      <c r="AG61" s="106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115"/>
      <c r="AW61" s="61"/>
    </row>
    <row r="62" s="5" customFormat="1" ht="24" customHeight="1" spans="1:49">
      <c r="A62" s="52"/>
      <c r="B62" s="53"/>
      <c r="C62" s="53"/>
      <c r="D62" s="190"/>
      <c r="E62" s="62"/>
      <c r="F62" s="62"/>
      <c r="G62" s="53"/>
      <c r="H62" s="56"/>
      <c r="I62" s="52"/>
      <c r="J62" s="61"/>
      <c r="K62" s="71"/>
      <c r="L62" s="193"/>
      <c r="M62" s="71"/>
      <c r="N62" s="70"/>
      <c r="O62" s="70"/>
      <c r="P62" s="53"/>
      <c r="Q62" s="61"/>
      <c r="R62" s="61"/>
      <c r="S62" s="53"/>
      <c r="T62" s="53"/>
      <c r="U62" s="53"/>
      <c r="V62" s="201"/>
      <c r="W62" s="201"/>
      <c r="X62" s="201"/>
      <c r="Y62" s="201"/>
      <c r="Z62" s="52"/>
      <c r="AA62" s="52"/>
      <c r="AB62" s="52"/>
      <c r="AC62" s="52"/>
      <c r="AD62" s="52"/>
      <c r="AE62" s="52"/>
      <c r="AF62" s="208"/>
      <c r="AG62" s="105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115"/>
      <c r="AW62" s="61"/>
    </row>
    <row r="63" s="5" customFormat="1" ht="24" customHeight="1" spans="1:49">
      <c r="A63" s="52"/>
      <c r="B63" s="53"/>
      <c r="C63" s="53"/>
      <c r="D63" s="190"/>
      <c r="E63" s="62"/>
      <c r="F63" s="62"/>
      <c r="G63" s="53"/>
      <c r="H63" s="56"/>
      <c r="I63" s="52"/>
      <c r="J63" s="61"/>
      <c r="K63" s="71"/>
      <c r="L63" s="193"/>
      <c r="M63" s="71"/>
      <c r="N63" s="70"/>
      <c r="O63" s="70"/>
      <c r="P63" s="53"/>
      <c r="Q63" s="61"/>
      <c r="R63" s="61"/>
      <c r="S63" s="53"/>
      <c r="T63" s="53"/>
      <c r="U63" s="53"/>
      <c r="V63" s="201"/>
      <c r="W63" s="201"/>
      <c r="X63" s="201"/>
      <c r="Y63" s="201"/>
      <c r="Z63" s="52"/>
      <c r="AA63" s="52"/>
      <c r="AB63" s="52"/>
      <c r="AC63" s="52"/>
      <c r="AD63" s="52"/>
      <c r="AE63" s="52"/>
      <c r="AF63" s="208"/>
      <c r="AG63" s="105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115"/>
      <c r="AW63" s="61"/>
    </row>
    <row r="64" s="5" customFormat="1" ht="27.75" customHeight="1" spans="1:49">
      <c r="A64" s="52"/>
      <c r="B64" s="53"/>
      <c r="C64" s="53"/>
      <c r="D64" s="190"/>
      <c r="E64" s="55"/>
      <c r="F64" s="55"/>
      <c r="G64" s="53"/>
      <c r="H64" s="56"/>
      <c r="I64" s="52"/>
      <c r="J64" s="61"/>
      <c r="K64" s="71"/>
      <c r="L64" s="193"/>
      <c r="M64" s="71"/>
      <c r="N64" s="70"/>
      <c r="O64" s="70"/>
      <c r="P64" s="53"/>
      <c r="Q64" s="61"/>
      <c r="R64" s="61"/>
      <c r="S64" s="53"/>
      <c r="T64" s="53"/>
      <c r="U64" s="53"/>
      <c r="V64" s="201"/>
      <c r="W64" s="201"/>
      <c r="X64" s="201"/>
      <c r="Y64" s="201"/>
      <c r="Z64" s="52"/>
      <c r="AA64" s="52"/>
      <c r="AB64" s="52"/>
      <c r="AC64" s="52"/>
      <c r="AD64" s="52"/>
      <c r="AE64" s="52"/>
      <c r="AF64" s="208"/>
      <c r="AG64" s="105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115"/>
      <c r="AW64" s="61"/>
    </row>
    <row r="65" s="5" customFormat="1" ht="27.75" customHeight="1" spans="1:49">
      <c r="A65" s="52"/>
      <c r="B65" s="53"/>
      <c r="C65" s="53"/>
      <c r="D65" s="190"/>
      <c r="E65" s="55"/>
      <c r="F65" s="55"/>
      <c r="G65" s="53"/>
      <c r="H65" s="56"/>
      <c r="I65" s="52"/>
      <c r="J65" s="61"/>
      <c r="K65" s="71"/>
      <c r="L65" s="193"/>
      <c r="M65" s="71"/>
      <c r="N65" s="70"/>
      <c r="O65" s="70"/>
      <c r="P65" s="53"/>
      <c r="Q65" s="55"/>
      <c r="R65" s="55"/>
      <c r="S65" s="53"/>
      <c r="T65" s="53"/>
      <c r="U65" s="53"/>
      <c r="V65" s="73"/>
      <c r="W65" s="73"/>
      <c r="X65" s="73"/>
      <c r="Y65" s="73"/>
      <c r="Z65" s="52"/>
      <c r="AA65" s="52"/>
      <c r="AB65" s="52"/>
      <c r="AC65" s="52"/>
      <c r="AD65" s="52"/>
      <c r="AE65" s="52"/>
      <c r="AF65" s="208"/>
      <c r="AG65" s="105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115"/>
      <c r="AW65" s="61"/>
    </row>
    <row r="66" s="5" customFormat="1" ht="24" customHeight="1" spans="1:49">
      <c r="A66" s="52"/>
      <c r="B66" s="53"/>
      <c r="C66" s="53"/>
      <c r="D66" s="190"/>
      <c r="E66" s="55"/>
      <c r="F66" s="55"/>
      <c r="G66" s="53"/>
      <c r="H66" s="56"/>
      <c r="I66" s="52"/>
      <c r="J66" s="61"/>
      <c r="K66" s="71"/>
      <c r="L66" s="193"/>
      <c r="M66" s="71"/>
      <c r="N66" s="70"/>
      <c r="O66" s="70"/>
      <c r="P66" s="53"/>
      <c r="Q66" s="55"/>
      <c r="R66" s="55"/>
      <c r="S66" s="53"/>
      <c r="T66" s="53"/>
      <c r="U66" s="53"/>
      <c r="V66" s="73"/>
      <c r="W66" s="73"/>
      <c r="X66" s="73"/>
      <c r="Y66" s="73"/>
      <c r="Z66" s="52"/>
      <c r="AA66" s="52"/>
      <c r="AB66" s="52"/>
      <c r="AC66" s="52"/>
      <c r="AD66" s="52"/>
      <c r="AE66" s="52"/>
      <c r="AF66" s="208"/>
      <c r="AG66" s="105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115"/>
      <c r="AW66" s="61"/>
    </row>
    <row r="67" s="5" customFormat="1" ht="24" customHeight="1" spans="1:49">
      <c r="A67" s="52"/>
      <c r="B67" s="53"/>
      <c r="C67" s="53"/>
      <c r="D67" s="190"/>
      <c r="E67" s="55"/>
      <c r="F67" s="55"/>
      <c r="G67" s="53"/>
      <c r="H67" s="56"/>
      <c r="I67" s="52"/>
      <c r="J67" s="61"/>
      <c r="K67" s="71"/>
      <c r="L67" s="193"/>
      <c r="M67" s="71"/>
      <c r="N67" s="70"/>
      <c r="O67" s="70"/>
      <c r="P67" s="53"/>
      <c r="Q67" s="55"/>
      <c r="R67" s="55"/>
      <c r="S67" s="53"/>
      <c r="T67" s="53"/>
      <c r="U67" s="53"/>
      <c r="V67" s="73"/>
      <c r="W67" s="73"/>
      <c r="X67" s="73"/>
      <c r="Y67" s="73"/>
      <c r="Z67" s="52"/>
      <c r="AA67" s="52"/>
      <c r="AB67" s="52"/>
      <c r="AC67" s="52"/>
      <c r="AD67" s="52"/>
      <c r="AE67" s="52"/>
      <c r="AF67" s="208"/>
      <c r="AG67" s="105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115"/>
      <c r="AW67" s="61"/>
    </row>
    <row r="68" s="5" customFormat="1" ht="24" customHeight="1" spans="1:49">
      <c r="A68" s="52"/>
      <c r="B68" s="53"/>
      <c r="C68" s="53"/>
      <c r="D68" s="190"/>
      <c r="E68" s="55"/>
      <c r="F68" s="55"/>
      <c r="G68" s="53"/>
      <c r="H68" s="56"/>
      <c r="I68" s="52"/>
      <c r="J68" s="61"/>
      <c r="K68" s="71"/>
      <c r="L68" s="193"/>
      <c r="M68" s="71"/>
      <c r="N68" s="70"/>
      <c r="O68" s="70"/>
      <c r="P68" s="53"/>
      <c r="Q68" s="55"/>
      <c r="R68" s="55"/>
      <c r="S68" s="53"/>
      <c r="T68" s="53"/>
      <c r="U68" s="53"/>
      <c r="V68" s="73"/>
      <c r="W68" s="73"/>
      <c r="X68" s="73"/>
      <c r="Y68" s="73"/>
      <c r="Z68" s="52"/>
      <c r="AA68" s="52"/>
      <c r="AB68" s="52"/>
      <c r="AC68" s="52"/>
      <c r="AD68" s="52"/>
      <c r="AE68" s="52"/>
      <c r="AF68" s="208"/>
      <c r="AG68" s="105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115"/>
      <c r="AW68" s="61"/>
    </row>
    <row r="69" s="5" customFormat="1" ht="24" customHeight="1" spans="1:49">
      <c r="A69" s="52"/>
      <c r="B69" s="53"/>
      <c r="C69" s="53"/>
      <c r="D69" s="190"/>
      <c r="E69" s="55"/>
      <c r="F69" s="55"/>
      <c r="G69" s="53"/>
      <c r="H69" s="56"/>
      <c r="I69" s="52"/>
      <c r="J69" s="61"/>
      <c r="K69" s="71"/>
      <c r="L69" s="193"/>
      <c r="M69" s="71"/>
      <c r="N69" s="70"/>
      <c r="O69" s="70"/>
      <c r="P69" s="53"/>
      <c r="Q69" s="55"/>
      <c r="R69" s="55"/>
      <c r="S69" s="53"/>
      <c r="T69" s="53"/>
      <c r="U69" s="53"/>
      <c r="V69" s="201"/>
      <c r="W69" s="201"/>
      <c r="X69" s="201"/>
      <c r="Y69" s="201"/>
      <c r="Z69" s="52"/>
      <c r="AA69" s="52"/>
      <c r="AB69" s="52"/>
      <c r="AC69" s="52"/>
      <c r="AD69" s="52"/>
      <c r="AE69" s="52"/>
      <c r="AF69" s="208"/>
      <c r="AG69" s="105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115"/>
      <c r="AW69" s="61"/>
    </row>
    <row r="70" s="5" customFormat="1" ht="27.75" customHeight="1" spans="1:49">
      <c r="A70" s="52"/>
      <c r="B70" s="53"/>
      <c r="C70" s="53"/>
      <c r="D70" s="190"/>
      <c r="E70" s="55"/>
      <c r="F70" s="55"/>
      <c r="G70" s="53"/>
      <c r="H70" s="56"/>
      <c r="I70" s="52"/>
      <c r="J70" s="57"/>
      <c r="K70" s="71"/>
      <c r="L70" s="193"/>
      <c r="M70" s="71"/>
      <c r="N70" s="70"/>
      <c r="O70" s="70"/>
      <c r="P70" s="53"/>
      <c r="Q70" s="55"/>
      <c r="R70" s="55"/>
      <c r="S70" s="55"/>
      <c r="T70" s="53"/>
      <c r="U70" s="53"/>
      <c r="V70" s="201"/>
      <c r="W70" s="201"/>
      <c r="X70" s="201"/>
      <c r="Y70" s="201"/>
      <c r="Z70" s="52"/>
      <c r="AA70" s="52"/>
      <c r="AB70" s="52"/>
      <c r="AC70" s="52"/>
      <c r="AD70" s="52"/>
      <c r="AE70" s="52"/>
      <c r="AF70" s="208"/>
      <c r="AG70" s="105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115"/>
      <c r="AW70" s="61"/>
    </row>
    <row r="71" s="5" customFormat="1" ht="24" customHeight="1" spans="1:49">
      <c r="A71" s="52"/>
      <c r="B71" s="53"/>
      <c r="C71" s="53"/>
      <c r="D71" s="190"/>
      <c r="E71" s="57"/>
      <c r="F71" s="55"/>
      <c r="G71" s="53"/>
      <c r="H71" s="56"/>
      <c r="I71" s="52"/>
      <c r="J71" s="194"/>
      <c r="K71" s="71"/>
      <c r="L71" s="193"/>
      <c r="M71" s="71"/>
      <c r="N71" s="70"/>
      <c r="O71" s="70"/>
      <c r="P71" s="53"/>
      <c r="Q71" s="55"/>
      <c r="R71" s="55"/>
      <c r="S71" s="53"/>
      <c r="T71" s="53"/>
      <c r="U71" s="53"/>
      <c r="V71" s="216"/>
      <c r="W71" s="216"/>
      <c r="X71" s="216"/>
      <c r="Y71" s="216"/>
      <c r="Z71" s="52"/>
      <c r="AA71" s="52"/>
      <c r="AB71" s="52"/>
      <c r="AC71" s="52"/>
      <c r="AD71" s="52"/>
      <c r="AE71" s="52"/>
      <c r="AF71" s="208"/>
      <c r="AG71" s="105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115"/>
      <c r="AW71" s="61"/>
    </row>
    <row r="72" s="5" customFormat="1" ht="27.75" customHeight="1" spans="1:49">
      <c r="A72" s="52"/>
      <c r="B72" s="53"/>
      <c r="C72" s="53"/>
      <c r="D72" s="190"/>
      <c r="E72" s="57"/>
      <c r="F72" s="55"/>
      <c r="G72" s="53"/>
      <c r="H72" s="56"/>
      <c r="I72" s="52"/>
      <c r="J72" s="70"/>
      <c r="K72" s="71"/>
      <c r="L72" s="193"/>
      <c r="M72" s="71"/>
      <c r="N72" s="70"/>
      <c r="O72" s="70"/>
      <c r="P72" s="53"/>
      <c r="Q72" s="55"/>
      <c r="R72" s="55"/>
      <c r="S72" s="53"/>
      <c r="T72" s="53"/>
      <c r="U72" s="53"/>
      <c r="V72" s="216"/>
      <c r="W72" s="216"/>
      <c r="X72" s="216"/>
      <c r="Y72" s="216"/>
      <c r="Z72" s="52"/>
      <c r="AA72" s="52"/>
      <c r="AB72" s="52"/>
      <c r="AC72" s="52"/>
      <c r="AD72" s="52"/>
      <c r="AE72" s="52"/>
      <c r="AF72" s="208"/>
      <c r="AG72" s="105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115"/>
      <c r="AW72" s="121"/>
    </row>
    <row r="73" s="5" customFormat="1" ht="24" customHeight="1" spans="1:49">
      <c r="A73" s="52"/>
      <c r="B73" s="53"/>
      <c r="C73" s="53"/>
      <c r="D73" s="189"/>
      <c r="E73" s="53"/>
      <c r="F73" s="53"/>
      <c r="G73" s="53"/>
      <c r="H73" s="56"/>
      <c r="I73" s="52"/>
      <c r="J73" s="70"/>
      <c r="K73" s="71"/>
      <c r="L73" s="193"/>
      <c r="M73" s="71"/>
      <c r="N73" s="52"/>
      <c r="O73" s="52"/>
      <c r="P73" s="53"/>
      <c r="Q73" s="70"/>
      <c r="R73" s="70"/>
      <c r="S73" s="70"/>
      <c r="T73" s="70"/>
      <c r="U73" s="70"/>
      <c r="V73" s="75"/>
      <c r="W73" s="75"/>
      <c r="X73" s="75"/>
      <c r="Y73" s="75"/>
      <c r="Z73" s="53"/>
      <c r="AA73" s="53"/>
      <c r="AB73" s="53"/>
      <c r="AC73" s="53"/>
      <c r="AD73" s="53"/>
      <c r="AE73" s="53"/>
      <c r="AF73" s="209"/>
      <c r="AG73" s="106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115"/>
      <c r="AW73" s="121"/>
    </row>
    <row r="74" s="5" customFormat="1" ht="27.75" customHeight="1" spans="1:49">
      <c r="A74" s="52"/>
      <c r="B74" s="53"/>
      <c r="C74" s="53"/>
      <c r="D74" s="190"/>
      <c r="E74" s="57"/>
      <c r="F74" s="55"/>
      <c r="G74" s="53"/>
      <c r="H74" s="56"/>
      <c r="I74" s="52"/>
      <c r="J74" s="70"/>
      <c r="K74" s="71"/>
      <c r="L74" s="193"/>
      <c r="M74" s="71"/>
      <c r="N74" s="70"/>
      <c r="O74" s="70"/>
      <c r="P74" s="53"/>
      <c r="Q74" s="57"/>
      <c r="R74" s="57"/>
      <c r="S74" s="53"/>
      <c r="T74" s="53"/>
      <c r="U74" s="53"/>
      <c r="V74" s="216"/>
      <c r="W74" s="216"/>
      <c r="X74" s="216"/>
      <c r="Y74" s="216"/>
      <c r="Z74" s="52"/>
      <c r="AA74" s="52"/>
      <c r="AB74" s="52"/>
      <c r="AC74" s="52"/>
      <c r="AD74" s="52"/>
      <c r="AE74" s="52"/>
      <c r="AF74" s="208"/>
      <c r="AG74" s="105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115"/>
      <c r="AW74" s="121"/>
    </row>
    <row r="75" s="5" customFormat="1" ht="29.25" customHeight="1" spans="1:49">
      <c r="A75" s="52"/>
      <c r="B75" s="53"/>
      <c r="C75" s="53"/>
      <c r="D75" s="189"/>
      <c r="E75" s="53"/>
      <c r="F75" s="53"/>
      <c r="G75" s="53"/>
      <c r="H75" s="56"/>
      <c r="I75" s="52"/>
      <c r="J75" s="70"/>
      <c r="K75" s="71"/>
      <c r="L75" s="193"/>
      <c r="M75" s="71"/>
      <c r="N75" s="52"/>
      <c r="O75" s="52"/>
      <c r="P75" s="53"/>
      <c r="Q75" s="55"/>
      <c r="R75" s="55"/>
      <c r="S75" s="70"/>
      <c r="T75" s="70"/>
      <c r="U75" s="70"/>
      <c r="V75" s="73"/>
      <c r="W75" s="73"/>
      <c r="X75" s="73"/>
      <c r="Y75" s="73"/>
      <c r="Z75" s="53"/>
      <c r="AA75" s="53"/>
      <c r="AB75" s="53"/>
      <c r="AC75" s="53"/>
      <c r="AD75" s="53"/>
      <c r="AE75" s="53"/>
      <c r="AF75" s="209"/>
      <c r="AG75" s="106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115"/>
      <c r="AW75" s="121"/>
    </row>
    <row r="76" s="5" customFormat="1" ht="24" customHeight="1" spans="1:49">
      <c r="A76" s="52"/>
      <c r="B76" s="53"/>
      <c r="C76" s="53"/>
      <c r="D76" s="189"/>
      <c r="E76" s="53"/>
      <c r="F76" s="53"/>
      <c r="G76" s="53"/>
      <c r="H76" s="56"/>
      <c r="I76" s="52"/>
      <c r="J76" s="70"/>
      <c r="K76" s="71"/>
      <c r="L76" s="193"/>
      <c r="M76" s="71"/>
      <c r="N76" s="52"/>
      <c r="O76" s="52"/>
      <c r="P76" s="53"/>
      <c r="Q76" s="55"/>
      <c r="R76" s="55"/>
      <c r="S76" s="70"/>
      <c r="T76" s="70"/>
      <c r="U76" s="70"/>
      <c r="V76" s="75"/>
      <c r="W76" s="75"/>
      <c r="X76" s="75"/>
      <c r="Y76" s="75"/>
      <c r="Z76" s="53"/>
      <c r="AA76" s="53"/>
      <c r="AB76" s="53"/>
      <c r="AC76" s="53"/>
      <c r="AD76" s="53"/>
      <c r="AE76" s="53"/>
      <c r="AF76" s="209"/>
      <c r="AG76" s="106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115"/>
      <c r="AW76" s="121"/>
    </row>
    <row r="77" s="5" customFormat="1" ht="24" customHeight="1" spans="1:49">
      <c r="A77" s="52"/>
      <c r="B77" s="53"/>
      <c r="C77" s="53"/>
      <c r="D77" s="189"/>
      <c r="E77" s="53"/>
      <c r="F77" s="53"/>
      <c r="G77" s="53"/>
      <c r="H77" s="56"/>
      <c r="I77" s="52"/>
      <c r="J77" s="70"/>
      <c r="K77" s="71"/>
      <c r="L77" s="193"/>
      <c r="M77" s="71"/>
      <c r="N77" s="52"/>
      <c r="O77" s="52"/>
      <c r="P77" s="53"/>
      <c r="Q77" s="55"/>
      <c r="R77" s="55"/>
      <c r="S77" s="70"/>
      <c r="T77" s="70"/>
      <c r="U77" s="70"/>
      <c r="V77" s="73"/>
      <c r="W77" s="73"/>
      <c r="X77" s="73"/>
      <c r="Y77" s="73"/>
      <c r="Z77" s="53"/>
      <c r="AA77" s="53"/>
      <c r="AB77" s="53"/>
      <c r="AC77" s="53"/>
      <c r="AD77" s="53"/>
      <c r="AE77" s="53"/>
      <c r="AF77" s="209"/>
      <c r="AG77" s="106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115"/>
      <c r="AW77" s="121"/>
    </row>
    <row r="78" s="5" customFormat="1" ht="27.75" customHeight="1" spans="1:49">
      <c r="A78" s="52"/>
      <c r="B78" s="53"/>
      <c r="C78" s="62"/>
      <c r="D78" s="188"/>
      <c r="E78" s="62"/>
      <c r="F78" s="62"/>
      <c r="G78" s="53"/>
      <c r="H78" s="56"/>
      <c r="I78" s="52"/>
      <c r="J78" s="70"/>
      <c r="K78" s="71"/>
      <c r="L78" s="193"/>
      <c r="M78" s="71"/>
      <c r="N78" s="70"/>
      <c r="O78" s="70"/>
      <c r="P78" s="53"/>
      <c r="Q78" s="57"/>
      <c r="R78" s="57"/>
      <c r="S78" s="53"/>
      <c r="T78" s="53"/>
      <c r="U78" s="53"/>
      <c r="V78" s="216"/>
      <c r="W78" s="216"/>
      <c r="X78" s="216"/>
      <c r="Y78" s="216"/>
      <c r="Z78" s="52"/>
      <c r="AA78" s="52"/>
      <c r="AB78" s="52"/>
      <c r="AC78" s="52"/>
      <c r="AD78" s="52"/>
      <c r="AE78" s="52"/>
      <c r="AF78" s="208"/>
      <c r="AG78" s="105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115"/>
      <c r="AW78" s="121"/>
    </row>
    <row r="79" s="5" customFormat="1" ht="27.75" customHeight="1" spans="1:49">
      <c r="A79" s="52"/>
      <c r="B79" s="53"/>
      <c r="C79" s="62"/>
      <c r="D79" s="188"/>
      <c r="E79" s="62"/>
      <c r="F79" s="62"/>
      <c r="G79" s="53"/>
      <c r="H79" s="56"/>
      <c r="I79" s="52"/>
      <c r="J79" s="70"/>
      <c r="K79" s="71"/>
      <c r="L79" s="193"/>
      <c r="M79" s="71"/>
      <c r="N79" s="70"/>
      <c r="O79" s="70"/>
      <c r="P79" s="53"/>
      <c r="Q79" s="57"/>
      <c r="R79" s="57"/>
      <c r="S79" s="53"/>
      <c r="T79" s="53"/>
      <c r="U79" s="53"/>
      <c r="V79" s="216"/>
      <c r="W79" s="216"/>
      <c r="X79" s="216"/>
      <c r="Y79" s="216"/>
      <c r="Z79" s="52"/>
      <c r="AA79" s="52"/>
      <c r="AB79" s="52"/>
      <c r="AC79" s="52"/>
      <c r="AD79" s="52"/>
      <c r="AE79" s="52"/>
      <c r="AF79" s="208"/>
      <c r="AG79" s="105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115"/>
      <c r="AW79" s="121"/>
    </row>
    <row r="80" s="5" customFormat="1" ht="27.75" customHeight="1" spans="1:49">
      <c r="A80" s="52"/>
      <c r="B80" s="53"/>
      <c r="C80" s="62"/>
      <c r="D80" s="188"/>
      <c r="E80" s="62"/>
      <c r="F80" s="55"/>
      <c r="G80" s="53"/>
      <c r="H80" s="56"/>
      <c r="I80" s="52"/>
      <c r="J80" s="70"/>
      <c r="K80" s="71"/>
      <c r="L80" s="193"/>
      <c r="M80" s="71"/>
      <c r="N80" s="70"/>
      <c r="O80" s="70"/>
      <c r="P80" s="53"/>
      <c r="Q80" s="55"/>
      <c r="R80" s="55"/>
      <c r="S80" s="53"/>
      <c r="V80" s="73"/>
      <c r="W80" s="73"/>
      <c r="X80" s="73"/>
      <c r="Y80" s="73"/>
      <c r="Z80" s="52"/>
      <c r="AA80" s="52"/>
      <c r="AB80" s="52"/>
      <c r="AC80" s="52"/>
      <c r="AD80" s="52"/>
      <c r="AE80" s="52"/>
      <c r="AF80" s="208"/>
      <c r="AG80" s="105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115"/>
      <c r="AW80" s="121"/>
    </row>
    <row r="81" s="5" customFormat="1" ht="27.75" customHeight="1" spans="1:49">
      <c r="A81" s="52"/>
      <c r="B81" s="53"/>
      <c r="C81" s="53"/>
      <c r="D81" s="190"/>
      <c r="E81" s="55"/>
      <c r="F81" s="55"/>
      <c r="G81" s="53"/>
      <c r="H81" s="56"/>
      <c r="I81" s="52"/>
      <c r="J81" s="70"/>
      <c r="K81" s="71"/>
      <c r="L81" s="193"/>
      <c r="M81" s="71"/>
      <c r="N81" s="70"/>
      <c r="O81" s="70"/>
      <c r="P81" s="53"/>
      <c r="Q81" s="55"/>
      <c r="R81" s="55"/>
      <c r="S81" s="53"/>
      <c r="V81" s="73"/>
      <c r="W81" s="73"/>
      <c r="X81" s="73"/>
      <c r="Y81" s="73"/>
      <c r="Z81" s="52"/>
      <c r="AA81" s="52"/>
      <c r="AB81" s="52"/>
      <c r="AC81" s="52"/>
      <c r="AD81" s="52"/>
      <c r="AE81" s="52"/>
      <c r="AF81" s="208"/>
      <c r="AG81" s="105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115"/>
      <c r="AW81" s="121"/>
    </row>
    <row r="82" s="5" customFormat="1" ht="27.75" customHeight="1" spans="1:49">
      <c r="A82" s="52"/>
      <c r="B82" s="53"/>
      <c r="C82" s="53"/>
      <c r="D82" s="190"/>
      <c r="E82" s="55"/>
      <c r="F82" s="55"/>
      <c r="G82" s="53"/>
      <c r="H82" s="56"/>
      <c r="I82" s="52"/>
      <c r="J82" s="70"/>
      <c r="K82" s="71"/>
      <c r="L82" s="193"/>
      <c r="M82" s="71"/>
      <c r="N82" s="70"/>
      <c r="O82" s="70"/>
      <c r="P82" s="53"/>
      <c r="Q82" s="52"/>
      <c r="R82" s="52"/>
      <c r="S82" s="53"/>
      <c r="V82" s="73"/>
      <c r="W82" s="73"/>
      <c r="X82" s="73"/>
      <c r="Y82" s="73"/>
      <c r="Z82" s="52"/>
      <c r="AA82" s="52"/>
      <c r="AB82" s="52"/>
      <c r="AC82" s="52"/>
      <c r="AD82" s="52"/>
      <c r="AE82" s="52"/>
      <c r="AF82" s="208"/>
      <c r="AG82" s="105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115"/>
      <c r="AW82" s="121"/>
    </row>
    <row r="83" s="5" customFormat="1" ht="27.75" customHeight="1" spans="1:49">
      <c r="A83" s="52"/>
      <c r="B83" s="53"/>
      <c r="C83" s="53"/>
      <c r="D83" s="190"/>
      <c r="E83" s="55"/>
      <c r="F83" s="55"/>
      <c r="G83" s="53"/>
      <c r="H83" s="56"/>
      <c r="I83" s="52"/>
      <c r="J83" s="70"/>
      <c r="K83" s="71"/>
      <c r="L83" s="193"/>
      <c r="M83" s="71"/>
      <c r="N83" s="70"/>
      <c r="O83" s="70"/>
      <c r="P83" s="53"/>
      <c r="Q83" s="52"/>
      <c r="R83" s="52"/>
      <c r="S83" s="53"/>
      <c r="V83" s="73"/>
      <c r="W83" s="73"/>
      <c r="X83" s="73"/>
      <c r="Y83" s="73"/>
      <c r="Z83" s="52"/>
      <c r="AA83" s="52"/>
      <c r="AB83" s="52"/>
      <c r="AC83" s="52"/>
      <c r="AD83" s="52"/>
      <c r="AE83" s="52"/>
      <c r="AF83" s="208"/>
      <c r="AG83" s="105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115"/>
      <c r="AW83" s="121"/>
    </row>
    <row r="84" s="5" customFormat="1" ht="27.75" customHeight="1" spans="1:49">
      <c r="A84" s="52"/>
      <c r="B84" s="53"/>
      <c r="C84" s="53"/>
      <c r="D84" s="190"/>
      <c r="E84" s="57"/>
      <c r="F84" s="55"/>
      <c r="G84" s="53"/>
      <c r="H84" s="56"/>
      <c r="I84" s="52"/>
      <c r="J84" s="70"/>
      <c r="K84" s="71"/>
      <c r="L84" s="193"/>
      <c r="M84" s="71"/>
      <c r="N84" s="70"/>
      <c r="O84" s="70"/>
      <c r="P84" s="53"/>
      <c r="Q84" s="52"/>
      <c r="R84" s="52"/>
      <c r="S84" s="53"/>
      <c r="V84" s="73"/>
      <c r="W84" s="73"/>
      <c r="X84" s="73"/>
      <c r="Y84" s="73"/>
      <c r="Z84" s="52"/>
      <c r="AA84" s="52"/>
      <c r="AB84" s="52"/>
      <c r="AC84" s="52"/>
      <c r="AD84" s="52"/>
      <c r="AE84" s="52"/>
      <c r="AF84" s="208"/>
      <c r="AG84" s="105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115"/>
      <c r="AW84" s="121"/>
    </row>
    <row r="85" s="5" customFormat="1" ht="27.75" customHeight="1" spans="1:49">
      <c r="A85" s="52"/>
      <c r="B85" s="53"/>
      <c r="C85" s="53"/>
      <c r="D85" s="190"/>
      <c r="E85" s="57"/>
      <c r="F85" s="55"/>
      <c r="G85" s="53"/>
      <c r="H85" s="56"/>
      <c r="I85" s="52"/>
      <c r="J85" s="70"/>
      <c r="K85" s="71"/>
      <c r="L85" s="193"/>
      <c r="M85" s="71"/>
      <c r="N85" s="70"/>
      <c r="O85" s="70"/>
      <c r="P85" s="53"/>
      <c r="Q85" s="52"/>
      <c r="R85" s="52"/>
      <c r="S85" s="53"/>
      <c r="V85" s="73"/>
      <c r="W85" s="73"/>
      <c r="X85" s="73"/>
      <c r="Y85" s="73"/>
      <c r="Z85" s="52"/>
      <c r="AA85" s="52"/>
      <c r="AB85" s="52"/>
      <c r="AC85" s="52"/>
      <c r="AD85" s="52"/>
      <c r="AE85" s="52"/>
      <c r="AF85" s="208"/>
      <c r="AG85" s="105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115"/>
      <c r="AW85" s="121"/>
    </row>
    <row r="86" s="5" customFormat="1" ht="27.75" customHeight="1" spans="1:49">
      <c r="A86" s="52"/>
      <c r="B86" s="53"/>
      <c r="C86" s="53"/>
      <c r="D86" s="190"/>
      <c r="E86" s="57"/>
      <c r="F86" s="55"/>
      <c r="G86" s="52"/>
      <c r="H86" s="56"/>
      <c r="I86" s="52"/>
      <c r="J86" s="70"/>
      <c r="K86" s="71"/>
      <c r="L86" s="193"/>
      <c r="M86" s="71"/>
      <c r="N86" s="70"/>
      <c r="O86" s="70"/>
      <c r="P86" s="53"/>
      <c r="Q86" s="52"/>
      <c r="R86" s="52"/>
      <c r="S86" s="53"/>
      <c r="V86" s="73"/>
      <c r="W86" s="73"/>
      <c r="X86" s="73"/>
      <c r="Y86" s="73"/>
      <c r="Z86" s="52"/>
      <c r="AA86" s="52"/>
      <c r="AB86" s="52"/>
      <c r="AC86" s="52"/>
      <c r="AD86" s="52"/>
      <c r="AE86" s="52"/>
      <c r="AF86" s="208"/>
      <c r="AG86" s="105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115"/>
      <c r="AW86" s="121"/>
    </row>
    <row r="87" s="5" customFormat="1" ht="27.75" customHeight="1" spans="1:49">
      <c r="A87" s="52"/>
      <c r="B87" s="53"/>
      <c r="C87" s="53"/>
      <c r="D87" s="190"/>
      <c r="E87" s="57"/>
      <c r="F87" s="55"/>
      <c r="G87" s="53"/>
      <c r="H87" s="56"/>
      <c r="I87" s="52"/>
      <c r="J87" s="70"/>
      <c r="K87" s="71"/>
      <c r="L87" s="193"/>
      <c r="M87" s="71"/>
      <c r="N87" s="70"/>
      <c r="O87" s="70"/>
      <c r="P87" s="53"/>
      <c r="Q87" s="52"/>
      <c r="R87" s="52"/>
      <c r="S87" s="53"/>
      <c r="V87" s="73"/>
      <c r="W87" s="73"/>
      <c r="X87" s="73"/>
      <c r="Y87" s="73"/>
      <c r="Z87" s="52"/>
      <c r="AA87" s="52"/>
      <c r="AB87" s="52"/>
      <c r="AC87" s="52"/>
      <c r="AD87" s="52"/>
      <c r="AE87" s="52"/>
      <c r="AF87" s="208"/>
      <c r="AG87" s="105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115"/>
      <c r="AW87" s="121"/>
    </row>
    <row r="88" ht="24" customHeight="1" spans="1:49">
      <c r="A88" s="52"/>
      <c r="B88" s="52"/>
      <c r="C88" s="52"/>
      <c r="D88" s="212"/>
      <c r="E88" s="55"/>
      <c r="F88" s="55"/>
      <c r="G88" s="53"/>
      <c r="H88" s="56"/>
      <c r="I88" s="52"/>
      <c r="J88" s="72"/>
      <c r="K88" s="71"/>
      <c r="L88" s="193"/>
      <c r="M88" s="71"/>
      <c r="N88" s="52"/>
      <c r="O88" s="52"/>
      <c r="P88" s="53"/>
      <c r="Q88" s="70"/>
      <c r="R88" s="70"/>
      <c r="S88" s="52"/>
      <c r="T88" s="52"/>
      <c r="U88" s="52"/>
      <c r="V88" s="74"/>
      <c r="W88" s="74"/>
      <c r="X88" s="74"/>
      <c r="Y88" s="74"/>
      <c r="Z88" s="53"/>
      <c r="AA88" s="53"/>
      <c r="AB88" s="53"/>
      <c r="AC88" s="53"/>
      <c r="AD88" s="53"/>
      <c r="AE88" s="53"/>
      <c r="AF88" s="209"/>
      <c r="AG88" s="106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115"/>
      <c r="AW88" s="122"/>
    </row>
    <row r="89" s="5" customFormat="1" ht="24" customHeight="1" spans="1:49">
      <c r="A89" s="52"/>
      <c r="B89" s="53"/>
      <c r="C89" s="53"/>
      <c r="D89" s="190"/>
      <c r="E89" s="55"/>
      <c r="F89" s="55"/>
      <c r="G89" s="53"/>
      <c r="H89" s="56"/>
      <c r="I89" s="52"/>
      <c r="J89" s="53"/>
      <c r="K89" s="71"/>
      <c r="L89" s="193"/>
      <c r="M89" s="71"/>
      <c r="N89" s="52"/>
      <c r="O89" s="70"/>
      <c r="P89" s="53"/>
      <c r="Q89" s="70"/>
      <c r="R89" s="70"/>
      <c r="S89" s="66"/>
      <c r="T89" s="53"/>
      <c r="U89" s="53"/>
      <c r="V89" s="75"/>
      <c r="W89" s="75"/>
      <c r="X89" s="75"/>
      <c r="Y89" s="75"/>
      <c r="Z89" s="53"/>
      <c r="AA89" s="53"/>
      <c r="AB89" s="53"/>
      <c r="AC89" s="53"/>
      <c r="AD89" s="53"/>
      <c r="AE89" s="53"/>
      <c r="AF89" s="209"/>
      <c r="AG89" s="106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115"/>
      <c r="AW89" s="121"/>
    </row>
    <row r="90" s="5" customFormat="1" ht="24" customHeight="1" spans="1:49">
      <c r="A90" s="52"/>
      <c r="B90" s="52"/>
      <c r="C90" s="52"/>
      <c r="D90" s="212"/>
      <c r="E90" s="55"/>
      <c r="F90" s="59"/>
      <c r="G90" s="53"/>
      <c r="H90" s="59"/>
      <c r="I90" s="52"/>
      <c r="J90" s="72"/>
      <c r="K90" s="71"/>
      <c r="L90" s="193"/>
      <c r="M90" s="71"/>
      <c r="N90" s="52"/>
      <c r="O90" s="52"/>
      <c r="P90" s="53"/>
      <c r="Q90" s="76"/>
      <c r="R90" s="76"/>
      <c r="S90" s="52"/>
      <c r="T90" s="52"/>
      <c r="U90" s="52"/>
      <c r="V90" s="74"/>
      <c r="W90" s="74"/>
      <c r="X90" s="74"/>
      <c r="Y90" s="74"/>
      <c r="Z90" s="70"/>
      <c r="AA90" s="70"/>
      <c r="AB90" s="70"/>
      <c r="AC90" s="70"/>
      <c r="AD90" s="70"/>
      <c r="AE90" s="70"/>
      <c r="AF90" s="209"/>
      <c r="AG90" s="106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115"/>
      <c r="AW90" s="72"/>
    </row>
    <row r="91" s="5" customFormat="1" ht="24" customHeight="1" spans="1:49">
      <c r="A91" s="52"/>
      <c r="B91" s="52"/>
      <c r="C91" s="52"/>
      <c r="D91" s="212"/>
      <c r="E91" s="53"/>
      <c r="F91" s="59"/>
      <c r="G91" s="53"/>
      <c r="H91" s="56"/>
      <c r="I91" s="52"/>
      <c r="J91" s="52"/>
      <c r="K91" s="71"/>
      <c r="L91" s="193"/>
      <c r="M91" s="71"/>
      <c r="N91" s="52"/>
      <c r="O91" s="52"/>
      <c r="P91" s="53"/>
      <c r="Q91" s="76"/>
      <c r="R91" s="76"/>
      <c r="S91" s="52"/>
      <c r="T91" s="52"/>
      <c r="U91" s="52"/>
      <c r="V91" s="74"/>
      <c r="W91" s="74"/>
      <c r="X91" s="74"/>
      <c r="Y91" s="74"/>
      <c r="Z91" s="53"/>
      <c r="AA91" s="53"/>
      <c r="AB91" s="53"/>
      <c r="AC91" s="53"/>
      <c r="AD91" s="53"/>
      <c r="AE91" s="53"/>
      <c r="AF91" s="209"/>
      <c r="AG91" s="106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115"/>
      <c r="AW91" s="122"/>
    </row>
    <row r="92" ht="24" customHeight="1" spans="1:49">
      <c r="A92" s="52"/>
      <c r="B92" s="52"/>
      <c r="C92" s="53"/>
      <c r="D92" s="189"/>
      <c r="E92" s="53"/>
      <c r="F92" s="52"/>
      <c r="G92" s="53"/>
      <c r="H92" s="56"/>
      <c r="I92" s="52"/>
      <c r="J92" s="72"/>
      <c r="K92" s="71"/>
      <c r="L92" s="193"/>
      <c r="M92" s="71"/>
      <c r="N92" s="52"/>
      <c r="O92" s="52"/>
      <c r="P92" s="53"/>
      <c r="Q92" s="217"/>
      <c r="R92" s="217"/>
      <c r="S92" s="52"/>
      <c r="T92" s="52"/>
      <c r="U92" s="52"/>
      <c r="V92" s="74"/>
      <c r="W92" s="74"/>
      <c r="X92" s="74"/>
      <c r="Y92" s="74"/>
      <c r="Z92" s="53"/>
      <c r="AA92" s="53"/>
      <c r="AB92" s="53"/>
      <c r="AC92" s="53"/>
      <c r="AD92" s="53"/>
      <c r="AE92" s="53"/>
      <c r="AF92" s="209"/>
      <c r="AG92" s="106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115"/>
      <c r="AW92" s="121"/>
    </row>
    <row r="93" ht="24" customHeight="1" spans="1:49">
      <c r="A93" s="52"/>
      <c r="B93" s="52"/>
      <c r="C93" s="52"/>
      <c r="D93" s="212"/>
      <c r="E93" s="55"/>
      <c r="F93" s="55"/>
      <c r="G93" s="53"/>
      <c r="H93" s="56"/>
      <c r="I93" s="52"/>
      <c r="J93" s="57"/>
      <c r="K93" s="71"/>
      <c r="L93" s="193"/>
      <c r="M93" s="71"/>
      <c r="N93" s="52"/>
      <c r="O93" s="52"/>
      <c r="P93" s="53"/>
      <c r="Q93" s="70"/>
      <c r="R93" s="70"/>
      <c r="S93" s="52"/>
      <c r="T93" s="52"/>
      <c r="U93" s="52"/>
      <c r="V93" s="74"/>
      <c r="W93" s="74"/>
      <c r="X93" s="74"/>
      <c r="Y93" s="74"/>
      <c r="Z93" s="53"/>
      <c r="AA93" s="53"/>
      <c r="AB93" s="53"/>
      <c r="AC93" s="53"/>
      <c r="AD93" s="53"/>
      <c r="AE93" s="53"/>
      <c r="AF93" s="209"/>
      <c r="AG93" s="106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115"/>
      <c r="AW93" s="121"/>
    </row>
    <row r="94" ht="24" customHeight="1" spans="1:49">
      <c r="A94" s="52"/>
      <c r="B94" s="52"/>
      <c r="C94" s="52"/>
      <c r="D94" s="212"/>
      <c r="E94" s="55"/>
      <c r="F94" s="55"/>
      <c r="G94" s="53"/>
      <c r="H94" s="56"/>
      <c r="I94" s="52"/>
      <c r="J94" s="57"/>
      <c r="K94" s="71"/>
      <c r="L94" s="193"/>
      <c r="M94" s="71"/>
      <c r="N94" s="52"/>
      <c r="O94" s="52"/>
      <c r="P94" s="53"/>
      <c r="Q94" s="217"/>
      <c r="R94" s="217"/>
      <c r="S94" s="52"/>
      <c r="T94" s="52"/>
      <c r="U94" s="52"/>
      <c r="V94" s="74"/>
      <c r="W94" s="74"/>
      <c r="X94" s="74"/>
      <c r="Y94" s="74"/>
      <c r="Z94" s="53"/>
      <c r="AA94" s="53"/>
      <c r="AB94" s="53"/>
      <c r="AC94" s="53"/>
      <c r="AD94" s="53"/>
      <c r="AE94" s="53"/>
      <c r="AF94" s="209"/>
      <c r="AG94" s="106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115"/>
      <c r="AW94" s="121"/>
    </row>
    <row r="95" ht="24" customHeight="1" spans="1:49">
      <c r="A95" s="52"/>
      <c r="B95" s="52"/>
      <c r="C95" s="52"/>
      <c r="D95" s="212"/>
      <c r="E95" s="55"/>
      <c r="F95" s="55"/>
      <c r="G95" s="61"/>
      <c r="H95" s="56"/>
      <c r="I95" s="52"/>
      <c r="J95" s="61"/>
      <c r="K95" s="61"/>
      <c r="L95" s="63"/>
      <c r="M95" s="61"/>
      <c r="N95" s="61"/>
      <c r="O95" s="61"/>
      <c r="P95" s="61"/>
      <c r="Q95" s="55"/>
      <c r="R95" s="55"/>
      <c r="S95" s="52"/>
      <c r="T95" s="52"/>
      <c r="U95" s="52"/>
      <c r="V95" s="74"/>
      <c r="W95" s="74"/>
      <c r="X95" s="74"/>
      <c r="Y95" s="74"/>
      <c r="Z95" s="53"/>
      <c r="AA95" s="53"/>
      <c r="AB95" s="53"/>
      <c r="AC95" s="53"/>
      <c r="AD95" s="53"/>
      <c r="AE95" s="53"/>
      <c r="AF95" s="209"/>
      <c r="AG95" s="106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115"/>
      <c r="AW95" s="61"/>
    </row>
    <row r="96" s="5" customFormat="1" ht="24" customHeight="1" spans="1:49">
      <c r="A96" s="52"/>
      <c r="B96" s="52"/>
      <c r="C96" s="52"/>
      <c r="D96" s="212"/>
      <c r="E96" s="57"/>
      <c r="F96" s="55"/>
      <c r="G96" s="61"/>
      <c r="H96" s="56"/>
      <c r="I96" s="52"/>
      <c r="J96" s="61"/>
      <c r="K96" s="61"/>
      <c r="L96" s="63"/>
      <c r="M96" s="61"/>
      <c r="N96" s="61"/>
      <c r="O96" s="61"/>
      <c r="P96" s="61"/>
      <c r="Q96" s="55"/>
      <c r="R96" s="55"/>
      <c r="S96" s="52"/>
      <c r="T96" s="52"/>
      <c r="U96" s="52"/>
      <c r="V96" s="74"/>
      <c r="W96" s="74"/>
      <c r="X96" s="74"/>
      <c r="Y96" s="74"/>
      <c r="Z96" s="53"/>
      <c r="AA96" s="53"/>
      <c r="AB96" s="53"/>
      <c r="AC96" s="53"/>
      <c r="AD96" s="53"/>
      <c r="AE96" s="53"/>
      <c r="AF96" s="209"/>
      <c r="AG96" s="106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115"/>
      <c r="AW96" s="61"/>
    </row>
    <row r="97" s="5" customFormat="1" ht="24" customHeight="1" spans="1:49">
      <c r="A97" s="52"/>
      <c r="B97" s="53"/>
      <c r="C97" s="53"/>
      <c r="D97" s="190"/>
      <c r="E97" s="57"/>
      <c r="F97" s="55"/>
      <c r="G97" s="61"/>
      <c r="H97" s="56"/>
      <c r="I97" s="52"/>
      <c r="J97" s="61"/>
      <c r="K97" s="61"/>
      <c r="L97" s="63"/>
      <c r="M97" s="61"/>
      <c r="N97" s="61"/>
      <c r="O97" s="61"/>
      <c r="P97" s="61"/>
      <c r="Q97" s="70"/>
      <c r="R97" s="70"/>
      <c r="S97" s="70"/>
      <c r="T97" s="70"/>
      <c r="U97" s="70"/>
      <c r="V97" s="75"/>
      <c r="W97" s="75"/>
      <c r="X97" s="75"/>
      <c r="Y97" s="75"/>
      <c r="Z97" s="53"/>
      <c r="AA97" s="53"/>
      <c r="AB97" s="53"/>
      <c r="AC97" s="53"/>
      <c r="AD97" s="53"/>
      <c r="AE97" s="53"/>
      <c r="AF97" s="209"/>
      <c r="AG97" s="106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115"/>
      <c r="AW97" s="61"/>
    </row>
    <row r="98" s="5" customFormat="1" ht="24" customHeight="1" spans="1:49">
      <c r="A98" s="52"/>
      <c r="B98" s="53"/>
      <c r="C98" s="53"/>
      <c r="D98" s="190"/>
      <c r="E98" s="55"/>
      <c r="F98" s="55"/>
      <c r="G98" s="61"/>
      <c r="H98" s="56"/>
      <c r="I98" s="52"/>
      <c r="J98" s="61"/>
      <c r="K98" s="61"/>
      <c r="L98" s="63"/>
      <c r="M98" s="61"/>
      <c r="N98" s="61"/>
      <c r="O98" s="61"/>
      <c r="P98" s="61"/>
      <c r="Q98" s="70"/>
      <c r="R98" s="70"/>
      <c r="S98" s="70"/>
      <c r="T98" s="70"/>
      <c r="U98" s="70"/>
      <c r="V98" s="75"/>
      <c r="W98" s="75"/>
      <c r="X98" s="75"/>
      <c r="Y98" s="75"/>
      <c r="Z98" s="53"/>
      <c r="AA98" s="53"/>
      <c r="AB98" s="53"/>
      <c r="AC98" s="53"/>
      <c r="AD98" s="53"/>
      <c r="AE98" s="53"/>
      <c r="AF98" s="209"/>
      <c r="AG98" s="106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115"/>
      <c r="AW98" s="61"/>
    </row>
    <row r="99" s="5" customFormat="1" ht="24" customHeight="1" spans="1:49">
      <c r="A99" s="52"/>
      <c r="B99" s="53"/>
      <c r="C99" s="53"/>
      <c r="D99" s="190"/>
      <c r="E99" s="57"/>
      <c r="F99" s="55"/>
      <c r="G99" s="61"/>
      <c r="H99" s="56"/>
      <c r="I99" s="52"/>
      <c r="J99" s="61"/>
      <c r="K99" s="61"/>
      <c r="L99" s="63"/>
      <c r="M99" s="61"/>
      <c r="N99" s="61"/>
      <c r="P99" s="61"/>
      <c r="Q99" s="61"/>
      <c r="R99" s="61"/>
      <c r="S99" s="53"/>
      <c r="T99" s="53"/>
      <c r="U99" s="53"/>
      <c r="V99" s="75"/>
      <c r="W99" s="75"/>
      <c r="X99" s="75"/>
      <c r="Y99" s="75"/>
      <c r="Z99" s="53"/>
      <c r="AA99" s="53"/>
      <c r="AB99" s="53"/>
      <c r="AC99" s="53"/>
      <c r="AD99" s="53"/>
      <c r="AE99" s="53"/>
      <c r="AF99" s="209"/>
      <c r="AG99" s="106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115"/>
      <c r="AW99" s="61"/>
    </row>
    <row r="100" s="5" customFormat="1" ht="24" customHeight="1" spans="1:49">
      <c r="A100" s="52"/>
      <c r="B100" s="53"/>
      <c r="C100" s="53"/>
      <c r="D100" s="190"/>
      <c r="E100" s="57"/>
      <c r="F100" s="55"/>
      <c r="G100" s="61"/>
      <c r="H100" s="56"/>
      <c r="I100" s="52"/>
      <c r="J100" s="61"/>
      <c r="K100" s="61"/>
      <c r="L100" s="63"/>
      <c r="M100" s="61"/>
      <c r="N100" s="61"/>
      <c r="P100" s="61"/>
      <c r="Q100" s="57"/>
      <c r="R100" s="57"/>
      <c r="S100" s="53"/>
      <c r="T100" s="53"/>
      <c r="U100" s="53"/>
      <c r="V100" s="75"/>
      <c r="W100" s="75"/>
      <c r="X100" s="75"/>
      <c r="Y100" s="75"/>
      <c r="Z100" s="53"/>
      <c r="AA100" s="53"/>
      <c r="AB100" s="53"/>
      <c r="AC100" s="53"/>
      <c r="AD100" s="53"/>
      <c r="AE100" s="53"/>
      <c r="AF100" s="209"/>
      <c r="AG100" s="106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115"/>
      <c r="AW100" s="61"/>
    </row>
    <row r="101" s="5" customFormat="1" ht="24" customHeight="1" spans="1:49">
      <c r="A101" s="52"/>
      <c r="B101" s="62"/>
      <c r="C101" s="62"/>
      <c r="D101" s="188"/>
      <c r="E101" s="57"/>
      <c r="F101" s="55"/>
      <c r="G101" s="61"/>
      <c r="H101" s="56"/>
      <c r="I101" s="52"/>
      <c r="J101" s="61"/>
      <c r="K101" s="61"/>
      <c r="L101" s="63"/>
      <c r="M101" s="61"/>
      <c r="N101" s="61"/>
      <c r="P101" s="61"/>
      <c r="Q101" s="55"/>
      <c r="R101" s="55"/>
      <c r="S101" s="53"/>
      <c r="T101" s="70"/>
      <c r="U101" s="70"/>
      <c r="V101" s="75"/>
      <c r="W101" s="75"/>
      <c r="X101" s="75"/>
      <c r="Y101" s="75"/>
      <c r="Z101" s="53"/>
      <c r="AA101" s="53"/>
      <c r="AB101" s="53"/>
      <c r="AC101" s="53"/>
      <c r="AD101" s="53"/>
      <c r="AE101" s="53"/>
      <c r="AF101" s="209"/>
      <c r="AG101" s="106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115"/>
      <c r="AW101" s="61"/>
    </row>
    <row r="102" s="5" customFormat="1" ht="24" customHeight="1" spans="1:49">
      <c r="A102" s="52"/>
      <c r="B102" s="53"/>
      <c r="C102" s="53"/>
      <c r="D102" s="190"/>
      <c r="E102" s="57"/>
      <c r="F102" s="55"/>
      <c r="G102" s="61"/>
      <c r="H102" s="56"/>
      <c r="I102" s="52"/>
      <c r="J102" s="61"/>
      <c r="K102" s="61"/>
      <c r="L102" s="63"/>
      <c r="M102" s="61"/>
      <c r="N102" s="61"/>
      <c r="P102" s="61"/>
      <c r="Q102" s="61"/>
      <c r="R102" s="61"/>
      <c r="S102" s="70"/>
      <c r="T102" s="70"/>
      <c r="U102" s="70"/>
      <c r="V102" s="75"/>
      <c r="W102" s="75"/>
      <c r="X102" s="75"/>
      <c r="Y102" s="75"/>
      <c r="Z102" s="53"/>
      <c r="AA102" s="53"/>
      <c r="AB102" s="53"/>
      <c r="AC102" s="53"/>
      <c r="AD102" s="53"/>
      <c r="AE102" s="53"/>
      <c r="AF102" s="209"/>
      <c r="AG102" s="106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115"/>
      <c r="AW102" s="61"/>
    </row>
    <row r="103" s="5" customFormat="1" ht="24" customHeight="1" spans="1:49">
      <c r="A103" s="52"/>
      <c r="B103" s="53"/>
      <c r="C103" s="53"/>
      <c r="D103" s="190"/>
      <c r="E103" s="57"/>
      <c r="F103" s="55"/>
      <c r="G103" s="61"/>
      <c r="H103" s="56"/>
      <c r="I103" s="52"/>
      <c r="J103" s="61"/>
      <c r="K103" s="61"/>
      <c r="L103" s="63"/>
      <c r="M103" s="61"/>
      <c r="N103" s="61"/>
      <c r="P103" s="61"/>
      <c r="Q103" s="61"/>
      <c r="R103" s="61"/>
      <c r="S103" s="70"/>
      <c r="T103" s="70"/>
      <c r="U103" s="70"/>
      <c r="V103" s="75"/>
      <c r="W103" s="75"/>
      <c r="X103" s="75"/>
      <c r="Y103" s="75"/>
      <c r="Z103" s="53"/>
      <c r="AA103" s="53"/>
      <c r="AB103" s="53"/>
      <c r="AC103" s="53"/>
      <c r="AD103" s="53"/>
      <c r="AE103" s="53"/>
      <c r="AF103" s="209"/>
      <c r="AG103" s="106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115"/>
      <c r="AW103" s="61"/>
    </row>
    <row r="104" s="5" customFormat="1" ht="24" customHeight="1" spans="1:49">
      <c r="A104" s="52"/>
      <c r="B104" s="53"/>
      <c r="C104" s="53"/>
      <c r="D104" s="190"/>
      <c r="E104" s="61"/>
      <c r="F104" s="61"/>
      <c r="G104" s="52"/>
      <c r="H104" s="56"/>
      <c r="I104" s="52"/>
      <c r="J104" s="61"/>
      <c r="K104" s="61"/>
      <c r="L104" s="63"/>
      <c r="M104" s="61"/>
      <c r="N104" s="61"/>
      <c r="O104" s="61"/>
      <c r="P104" s="53"/>
      <c r="Q104" s="70"/>
      <c r="R104" s="70"/>
      <c r="S104" s="70"/>
      <c r="T104" s="70"/>
      <c r="U104" s="70"/>
      <c r="V104" s="75"/>
      <c r="W104" s="75"/>
      <c r="X104" s="75"/>
      <c r="Y104" s="75"/>
      <c r="Z104" s="53"/>
      <c r="AA104" s="53"/>
      <c r="AB104" s="53"/>
      <c r="AC104" s="53"/>
      <c r="AD104" s="53"/>
      <c r="AE104" s="53"/>
      <c r="AF104" s="209"/>
      <c r="AG104" s="106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115"/>
      <c r="AW104" s="61"/>
    </row>
    <row r="105" ht="24" customHeight="1" spans="1:49">
      <c r="A105" s="52"/>
      <c r="B105" s="52"/>
      <c r="C105" s="64"/>
      <c r="D105" s="213"/>
      <c r="E105" s="61"/>
      <c r="F105" s="61"/>
      <c r="G105" s="52"/>
      <c r="H105" s="56"/>
      <c r="I105" s="52"/>
      <c r="J105" s="61"/>
      <c r="K105" s="61"/>
      <c r="L105" s="63"/>
      <c r="M105" s="61"/>
      <c r="N105" s="61"/>
      <c r="O105" s="61"/>
      <c r="P105" s="53"/>
      <c r="Q105" s="70"/>
      <c r="R105" s="70"/>
      <c r="S105" s="52"/>
      <c r="T105" s="52"/>
      <c r="U105" s="52"/>
      <c r="V105" s="74"/>
      <c r="W105" s="74"/>
      <c r="X105" s="74"/>
      <c r="Y105" s="74"/>
      <c r="Z105" s="53"/>
      <c r="AA105" s="53"/>
      <c r="AB105" s="53"/>
      <c r="AC105" s="53"/>
      <c r="AD105" s="53"/>
      <c r="AE105" s="53"/>
      <c r="AF105" s="209"/>
      <c r="AG105" s="106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115"/>
      <c r="AW105" s="61"/>
    </row>
    <row r="106" ht="24" customHeight="1" spans="1:49">
      <c r="A106" s="52"/>
      <c r="B106" s="52"/>
      <c r="C106" s="66"/>
      <c r="D106" s="214"/>
      <c r="E106" s="61"/>
      <c r="F106" s="61"/>
      <c r="G106" s="52"/>
      <c r="H106" s="56"/>
      <c r="I106" s="52"/>
      <c r="J106" s="61"/>
      <c r="K106" s="61"/>
      <c r="L106" s="63"/>
      <c r="M106" s="61"/>
      <c r="N106" s="61"/>
      <c r="O106" s="61"/>
      <c r="P106" s="53"/>
      <c r="Q106" s="70"/>
      <c r="R106" s="70"/>
      <c r="S106" s="68"/>
      <c r="T106" s="52"/>
      <c r="U106" s="52"/>
      <c r="V106" s="74"/>
      <c r="W106" s="74"/>
      <c r="X106" s="74"/>
      <c r="Y106" s="74"/>
      <c r="Z106" s="53"/>
      <c r="AA106" s="53"/>
      <c r="AB106" s="53"/>
      <c r="AC106" s="53"/>
      <c r="AD106" s="53"/>
      <c r="AE106" s="53"/>
      <c r="AF106" s="209"/>
      <c r="AG106" s="106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115"/>
      <c r="AW106" s="61"/>
    </row>
    <row r="107" ht="24" customHeight="1" spans="1:49">
      <c r="A107" s="52"/>
      <c r="B107" s="52"/>
      <c r="C107" s="68"/>
      <c r="D107" s="215"/>
      <c r="E107" s="61"/>
      <c r="F107" s="61"/>
      <c r="G107" s="53"/>
      <c r="H107" s="56"/>
      <c r="I107" s="52"/>
      <c r="J107" s="61"/>
      <c r="K107" s="61"/>
      <c r="L107" s="63"/>
      <c r="M107" s="61"/>
      <c r="N107" s="61"/>
      <c r="O107" s="61"/>
      <c r="P107" s="53"/>
      <c r="Z107" s="53"/>
      <c r="AA107" s="53"/>
      <c r="AB107" s="53"/>
      <c r="AC107" s="53"/>
      <c r="AD107" s="53"/>
      <c r="AE107" s="53"/>
      <c r="AF107" s="209"/>
      <c r="AG107" s="106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115"/>
      <c r="AW107" s="61"/>
    </row>
    <row r="108" s="5" customFormat="1" ht="24" customHeight="1" spans="1:49">
      <c r="A108" s="52"/>
      <c r="B108" s="53"/>
      <c r="C108" s="68"/>
      <c r="D108" s="215"/>
      <c r="E108" s="57"/>
      <c r="F108" s="55"/>
      <c r="G108" s="52"/>
      <c r="H108" s="56"/>
      <c r="I108" s="52"/>
      <c r="J108" s="61"/>
      <c r="K108" s="61"/>
      <c r="L108" s="63"/>
      <c r="M108" s="61"/>
      <c r="O108" s="57"/>
      <c r="P108" s="53"/>
      <c r="Q108" s="61"/>
      <c r="R108" s="61"/>
      <c r="S108" s="52"/>
      <c r="T108" s="52"/>
      <c r="U108" s="52"/>
      <c r="V108" s="74"/>
      <c r="W108" s="74"/>
      <c r="X108" s="74"/>
      <c r="Y108" s="74"/>
      <c r="Z108" s="53"/>
      <c r="AA108" s="53"/>
      <c r="AB108" s="53"/>
      <c r="AC108" s="53"/>
      <c r="AD108" s="53"/>
      <c r="AE108" s="53"/>
      <c r="AF108" s="209"/>
      <c r="AG108" s="106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115"/>
      <c r="AW108" s="61"/>
    </row>
    <row r="109" s="5" customFormat="1" ht="24" customHeight="1" spans="1:49">
      <c r="A109" s="52"/>
      <c r="B109" s="53"/>
      <c r="C109" s="68"/>
      <c r="D109" s="215"/>
      <c r="E109" s="61"/>
      <c r="F109" s="61"/>
      <c r="G109" s="52"/>
      <c r="H109" s="56"/>
      <c r="I109" s="52"/>
      <c r="J109" s="61"/>
      <c r="K109" s="61"/>
      <c r="L109" s="63"/>
      <c r="M109" s="61"/>
      <c r="O109" s="57"/>
      <c r="P109" s="53"/>
      <c r="V109" s="123"/>
      <c r="W109" s="123"/>
      <c r="X109" s="123"/>
      <c r="Y109" s="123"/>
      <c r="Z109" s="53"/>
      <c r="AA109" s="53"/>
      <c r="AB109" s="53"/>
      <c r="AC109" s="53"/>
      <c r="AD109" s="53"/>
      <c r="AE109" s="53"/>
      <c r="AF109" s="209"/>
      <c r="AG109" s="106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115"/>
      <c r="AW109" s="61"/>
    </row>
    <row r="110" s="5" customFormat="1" ht="24" customHeight="1" spans="1:49">
      <c r="A110" s="52"/>
      <c r="B110" s="52"/>
      <c r="C110" s="52"/>
      <c r="D110" s="212"/>
      <c r="E110" s="53"/>
      <c r="F110" s="59"/>
      <c r="G110" s="53"/>
      <c r="H110" s="56"/>
      <c r="I110" s="52"/>
      <c r="J110" s="52"/>
      <c r="K110" s="71"/>
      <c r="L110" s="193"/>
      <c r="M110" s="71"/>
      <c r="N110" s="52"/>
      <c r="O110" s="52"/>
      <c r="P110" s="53"/>
      <c r="Q110" s="70"/>
      <c r="R110" s="70"/>
      <c r="S110" s="52"/>
      <c r="T110" s="52"/>
      <c r="U110" s="52"/>
      <c r="V110" s="74"/>
      <c r="W110" s="74"/>
      <c r="X110" s="74"/>
      <c r="Y110" s="74"/>
      <c r="Z110" s="53"/>
      <c r="AA110" s="53"/>
      <c r="AB110" s="53"/>
      <c r="AC110" s="53"/>
      <c r="AD110" s="53"/>
      <c r="AE110" s="53"/>
      <c r="AF110" s="209"/>
      <c r="AG110" s="106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115"/>
      <c r="AW110" s="122"/>
    </row>
    <row r="111" s="5" customFormat="1" ht="24" customHeight="1" spans="1:49">
      <c r="A111" s="52"/>
      <c r="B111" s="52"/>
      <c r="C111" s="52"/>
      <c r="D111" s="212"/>
      <c r="E111" s="53"/>
      <c r="F111" s="59"/>
      <c r="G111" s="53"/>
      <c r="H111" s="56"/>
      <c r="I111" s="52"/>
      <c r="J111" s="52"/>
      <c r="K111" s="71"/>
      <c r="L111" s="193"/>
      <c r="M111" s="71"/>
      <c r="N111" s="52"/>
      <c r="O111" s="52"/>
      <c r="P111" s="53"/>
      <c r="Q111" s="70"/>
      <c r="R111" s="70"/>
      <c r="S111" s="52"/>
      <c r="T111" s="52"/>
      <c r="U111" s="52"/>
      <c r="V111" s="74"/>
      <c r="W111" s="74"/>
      <c r="X111" s="74"/>
      <c r="Y111" s="74"/>
      <c r="Z111" s="53"/>
      <c r="AA111" s="53"/>
      <c r="AB111" s="53"/>
      <c r="AC111" s="53"/>
      <c r="AD111" s="53"/>
      <c r="AE111" s="53"/>
      <c r="AF111" s="209"/>
      <c r="AG111" s="106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115"/>
      <c r="AW111" s="122"/>
    </row>
    <row r="112" s="5" customFormat="1" ht="24" customHeight="1" spans="1:49">
      <c r="A112" s="52"/>
      <c r="B112" s="52"/>
      <c r="C112" s="52"/>
      <c r="D112" s="212"/>
      <c r="E112" s="53"/>
      <c r="F112" s="59"/>
      <c r="G112" s="53"/>
      <c r="H112" s="56"/>
      <c r="I112" s="52"/>
      <c r="J112" s="52"/>
      <c r="K112" s="71"/>
      <c r="L112" s="193"/>
      <c r="M112" s="71"/>
      <c r="N112" s="52"/>
      <c r="O112" s="52"/>
      <c r="P112" s="53"/>
      <c r="Q112" s="70"/>
      <c r="R112" s="70"/>
      <c r="S112" s="52"/>
      <c r="T112" s="52"/>
      <c r="U112" s="52"/>
      <c r="V112" s="74"/>
      <c r="W112" s="74"/>
      <c r="X112" s="74"/>
      <c r="Y112" s="74"/>
      <c r="Z112" s="53"/>
      <c r="AA112" s="53"/>
      <c r="AB112" s="53"/>
      <c r="AC112" s="53"/>
      <c r="AD112" s="53"/>
      <c r="AE112" s="53"/>
      <c r="AF112" s="209"/>
      <c r="AG112" s="106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115"/>
      <c r="AW112" s="122"/>
    </row>
    <row r="113" s="5" customFormat="1" ht="24" customHeight="1" spans="1:49">
      <c r="A113" s="52"/>
      <c r="B113" s="52"/>
      <c r="C113" s="52"/>
      <c r="D113" s="212"/>
      <c r="E113" s="53"/>
      <c r="F113" s="59"/>
      <c r="G113" s="53"/>
      <c r="H113" s="56"/>
      <c r="I113" s="52"/>
      <c r="J113" s="52"/>
      <c r="K113" s="71"/>
      <c r="L113" s="193"/>
      <c r="M113" s="71"/>
      <c r="N113" s="52"/>
      <c r="O113" s="52"/>
      <c r="P113" s="53"/>
      <c r="Q113" s="70"/>
      <c r="R113" s="70"/>
      <c r="S113" s="52"/>
      <c r="T113" s="52"/>
      <c r="U113" s="52"/>
      <c r="V113" s="74"/>
      <c r="W113" s="74"/>
      <c r="X113" s="74"/>
      <c r="Y113" s="74"/>
      <c r="Z113" s="53"/>
      <c r="AA113" s="53"/>
      <c r="AB113" s="53"/>
      <c r="AC113" s="53"/>
      <c r="AD113" s="53"/>
      <c r="AE113" s="53"/>
      <c r="AF113" s="209"/>
      <c r="AG113" s="106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115"/>
      <c r="AW113" s="122"/>
    </row>
    <row r="114" ht="24" customHeight="1" spans="1:49">
      <c r="A114" s="52"/>
      <c r="F114" s="52"/>
      <c r="G114" s="53"/>
      <c r="H114" s="59"/>
      <c r="I114" s="52"/>
      <c r="J114" s="72"/>
      <c r="K114" s="71"/>
      <c r="L114" s="193"/>
      <c r="M114" s="71"/>
      <c r="N114" s="52"/>
      <c r="O114" s="52"/>
      <c r="P114" s="53"/>
      <c r="Q114" s="52"/>
      <c r="R114" s="52"/>
      <c r="S114" s="52"/>
      <c r="T114" s="52"/>
      <c r="U114" s="52"/>
      <c r="V114" s="74"/>
      <c r="W114" s="74"/>
      <c r="X114" s="74"/>
      <c r="Y114" s="74"/>
      <c r="Z114" s="53"/>
      <c r="AA114" s="53"/>
      <c r="AB114" s="53"/>
      <c r="AC114" s="53"/>
      <c r="AD114" s="53"/>
      <c r="AE114" s="53"/>
      <c r="AF114" s="209"/>
      <c r="AG114" s="106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115"/>
      <c r="AW114" s="72"/>
    </row>
    <row r="115" ht="24" customHeight="1" spans="1:49">
      <c r="A115" s="52"/>
      <c r="F115" s="52"/>
      <c r="G115" s="53"/>
      <c r="H115" s="59"/>
      <c r="I115" s="52"/>
      <c r="J115" s="72"/>
      <c r="K115" s="71"/>
      <c r="L115" s="193"/>
      <c r="M115" s="71"/>
      <c r="N115" s="52"/>
      <c r="O115" s="52"/>
      <c r="P115" s="53"/>
      <c r="Q115" s="52"/>
      <c r="R115" s="52"/>
      <c r="S115" s="52"/>
      <c r="T115" s="52"/>
      <c r="U115" s="52"/>
      <c r="V115" s="74"/>
      <c r="W115" s="74"/>
      <c r="X115" s="74"/>
      <c r="Y115" s="74"/>
      <c r="Z115" s="53"/>
      <c r="AA115" s="53"/>
      <c r="AB115" s="53"/>
      <c r="AC115" s="53"/>
      <c r="AD115" s="53"/>
      <c r="AE115" s="53"/>
      <c r="AF115" s="209"/>
      <c r="AG115" s="106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115"/>
      <c r="AW115" s="72"/>
    </row>
    <row r="116" ht="24" customHeight="1" spans="1:49">
      <c r="A116" s="52"/>
      <c r="E116" s="53"/>
      <c r="F116" s="52"/>
      <c r="G116" s="53"/>
      <c r="H116" s="59"/>
      <c r="I116" s="52"/>
      <c r="J116" s="72"/>
      <c r="K116" s="71"/>
      <c r="L116" s="193"/>
      <c r="M116" s="71"/>
      <c r="N116" s="52"/>
      <c r="O116" s="52"/>
      <c r="P116" s="53"/>
      <c r="Q116" s="52"/>
      <c r="R116" s="52"/>
      <c r="S116" s="52"/>
      <c r="T116" s="52"/>
      <c r="U116" s="52"/>
      <c r="V116" s="74"/>
      <c r="W116" s="74"/>
      <c r="X116" s="74"/>
      <c r="Y116" s="74"/>
      <c r="Z116" s="53"/>
      <c r="AA116" s="53"/>
      <c r="AB116" s="53"/>
      <c r="AC116" s="53"/>
      <c r="AD116" s="53"/>
      <c r="AE116" s="53"/>
      <c r="AF116" s="209"/>
      <c r="AG116" s="106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115"/>
      <c r="AW116" s="72"/>
    </row>
    <row r="117" ht="24" customHeight="1" spans="1:49">
      <c r="A117" s="52"/>
      <c r="E117" s="53"/>
      <c r="F117" s="52"/>
      <c r="G117" s="53"/>
      <c r="H117" s="59"/>
      <c r="I117" s="52"/>
      <c r="J117" s="72"/>
      <c r="K117" s="71"/>
      <c r="L117" s="193"/>
      <c r="M117" s="71"/>
      <c r="N117" s="52"/>
      <c r="O117" s="52"/>
      <c r="P117" s="53"/>
      <c r="Q117" s="52"/>
      <c r="R117" s="52"/>
      <c r="S117" s="52"/>
      <c r="T117" s="52"/>
      <c r="U117" s="52"/>
      <c r="V117" s="74"/>
      <c r="W117" s="74"/>
      <c r="X117" s="74"/>
      <c r="Y117" s="74"/>
      <c r="Z117" s="53"/>
      <c r="AA117" s="53"/>
      <c r="AB117" s="53"/>
      <c r="AC117" s="53"/>
      <c r="AD117" s="53"/>
      <c r="AE117" s="53"/>
      <c r="AF117" s="209"/>
      <c r="AG117" s="106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115"/>
      <c r="AW117" s="72"/>
    </row>
  </sheetData>
  <autoFilter ref="A9:AW33">
    <extLst/>
  </autoFilter>
  <mergeCells count="54">
    <mergeCell ref="A1:AW1"/>
    <mergeCell ref="A4:F4"/>
    <mergeCell ref="A5:B5"/>
    <mergeCell ref="C5:F5"/>
    <mergeCell ref="A6:F6"/>
    <mergeCell ref="AC9:AE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F9:AF10"/>
    <mergeCell ref="AG9:AG10"/>
    <mergeCell ref="AH9:AH10"/>
    <mergeCell ref="AI9:AI10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2:B3"/>
    <mergeCell ref="C2:F3"/>
    <mergeCell ref="A7:F8"/>
    <mergeCell ref="G2:AU8"/>
  </mergeCells>
  <conditionalFormatting sqref="Q70:R70"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AW18:AW19">
    <cfRule type="containsText" dxfId="0" priority="1" operator="between" text="0">
      <formula>NOT(ISERROR(SEARCH("0",AW18)))</formula>
    </cfRule>
  </conditionalFormatting>
  <conditionalFormatting sqref="AW28:AW29">
    <cfRule type="containsText" dxfId="0" priority="31" operator="between" text="0">
      <formula>NOT(ISERROR(SEARCH("0",AW28)))</formula>
    </cfRule>
  </conditionalFormatting>
  <conditionalFormatting sqref="C1:D8 C34:D1048576">
    <cfRule type="cellIs" dxfId="2" priority="33" operator="equal">
      <formula>"价值版"</formula>
    </cfRule>
  </conditionalFormatting>
  <conditionalFormatting sqref="E1 E34:E1048576">
    <cfRule type="duplicateValues" dxfId="1" priority="46"/>
  </conditionalFormatting>
  <conditionalFormatting sqref="E1:E8 E34:E1048576">
    <cfRule type="duplicateValues" dxfId="1" priority="47"/>
    <cfRule type="duplicateValues" dxfId="1" priority="48"/>
  </conditionalFormatting>
  <conditionalFormatting sqref="AW30:AW33 AW20:AW27 AW11:AW17">
    <cfRule type="containsText" dxfId="0" priority="32" operator="between" text="0">
      <formula>NOT(ISERROR(SEARCH("0",AW11)))</formula>
    </cfRule>
  </conditionalFormatting>
  <dataValidations count="1">
    <dataValidation allowBlank="1" showErrorMessage="1" sqref="Q74:R74 Q78:R79"/>
  </dataValidations>
  <printOptions horizontalCentered="1" verticalCentered="1"/>
  <pageMargins left="0.118110236220472" right="0.118110236220472" top="0.354330708661417" bottom="0.15748031496063" header="0" footer="0"/>
  <pageSetup paperSize="8" scale="54" orientation="landscape"/>
  <headerFooter/>
  <rowBreaks count="1" manualBreakCount="1">
    <brk id="1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A23"/>
  <sheetViews>
    <sheetView view="pageBreakPreview" zoomScale="60" zoomScaleNormal="100" workbookViewId="0">
      <pane xSplit="7" ySplit="8" topLeftCell="V12" activePane="bottomRight" state="frozen"/>
      <selection/>
      <selection pane="topRight"/>
      <selection pane="bottomLeft"/>
      <selection pane="bottomRight" activeCell="V23" sqref="V23"/>
    </sheetView>
  </sheetViews>
  <sheetFormatPr defaultColWidth="9" defaultRowHeight="13.5"/>
  <cols>
    <col min="1" max="1" width="5.875" style="125" customWidth="1"/>
    <col min="2" max="2" width="8.375" style="125" customWidth="1"/>
    <col min="3" max="3" width="10.875" style="125" customWidth="1"/>
    <col min="4" max="4" width="21.3666666666667" style="125" customWidth="1"/>
    <col min="5" max="5" width="22.125" style="125" customWidth="1"/>
    <col min="6" max="6" width="33.5" style="125" customWidth="1"/>
    <col min="7" max="7" width="40.625" style="126" hidden="1" customWidth="1" outlineLevel="1"/>
    <col min="8" max="8" width="11.5" style="125" hidden="1" customWidth="1" outlineLevel="1"/>
    <col min="9" max="9" width="7.875" style="125" hidden="1" customWidth="1" outlineLevel="1"/>
    <col min="10" max="10" width="8.5" style="125" customWidth="1" collapsed="1"/>
    <col min="11" max="11" width="7.5" style="127" hidden="1" customWidth="1" outlineLevel="1"/>
    <col min="12" max="12" width="20.5" style="125" hidden="1" customWidth="1" outlineLevel="1"/>
    <col min="13" max="13" width="6.5" style="128" hidden="1" customWidth="1" outlineLevel="1"/>
    <col min="14" max="15" width="7.25833333333333" style="127" hidden="1" customWidth="1" outlineLevel="1"/>
    <col min="16" max="16" width="14.2583333333333" style="127" customWidth="1" collapsed="1"/>
    <col min="17" max="17" width="24.2583333333333" style="127" customWidth="1" outlineLevel="1"/>
    <col min="18" max="18" width="13.5" style="127" customWidth="1" outlineLevel="1"/>
    <col min="19" max="19" width="14.2583333333333" style="127" customWidth="1" outlineLevel="1"/>
    <col min="20" max="21" width="10.375" style="125" customWidth="1" outlineLevel="1"/>
    <col min="22" max="22" width="14.625" style="129" customWidth="1"/>
    <col min="23" max="25" width="14.625" style="129" hidden="1" customWidth="1" outlineLevel="1"/>
    <col min="26" max="26" width="12.5" style="125" customWidth="1" collapsed="1"/>
    <col min="27" max="31" width="12.5" style="125" customWidth="1" outlineLevel="1"/>
    <col min="32" max="32" width="12.5" style="130" customWidth="1" outlineLevel="1"/>
    <col min="33" max="33" width="12.5" style="131" customWidth="1" outlineLevel="1"/>
    <col min="34" max="35" width="12.5" style="125" customWidth="1" outlineLevel="1"/>
    <col min="36" max="37" width="12.5" style="125" customWidth="1"/>
    <col min="38" max="47" width="12.5" style="125" hidden="1" customWidth="1" outlineLevel="1"/>
    <col min="48" max="48" width="11.125" style="125" customWidth="1" collapsed="1"/>
    <col min="49" max="49" width="21.7583333333333" style="125" customWidth="1"/>
    <col min="50" max="50" width="21.2583333333333" style="125" customWidth="1"/>
    <col min="51" max="51" width="22" style="125" customWidth="1"/>
    <col min="52" max="16384" width="9" style="125"/>
  </cols>
  <sheetData>
    <row r="1" ht="20.25" hidden="1" customHeight="1" outlineLevel="1" spans="1:5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44"/>
      <c r="AG1" s="150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60"/>
      <c r="AY1" s="160"/>
    </row>
    <row r="2" ht="27.75" hidden="1" customHeight="1" outlineLevel="1" spans="1:51">
      <c r="A2" s="133" t="s">
        <v>0</v>
      </c>
      <c r="B2" s="133"/>
      <c r="C2" s="134" t="s">
        <v>1</v>
      </c>
      <c r="D2" s="134"/>
      <c r="E2" s="134"/>
      <c r="F2" s="134"/>
      <c r="G2" s="135" t="s">
        <v>221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45"/>
      <c r="AG2" s="151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54"/>
      <c r="AV2" s="155" t="s">
        <v>3</v>
      </c>
      <c r="AW2" s="161" t="s">
        <v>222</v>
      </c>
      <c r="AX2" s="161" t="s">
        <v>223</v>
      </c>
      <c r="AY2" s="161" t="s">
        <v>224</v>
      </c>
    </row>
    <row r="3" ht="27.75" hidden="1" customHeight="1" outlineLevel="1" spans="1:51">
      <c r="A3" s="133"/>
      <c r="B3" s="133"/>
      <c r="C3" s="134"/>
      <c r="D3" s="134"/>
      <c r="E3" s="134"/>
      <c r="F3" s="134"/>
      <c r="G3" s="137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46"/>
      <c r="AG3" s="152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56"/>
      <c r="AV3" s="155" t="s">
        <v>7</v>
      </c>
      <c r="AW3" s="161" t="s">
        <v>225</v>
      </c>
      <c r="AX3" s="161" t="s">
        <v>226</v>
      </c>
      <c r="AY3" s="161" t="s">
        <v>227</v>
      </c>
    </row>
    <row r="4" ht="27" hidden="1" customHeight="1" outlineLevel="1" spans="1:51">
      <c r="A4" s="133" t="s">
        <v>11</v>
      </c>
      <c r="B4" s="133"/>
      <c r="C4" s="133"/>
      <c r="D4" s="133"/>
      <c r="E4" s="133"/>
      <c r="F4" s="133"/>
      <c r="G4" s="137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46"/>
      <c r="AG4" s="152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56"/>
      <c r="AV4" s="155" t="s">
        <v>12</v>
      </c>
      <c r="AW4" s="155" t="s">
        <v>13</v>
      </c>
      <c r="AX4" s="155" t="s">
        <v>14</v>
      </c>
      <c r="AY4" s="155" t="s">
        <v>15</v>
      </c>
    </row>
    <row r="5" ht="31.5" hidden="1" customHeight="1" outlineLevel="1" spans="1:51">
      <c r="A5" s="134" t="s">
        <v>16</v>
      </c>
      <c r="B5" s="134"/>
      <c r="C5" s="134"/>
      <c r="D5" s="134"/>
      <c r="E5" s="134" t="s">
        <v>17</v>
      </c>
      <c r="F5" s="134"/>
      <c r="G5" s="137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46"/>
      <c r="AG5" s="152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56"/>
      <c r="AV5" s="155" t="s">
        <v>18</v>
      </c>
      <c r="AW5" s="155" t="s">
        <v>19</v>
      </c>
      <c r="AX5" s="155" t="s">
        <v>20</v>
      </c>
      <c r="AY5" s="155" t="s">
        <v>21</v>
      </c>
    </row>
    <row r="6" ht="28.5" hidden="1" customHeight="1" outlineLevel="1" spans="1:51">
      <c r="A6" s="134" t="s">
        <v>22</v>
      </c>
      <c r="B6" s="134"/>
      <c r="C6" s="134"/>
      <c r="D6" s="134"/>
      <c r="E6" s="134"/>
      <c r="F6" s="134"/>
      <c r="G6" s="137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46"/>
      <c r="AG6" s="152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56"/>
      <c r="AV6" s="155" t="s">
        <v>23</v>
      </c>
      <c r="AW6" s="155"/>
      <c r="AX6" s="155"/>
      <c r="AY6" s="155"/>
    </row>
    <row r="7" ht="28.5" hidden="1" customHeight="1" outlineLevel="1" spans="1:51">
      <c r="A7" s="139" t="s">
        <v>24</v>
      </c>
      <c r="B7" s="139"/>
      <c r="C7" s="139"/>
      <c r="D7" s="139"/>
      <c r="E7" s="139"/>
      <c r="F7" s="139"/>
      <c r="G7" s="140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7"/>
      <c r="AG7" s="153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57"/>
      <c r="AV7" s="158" t="s">
        <v>25</v>
      </c>
      <c r="AW7" s="162"/>
      <c r="AX7" s="162"/>
      <c r="AY7" s="162"/>
    </row>
    <row r="8" s="124" customFormat="1" ht="56.25" customHeight="1" collapsed="1" spans="1:51">
      <c r="A8" s="142" t="s">
        <v>26</v>
      </c>
      <c r="B8" s="142" t="s">
        <v>27</v>
      </c>
      <c r="C8" s="142" t="s">
        <v>28</v>
      </c>
      <c r="D8" s="142" t="s">
        <v>29</v>
      </c>
      <c r="E8" s="142" t="s">
        <v>3</v>
      </c>
      <c r="F8" s="142" t="s">
        <v>12</v>
      </c>
      <c r="G8" s="142" t="s">
        <v>30</v>
      </c>
      <c r="H8" s="142" t="s">
        <v>31</v>
      </c>
      <c r="I8" s="142" t="s">
        <v>32</v>
      </c>
      <c r="J8" s="142" t="s">
        <v>33</v>
      </c>
      <c r="K8" s="142" t="s">
        <v>34</v>
      </c>
      <c r="L8" s="142" t="s">
        <v>35</v>
      </c>
      <c r="M8" s="142" t="s">
        <v>36</v>
      </c>
      <c r="N8" s="142" t="s">
        <v>37</v>
      </c>
      <c r="O8" s="142" t="s">
        <v>38</v>
      </c>
      <c r="P8" s="142" t="s">
        <v>39</v>
      </c>
      <c r="Q8" s="142" t="s">
        <v>40</v>
      </c>
      <c r="R8" s="142" t="s">
        <v>41</v>
      </c>
      <c r="S8" s="142" t="s">
        <v>42</v>
      </c>
      <c r="T8" s="142" t="s">
        <v>43</v>
      </c>
      <c r="U8" s="142" t="s">
        <v>44</v>
      </c>
      <c r="V8" s="142" t="s">
        <v>45</v>
      </c>
      <c r="W8" s="142" t="s">
        <v>46</v>
      </c>
      <c r="X8" s="142" t="s">
        <v>47</v>
      </c>
      <c r="Y8" s="142" t="s">
        <v>48</v>
      </c>
      <c r="Z8" s="142" t="s">
        <v>49</v>
      </c>
      <c r="AA8" s="78" t="s">
        <v>50</v>
      </c>
      <c r="AB8" s="79" t="s">
        <v>51</v>
      </c>
      <c r="AC8" s="80" t="s">
        <v>52</v>
      </c>
      <c r="AD8" s="80"/>
      <c r="AE8" s="81"/>
      <c r="AF8" s="148" t="s">
        <v>53</v>
      </c>
      <c r="AG8" s="92" t="s">
        <v>54</v>
      </c>
      <c r="AH8" s="78" t="s">
        <v>55</v>
      </c>
      <c r="AI8" s="82" t="s">
        <v>56</v>
      </c>
      <c r="AJ8" s="93" t="s">
        <v>57</v>
      </c>
      <c r="AK8" s="93" t="s">
        <v>58</v>
      </c>
      <c r="AL8" s="94" t="s">
        <v>59</v>
      </c>
      <c r="AM8" s="95" t="s">
        <v>60</v>
      </c>
      <c r="AN8" s="96" t="s">
        <v>61</v>
      </c>
      <c r="AO8" s="96" t="s">
        <v>62</v>
      </c>
      <c r="AP8" s="95" t="s">
        <v>63</v>
      </c>
      <c r="AQ8" s="95" t="s">
        <v>64</v>
      </c>
      <c r="AR8" s="95" t="s">
        <v>65</v>
      </c>
      <c r="AS8" s="96" t="s">
        <v>66</v>
      </c>
      <c r="AT8" s="111" t="s">
        <v>67</v>
      </c>
      <c r="AU8" s="112" t="s">
        <v>68</v>
      </c>
      <c r="AV8" s="159" t="s">
        <v>69</v>
      </c>
      <c r="AW8" s="163" t="s">
        <v>70</v>
      </c>
      <c r="AX8" s="163" t="s">
        <v>70</v>
      </c>
      <c r="AY8" s="163" t="s">
        <v>70</v>
      </c>
    </row>
    <row r="9" s="124" customFormat="1" ht="56.25" customHeight="1" spans="1:5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83"/>
      <c r="AB9" s="79"/>
      <c r="AC9" s="84" t="s">
        <v>71</v>
      </c>
      <c r="AD9" s="85" t="s">
        <v>72</v>
      </c>
      <c r="AE9" s="85" t="s">
        <v>73</v>
      </c>
      <c r="AF9" s="149"/>
      <c r="AG9" s="97"/>
      <c r="AH9" s="83"/>
      <c r="AI9" s="86"/>
      <c r="AJ9" s="93"/>
      <c r="AK9" s="93"/>
      <c r="AL9" s="98"/>
      <c r="AM9" s="99"/>
      <c r="AN9" s="100"/>
      <c r="AO9" s="100"/>
      <c r="AP9" s="99"/>
      <c r="AQ9" s="99"/>
      <c r="AR9" s="99"/>
      <c r="AS9" s="100"/>
      <c r="AT9" s="113"/>
      <c r="AU9" s="114"/>
      <c r="AV9" s="159"/>
      <c r="AW9" s="163"/>
      <c r="AX9" s="163"/>
      <c r="AY9" s="163"/>
    </row>
    <row r="10" s="2" customFormat="1" ht="50.1" customHeight="1" spans="1:53">
      <c r="A10" s="29">
        <v>70</v>
      </c>
      <c r="B10" s="29">
        <v>1</v>
      </c>
      <c r="C10" s="30" t="s">
        <v>148</v>
      </c>
      <c r="D10" s="30" t="s">
        <v>228</v>
      </c>
      <c r="E10" s="30" t="s">
        <v>228</v>
      </c>
      <c r="F10" s="30" t="s">
        <v>229</v>
      </c>
      <c r="G10" s="29" t="s">
        <v>77</v>
      </c>
      <c r="H10" s="29" t="s">
        <v>144</v>
      </c>
      <c r="I10" s="29" t="s">
        <v>145</v>
      </c>
      <c r="J10" s="29"/>
      <c r="K10" s="29" t="s">
        <v>78</v>
      </c>
      <c r="L10" s="30"/>
      <c r="M10" s="29" t="s">
        <v>78</v>
      </c>
      <c r="N10" s="29" t="s">
        <v>79</v>
      </c>
      <c r="O10" s="29" t="s">
        <v>80</v>
      </c>
      <c r="P10" s="29" t="s">
        <v>81</v>
      </c>
      <c r="Q10" s="29" t="s">
        <v>82</v>
      </c>
      <c r="R10" s="29"/>
      <c r="S10" s="29"/>
      <c r="T10" s="29" t="s">
        <v>230</v>
      </c>
      <c r="U10" s="29"/>
      <c r="V10" s="29">
        <v>3.7598</v>
      </c>
      <c r="W10" s="29"/>
      <c r="X10" s="29"/>
      <c r="Y10" s="29"/>
      <c r="Z10" s="39"/>
      <c r="AA10" s="39" t="s">
        <v>83</v>
      </c>
      <c r="AB10" s="39"/>
      <c r="AC10" s="39"/>
      <c r="AD10" s="39"/>
      <c r="AE10" s="39"/>
      <c r="AF10" s="87"/>
      <c r="AG10" s="101"/>
      <c r="AH10" s="39">
        <v>168</v>
      </c>
      <c r="AI10" s="39">
        <v>0.405</v>
      </c>
      <c r="AJ10" s="39" t="s">
        <v>84</v>
      </c>
      <c r="AK10" s="102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29"/>
      <c r="AW10" s="29" t="s">
        <v>231</v>
      </c>
      <c r="AX10" s="29" t="s">
        <v>231</v>
      </c>
      <c r="AY10" s="29" t="s">
        <v>231</v>
      </c>
      <c r="AZ10" s="119"/>
      <c r="BA10" s="119"/>
    </row>
    <row r="11" s="2" customFormat="1" ht="50.1" customHeight="1" spans="1:53">
      <c r="A11" s="29">
        <v>71</v>
      </c>
      <c r="B11" s="29">
        <v>2</v>
      </c>
      <c r="C11" s="30" t="s">
        <v>148</v>
      </c>
      <c r="D11" s="30" t="s">
        <v>232</v>
      </c>
      <c r="E11" s="30" t="s">
        <v>232</v>
      </c>
      <c r="F11" s="30" t="s">
        <v>233</v>
      </c>
      <c r="G11" s="29" t="s">
        <v>77</v>
      </c>
      <c r="H11" s="29" t="s">
        <v>144</v>
      </c>
      <c r="I11" s="29" t="s">
        <v>145</v>
      </c>
      <c r="J11" s="29"/>
      <c r="K11" s="29" t="s">
        <v>78</v>
      </c>
      <c r="L11" s="30"/>
      <c r="M11" s="29" t="s">
        <v>78</v>
      </c>
      <c r="N11" s="29" t="s">
        <v>79</v>
      </c>
      <c r="O11" s="29" t="s">
        <v>79</v>
      </c>
      <c r="P11" s="29" t="s">
        <v>81</v>
      </c>
      <c r="Q11" s="29"/>
      <c r="R11" s="29"/>
      <c r="S11" s="29"/>
      <c r="T11" s="29" t="s">
        <v>234</v>
      </c>
      <c r="U11" s="29"/>
      <c r="V11" s="29">
        <v>0.4283</v>
      </c>
      <c r="W11" s="29"/>
      <c r="X11" s="29"/>
      <c r="Y11" s="29"/>
      <c r="Z11" s="39"/>
      <c r="AA11" s="39" t="s">
        <v>87</v>
      </c>
      <c r="AB11" s="39"/>
      <c r="AC11" s="39"/>
      <c r="AD11" s="39"/>
      <c r="AE11" s="39"/>
      <c r="AF11" s="87"/>
      <c r="AG11" s="101"/>
      <c r="AH11" s="39">
        <v>3.6</v>
      </c>
      <c r="AI11" s="39"/>
      <c r="AJ11" s="103"/>
      <c r="AK11" s="103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29"/>
      <c r="AW11" s="29" t="s">
        <v>231</v>
      </c>
      <c r="AX11" s="29" t="s">
        <v>231</v>
      </c>
      <c r="AY11" s="29" t="s">
        <v>231</v>
      </c>
      <c r="AZ11" s="119"/>
      <c r="BA11" s="119"/>
    </row>
    <row r="12" s="2" customFormat="1" ht="50.1" customHeight="1" spans="1:53">
      <c r="A12" s="29">
        <v>72</v>
      </c>
      <c r="B12" s="29">
        <v>3</v>
      </c>
      <c r="C12" s="30" t="s">
        <v>148</v>
      </c>
      <c r="D12" s="30" t="s">
        <v>235</v>
      </c>
      <c r="E12" s="30" t="s">
        <v>235</v>
      </c>
      <c r="F12" s="30" t="s">
        <v>236</v>
      </c>
      <c r="G12" s="29" t="s">
        <v>90</v>
      </c>
      <c r="H12" s="29" t="s">
        <v>144</v>
      </c>
      <c r="I12" s="29" t="s">
        <v>145</v>
      </c>
      <c r="J12" s="29"/>
      <c r="K12" s="29" t="s">
        <v>78</v>
      </c>
      <c r="L12" s="30"/>
      <c r="M12" s="29" t="s">
        <v>78</v>
      </c>
      <c r="N12" s="29" t="s">
        <v>79</v>
      </c>
      <c r="O12" s="29" t="s">
        <v>80</v>
      </c>
      <c r="P12" s="29" t="s">
        <v>91</v>
      </c>
      <c r="Q12" s="29" t="s">
        <v>170</v>
      </c>
      <c r="R12" s="29" t="s">
        <v>179</v>
      </c>
      <c r="S12" s="29"/>
      <c r="T12" s="29" t="s">
        <v>234</v>
      </c>
      <c r="U12" s="29"/>
      <c r="V12" s="29">
        <v>0.4224</v>
      </c>
      <c r="W12" s="29"/>
      <c r="X12" s="29"/>
      <c r="Y12" s="29"/>
      <c r="Z12" s="39"/>
      <c r="AA12" s="39" t="s">
        <v>95</v>
      </c>
      <c r="AB12" s="39" t="s">
        <v>237</v>
      </c>
      <c r="AC12" s="39">
        <v>345</v>
      </c>
      <c r="AD12" s="39">
        <v>193</v>
      </c>
      <c r="AE12" s="39">
        <v>2</v>
      </c>
      <c r="AF12" s="87">
        <f>AC12*AD12*AE12*7860/1000000000</f>
        <v>1.0467162</v>
      </c>
      <c r="AG12" s="101">
        <f>V12/AF12</f>
        <v>0.403547781146408</v>
      </c>
      <c r="AH12" s="39"/>
      <c r="AI12" s="39"/>
      <c r="AJ12" s="103"/>
      <c r="AK12" s="103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29"/>
      <c r="AW12" s="29">
        <v>1</v>
      </c>
      <c r="AX12" s="29" t="s">
        <v>231</v>
      </c>
      <c r="AY12" s="29" t="s">
        <v>231</v>
      </c>
      <c r="AZ12" s="119"/>
      <c r="BA12" s="119"/>
    </row>
    <row r="13" s="2" customFormat="1" ht="50.1" customHeight="1" spans="1:53">
      <c r="A13" s="29">
        <v>73</v>
      </c>
      <c r="B13" s="29">
        <v>3</v>
      </c>
      <c r="C13" s="30"/>
      <c r="D13" s="38"/>
      <c r="E13" s="45" t="s">
        <v>238</v>
      </c>
      <c r="F13" s="43" t="s">
        <v>99</v>
      </c>
      <c r="G13" s="29" t="s">
        <v>100</v>
      </c>
      <c r="H13" s="29" t="s">
        <v>144</v>
      </c>
      <c r="I13" s="29" t="s">
        <v>145</v>
      </c>
      <c r="J13" s="29"/>
      <c r="K13" s="29" t="s">
        <v>78</v>
      </c>
      <c r="L13" s="30"/>
      <c r="M13" s="29" t="s">
        <v>78</v>
      </c>
      <c r="N13" s="29" t="s">
        <v>80</v>
      </c>
      <c r="O13" s="29" t="s">
        <v>79</v>
      </c>
      <c r="P13" s="29" t="s">
        <v>100</v>
      </c>
      <c r="Q13" s="29"/>
      <c r="R13" s="29" t="s">
        <v>239</v>
      </c>
      <c r="S13" s="29"/>
      <c r="T13" s="29"/>
      <c r="U13" s="29"/>
      <c r="V13" s="29">
        <v>0.003</v>
      </c>
      <c r="W13" s="29"/>
      <c r="X13" s="29"/>
      <c r="Y13" s="29"/>
      <c r="Z13" s="39"/>
      <c r="AA13" s="39"/>
      <c r="AB13" s="39"/>
      <c r="AC13" s="39"/>
      <c r="AD13" s="39"/>
      <c r="AE13" s="39"/>
      <c r="AF13" s="87"/>
      <c r="AG13" s="101"/>
      <c r="AH13" s="39"/>
      <c r="AI13" s="39"/>
      <c r="AJ13" s="103"/>
      <c r="AK13" s="103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29"/>
      <c r="AW13" s="29">
        <v>2</v>
      </c>
      <c r="AX13" s="29">
        <v>2</v>
      </c>
      <c r="AY13" s="29">
        <v>2</v>
      </c>
      <c r="AZ13" s="119"/>
      <c r="BA13" s="119"/>
    </row>
    <row r="14" s="2" customFormat="1" ht="50.1" customHeight="1" spans="1:53">
      <c r="A14" s="29">
        <v>74</v>
      </c>
      <c r="B14" s="29">
        <v>2</v>
      </c>
      <c r="C14" s="30" t="s">
        <v>148</v>
      </c>
      <c r="D14" s="30" t="s">
        <v>235</v>
      </c>
      <c r="E14" s="30" t="s">
        <v>235</v>
      </c>
      <c r="F14" s="30" t="s">
        <v>236</v>
      </c>
      <c r="G14" s="29" t="s">
        <v>90</v>
      </c>
      <c r="H14" s="29" t="s">
        <v>144</v>
      </c>
      <c r="I14" s="29" t="s">
        <v>145</v>
      </c>
      <c r="J14" s="29"/>
      <c r="K14" s="29" t="s">
        <v>78</v>
      </c>
      <c r="L14" s="30"/>
      <c r="M14" s="29" t="s">
        <v>78</v>
      </c>
      <c r="N14" s="29" t="s">
        <v>79</v>
      </c>
      <c r="O14" s="29" t="s">
        <v>80</v>
      </c>
      <c r="P14" s="29" t="s">
        <v>91</v>
      </c>
      <c r="Q14" s="29" t="s">
        <v>170</v>
      </c>
      <c r="R14" s="29" t="s">
        <v>179</v>
      </c>
      <c r="S14" s="29"/>
      <c r="T14" s="29" t="s">
        <v>234</v>
      </c>
      <c r="U14" s="29"/>
      <c r="V14" s="29">
        <v>0.4224</v>
      </c>
      <c r="W14" s="29"/>
      <c r="X14" s="29"/>
      <c r="Y14" s="29"/>
      <c r="Z14" s="39"/>
      <c r="AA14" s="39" t="s">
        <v>95</v>
      </c>
      <c r="AB14" s="39" t="s">
        <v>237</v>
      </c>
      <c r="AC14" s="39">
        <v>345</v>
      </c>
      <c r="AD14" s="39">
        <v>193</v>
      </c>
      <c r="AE14" s="39">
        <v>2</v>
      </c>
      <c r="AF14" s="87">
        <f>AC14*AD14*AE14*7860/1000000000</f>
        <v>1.0467162</v>
      </c>
      <c r="AG14" s="101">
        <f>V14/AF14</f>
        <v>0.403547781146408</v>
      </c>
      <c r="AH14" s="39"/>
      <c r="AI14" s="39"/>
      <c r="AJ14" s="103"/>
      <c r="AK14" s="103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29"/>
      <c r="AW14" s="29">
        <v>1</v>
      </c>
      <c r="AX14" s="29">
        <v>1</v>
      </c>
      <c r="AY14" s="29">
        <v>1</v>
      </c>
      <c r="AZ14" s="119"/>
      <c r="BA14" s="119"/>
    </row>
    <row r="15" s="2" customFormat="1" ht="50.1" customHeight="1" spans="1:53">
      <c r="A15" s="29">
        <v>75</v>
      </c>
      <c r="B15" s="29">
        <v>2</v>
      </c>
      <c r="C15" s="30" t="s">
        <v>148</v>
      </c>
      <c r="D15" s="30" t="s">
        <v>240</v>
      </c>
      <c r="E15" s="30" t="s">
        <v>240</v>
      </c>
      <c r="F15" s="143" t="s">
        <v>241</v>
      </c>
      <c r="G15" s="29" t="s">
        <v>77</v>
      </c>
      <c r="H15" s="29" t="s">
        <v>144</v>
      </c>
      <c r="I15" s="29" t="s">
        <v>145</v>
      </c>
      <c r="J15" s="29"/>
      <c r="K15" s="29" t="s">
        <v>78</v>
      </c>
      <c r="L15" s="30"/>
      <c r="M15" s="29" t="s">
        <v>78</v>
      </c>
      <c r="N15" s="29" t="s">
        <v>79</v>
      </c>
      <c r="O15" s="29" t="s">
        <v>80</v>
      </c>
      <c r="P15" s="29" t="s">
        <v>81</v>
      </c>
      <c r="Q15" s="29" t="s">
        <v>170</v>
      </c>
      <c r="R15" s="29" t="s">
        <v>202</v>
      </c>
      <c r="S15" s="29"/>
      <c r="T15" s="29" t="s">
        <v>242</v>
      </c>
      <c r="U15" s="29"/>
      <c r="V15" s="29">
        <v>0.4816</v>
      </c>
      <c r="W15" s="29"/>
      <c r="X15" s="29"/>
      <c r="Y15" s="29"/>
      <c r="Z15" s="39"/>
      <c r="AA15" s="39" t="s">
        <v>87</v>
      </c>
      <c r="AB15" s="39"/>
      <c r="AC15" s="39"/>
      <c r="AD15" s="39"/>
      <c r="AE15" s="39"/>
      <c r="AF15" s="87"/>
      <c r="AG15" s="101"/>
      <c r="AH15" s="39">
        <v>5</v>
      </c>
      <c r="AI15" s="39"/>
      <c r="AJ15" s="103"/>
      <c r="AK15" s="103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29"/>
      <c r="AW15" s="29">
        <v>1</v>
      </c>
      <c r="AX15" s="29">
        <v>1</v>
      </c>
      <c r="AY15" s="29">
        <v>1</v>
      </c>
      <c r="AZ15" s="119"/>
      <c r="BA15" s="119"/>
    </row>
    <row r="16" s="2" customFormat="1" ht="50.1" customHeight="1" spans="1:53">
      <c r="A16" s="29">
        <v>76</v>
      </c>
      <c r="B16" s="29">
        <v>3</v>
      </c>
      <c r="C16" s="30" t="s">
        <v>148</v>
      </c>
      <c r="D16" s="30" t="s">
        <v>243</v>
      </c>
      <c r="E16" s="30" t="s">
        <v>243</v>
      </c>
      <c r="F16" s="143" t="s">
        <v>244</v>
      </c>
      <c r="G16" s="29" t="s">
        <v>90</v>
      </c>
      <c r="H16" s="29" t="s">
        <v>144</v>
      </c>
      <c r="I16" s="29" t="s">
        <v>145</v>
      </c>
      <c r="J16" s="29"/>
      <c r="K16" s="29" t="s">
        <v>78</v>
      </c>
      <c r="L16" s="30"/>
      <c r="M16" s="29" t="s">
        <v>78</v>
      </c>
      <c r="N16" s="29" t="s">
        <v>79</v>
      </c>
      <c r="O16" s="29" t="s">
        <v>80</v>
      </c>
      <c r="P16" s="29" t="s">
        <v>90</v>
      </c>
      <c r="Q16" s="29" t="s">
        <v>170</v>
      </c>
      <c r="R16" s="29" t="s">
        <v>245</v>
      </c>
      <c r="S16" s="29"/>
      <c r="T16" s="29" t="s">
        <v>242</v>
      </c>
      <c r="U16" s="29"/>
      <c r="V16" s="29">
        <v>0.4706</v>
      </c>
      <c r="W16" s="29"/>
      <c r="X16" s="29"/>
      <c r="Y16" s="29"/>
      <c r="Z16" s="39"/>
      <c r="AA16" s="39" t="s">
        <v>188</v>
      </c>
      <c r="AB16" s="39"/>
      <c r="AC16" s="39">
        <f t="shared" ref="AC16:AC19" si="0">V16/1.3288*1000+10</f>
        <v>364.154124021674</v>
      </c>
      <c r="AD16" s="39">
        <v>30</v>
      </c>
      <c r="AE16" s="39">
        <v>3</v>
      </c>
      <c r="AF16" s="87">
        <f t="shared" ref="AF16:AF19" si="1">AC16*1.3288/1000</f>
        <v>0.483888</v>
      </c>
      <c r="AG16" s="101">
        <f t="shared" ref="AG16:AG19" si="2">V16/AF16</f>
        <v>0.972539099957015</v>
      </c>
      <c r="AH16" s="39"/>
      <c r="AI16" s="39"/>
      <c r="AJ16" s="103"/>
      <c r="AK16" s="103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29"/>
      <c r="AW16" s="29">
        <v>1</v>
      </c>
      <c r="AX16" s="29">
        <v>1</v>
      </c>
      <c r="AY16" s="29">
        <v>1</v>
      </c>
      <c r="AZ16" s="119"/>
      <c r="BA16" s="119"/>
    </row>
    <row r="17" s="2" customFormat="1" ht="50.1" customHeight="1" spans="1:53">
      <c r="A17" s="29">
        <v>77</v>
      </c>
      <c r="B17" s="29">
        <v>3</v>
      </c>
      <c r="C17" s="30"/>
      <c r="D17" s="30" t="s">
        <v>97</v>
      </c>
      <c r="E17" s="45" t="s">
        <v>98</v>
      </c>
      <c r="F17" s="43" t="s">
        <v>99</v>
      </c>
      <c r="G17" s="29" t="s">
        <v>100</v>
      </c>
      <c r="H17" s="29" t="s">
        <v>144</v>
      </c>
      <c r="I17" s="29" t="s">
        <v>145</v>
      </c>
      <c r="J17" s="29"/>
      <c r="K17" s="29" t="s">
        <v>78</v>
      </c>
      <c r="L17" s="30"/>
      <c r="M17" s="29" t="s">
        <v>78</v>
      </c>
      <c r="N17" s="29" t="s">
        <v>80</v>
      </c>
      <c r="O17" s="29" t="s">
        <v>79</v>
      </c>
      <c r="P17" s="29" t="s">
        <v>100</v>
      </c>
      <c r="Q17" s="29"/>
      <c r="R17" s="29" t="s">
        <v>101</v>
      </c>
      <c r="S17" s="29"/>
      <c r="T17" s="29"/>
      <c r="U17" s="29"/>
      <c r="V17" s="29">
        <v>0.003</v>
      </c>
      <c r="W17" s="29"/>
      <c r="X17" s="29"/>
      <c r="Y17" s="29"/>
      <c r="Z17" s="39"/>
      <c r="AA17" s="39"/>
      <c r="AB17" s="39"/>
      <c r="AC17" s="39"/>
      <c r="AD17" s="39"/>
      <c r="AE17" s="39"/>
      <c r="AF17" s="87"/>
      <c r="AG17" s="101"/>
      <c r="AH17" s="39"/>
      <c r="AI17" s="39"/>
      <c r="AJ17" s="103"/>
      <c r="AK17" s="103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29"/>
      <c r="AW17" s="29">
        <v>2</v>
      </c>
      <c r="AX17" s="29">
        <v>2</v>
      </c>
      <c r="AY17" s="29">
        <v>2</v>
      </c>
      <c r="AZ17" s="119"/>
      <c r="BA17" s="119"/>
    </row>
    <row r="18" s="2" customFormat="1" ht="50.1" customHeight="1" spans="1:53">
      <c r="A18" s="29">
        <v>78</v>
      </c>
      <c r="B18" s="29">
        <v>2</v>
      </c>
      <c r="C18" s="30" t="s">
        <v>148</v>
      </c>
      <c r="D18" s="30" t="s">
        <v>246</v>
      </c>
      <c r="E18" s="30" t="s">
        <v>246</v>
      </c>
      <c r="F18" s="143" t="s">
        <v>247</v>
      </c>
      <c r="G18" s="29" t="s">
        <v>77</v>
      </c>
      <c r="H18" s="29" t="s">
        <v>144</v>
      </c>
      <c r="I18" s="29" t="s">
        <v>145</v>
      </c>
      <c r="J18" s="29"/>
      <c r="K18" s="29" t="s">
        <v>78</v>
      </c>
      <c r="L18" s="30"/>
      <c r="M18" s="29" t="s">
        <v>78</v>
      </c>
      <c r="N18" s="29" t="s">
        <v>79</v>
      </c>
      <c r="O18" s="29" t="s">
        <v>80</v>
      </c>
      <c r="P18" s="29" t="s">
        <v>81</v>
      </c>
      <c r="Q18" s="29" t="s">
        <v>170</v>
      </c>
      <c r="R18" s="29" t="s">
        <v>245</v>
      </c>
      <c r="S18" s="29"/>
      <c r="T18" s="29" t="s">
        <v>242</v>
      </c>
      <c r="U18" s="29"/>
      <c r="V18" s="29">
        <v>0.4816</v>
      </c>
      <c r="W18" s="29"/>
      <c r="X18" s="29"/>
      <c r="Y18" s="29"/>
      <c r="Z18" s="39"/>
      <c r="AA18" s="39"/>
      <c r="AB18" s="39"/>
      <c r="AC18" s="39"/>
      <c r="AD18" s="39"/>
      <c r="AE18" s="39"/>
      <c r="AF18" s="87"/>
      <c r="AG18" s="101"/>
      <c r="AH18" s="39">
        <v>5</v>
      </c>
      <c r="AI18" s="39"/>
      <c r="AJ18" s="103"/>
      <c r="AK18" s="103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29"/>
      <c r="AW18" s="29">
        <v>1</v>
      </c>
      <c r="AX18" s="29">
        <v>1</v>
      </c>
      <c r="AY18" s="29">
        <v>1</v>
      </c>
      <c r="AZ18" s="119"/>
      <c r="BA18" s="119"/>
    </row>
    <row r="19" s="2" customFormat="1" ht="50.1" customHeight="1" spans="1:53">
      <c r="A19" s="29">
        <v>79</v>
      </c>
      <c r="B19" s="29">
        <v>3</v>
      </c>
      <c r="C19" s="30" t="s">
        <v>148</v>
      </c>
      <c r="D19" s="30" t="s">
        <v>248</v>
      </c>
      <c r="E19" s="30" t="s">
        <v>248</v>
      </c>
      <c r="F19" s="143" t="s">
        <v>247</v>
      </c>
      <c r="G19" s="29" t="s">
        <v>90</v>
      </c>
      <c r="H19" s="29" t="s">
        <v>144</v>
      </c>
      <c r="I19" s="29" t="s">
        <v>145</v>
      </c>
      <c r="J19" s="29"/>
      <c r="K19" s="29" t="s">
        <v>78</v>
      </c>
      <c r="L19" s="30"/>
      <c r="M19" s="29" t="s">
        <v>78</v>
      </c>
      <c r="N19" s="29" t="s">
        <v>79</v>
      </c>
      <c r="O19" s="29" t="s">
        <v>80</v>
      </c>
      <c r="P19" s="29" t="s">
        <v>90</v>
      </c>
      <c r="Q19" s="29" t="s">
        <v>170</v>
      </c>
      <c r="R19" s="29" t="s">
        <v>245</v>
      </c>
      <c r="S19" s="29"/>
      <c r="T19" s="29" t="s">
        <v>242</v>
      </c>
      <c r="U19" s="29"/>
      <c r="V19" s="29">
        <v>0.4706</v>
      </c>
      <c r="W19" s="29"/>
      <c r="X19" s="29"/>
      <c r="Y19" s="29"/>
      <c r="Z19" s="39"/>
      <c r="AA19" s="39" t="s">
        <v>188</v>
      </c>
      <c r="AB19" s="39"/>
      <c r="AC19" s="39">
        <f t="shared" si="0"/>
        <v>364.154124021674</v>
      </c>
      <c r="AD19" s="39">
        <v>30</v>
      </c>
      <c r="AE19" s="39">
        <v>3</v>
      </c>
      <c r="AF19" s="87">
        <f t="shared" si="1"/>
        <v>0.483888</v>
      </c>
      <c r="AG19" s="101">
        <f t="shared" si="2"/>
        <v>0.972539099957015</v>
      </c>
      <c r="AH19" s="39"/>
      <c r="AI19" s="39"/>
      <c r="AJ19" s="103"/>
      <c r="AK19" s="103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29"/>
      <c r="AW19" s="29">
        <v>1</v>
      </c>
      <c r="AX19" s="29">
        <v>1</v>
      </c>
      <c r="AY19" s="29">
        <v>1</v>
      </c>
      <c r="AZ19" s="119"/>
      <c r="BA19" s="119"/>
    </row>
    <row r="20" s="2" customFormat="1" ht="50.1" customHeight="1" spans="1:53">
      <c r="A20" s="29">
        <v>80</v>
      </c>
      <c r="B20" s="29">
        <v>3</v>
      </c>
      <c r="C20" s="30"/>
      <c r="D20" s="30" t="s">
        <v>97</v>
      </c>
      <c r="E20" s="45" t="s">
        <v>98</v>
      </c>
      <c r="F20" s="43" t="s">
        <v>99</v>
      </c>
      <c r="G20" s="29" t="s">
        <v>100</v>
      </c>
      <c r="H20" s="29" t="s">
        <v>144</v>
      </c>
      <c r="I20" s="29" t="s">
        <v>145</v>
      </c>
      <c r="J20" s="29"/>
      <c r="K20" s="29" t="s">
        <v>78</v>
      </c>
      <c r="L20" s="30"/>
      <c r="M20" s="29" t="s">
        <v>78</v>
      </c>
      <c r="N20" s="29" t="s">
        <v>80</v>
      </c>
      <c r="O20" s="29" t="s">
        <v>79</v>
      </c>
      <c r="P20" s="29" t="s">
        <v>100</v>
      </c>
      <c r="Q20" s="29"/>
      <c r="R20" s="29" t="s">
        <v>101</v>
      </c>
      <c r="S20" s="29"/>
      <c r="T20" s="29"/>
      <c r="U20" s="29"/>
      <c r="V20" s="29">
        <v>0.003</v>
      </c>
      <c r="W20" s="29"/>
      <c r="X20" s="29"/>
      <c r="Y20" s="29"/>
      <c r="Z20" s="39"/>
      <c r="AA20" s="39"/>
      <c r="AB20" s="39"/>
      <c r="AC20" s="39"/>
      <c r="AD20" s="39"/>
      <c r="AE20" s="39"/>
      <c r="AF20" s="87"/>
      <c r="AG20" s="101"/>
      <c r="AH20" s="39"/>
      <c r="AI20" s="39"/>
      <c r="AJ20" s="103"/>
      <c r="AK20" s="103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29"/>
      <c r="AW20" s="29">
        <v>2</v>
      </c>
      <c r="AX20" s="29">
        <v>2</v>
      </c>
      <c r="AY20" s="29">
        <v>2</v>
      </c>
      <c r="AZ20" s="119"/>
      <c r="BA20" s="119"/>
    </row>
    <row r="21" s="2" customFormat="1" ht="50.1" customHeight="1" spans="1:53">
      <c r="A21" s="29">
        <v>81</v>
      </c>
      <c r="B21" s="29">
        <v>2</v>
      </c>
      <c r="C21" s="30" t="s">
        <v>148</v>
      </c>
      <c r="D21" s="30" t="s">
        <v>249</v>
      </c>
      <c r="E21" s="30" t="s">
        <v>249</v>
      </c>
      <c r="F21" s="143" t="s">
        <v>250</v>
      </c>
      <c r="G21" s="29" t="s">
        <v>90</v>
      </c>
      <c r="H21" s="29" t="s">
        <v>144</v>
      </c>
      <c r="I21" s="29" t="s">
        <v>145</v>
      </c>
      <c r="J21" s="29"/>
      <c r="K21" s="29" t="s">
        <v>78</v>
      </c>
      <c r="L21" s="30"/>
      <c r="M21" s="29" t="s">
        <v>78</v>
      </c>
      <c r="N21" s="29" t="s">
        <v>79</v>
      </c>
      <c r="O21" s="29" t="s">
        <v>80</v>
      </c>
      <c r="P21" s="29" t="s">
        <v>90</v>
      </c>
      <c r="Q21" s="29" t="s">
        <v>170</v>
      </c>
      <c r="R21" s="29" t="s">
        <v>245</v>
      </c>
      <c r="S21" s="29"/>
      <c r="T21" s="29" t="s">
        <v>251</v>
      </c>
      <c r="U21" s="29"/>
      <c r="V21" s="29">
        <v>1.3729</v>
      </c>
      <c r="W21" s="29"/>
      <c r="X21" s="29"/>
      <c r="Y21" s="29"/>
      <c r="Z21" s="39"/>
      <c r="AA21" s="39" t="s">
        <v>188</v>
      </c>
      <c r="AB21" s="39"/>
      <c r="AC21" s="39">
        <f>V21/1.3288*1000+10</f>
        <v>1043.18783865141</v>
      </c>
      <c r="AD21" s="39">
        <v>30</v>
      </c>
      <c r="AE21" s="39">
        <v>3</v>
      </c>
      <c r="AF21" s="87">
        <f>AC21*1.3288/1000</f>
        <v>1.386188</v>
      </c>
      <c r="AG21" s="101">
        <f t="shared" ref="AG21:AG23" si="3">V21/AF21</f>
        <v>0.99041399867839</v>
      </c>
      <c r="AH21" s="39"/>
      <c r="AI21" s="39"/>
      <c r="AJ21" s="103"/>
      <c r="AK21" s="103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29"/>
      <c r="AW21" s="29">
        <v>1</v>
      </c>
      <c r="AX21" s="29">
        <v>1</v>
      </c>
      <c r="AY21" s="29">
        <v>1</v>
      </c>
      <c r="AZ21" s="119"/>
      <c r="BA21" s="119"/>
    </row>
    <row r="22" s="2" customFormat="1" ht="50.1" customHeight="1" spans="1:53">
      <c r="A22" s="29">
        <v>82</v>
      </c>
      <c r="B22" s="29">
        <v>2</v>
      </c>
      <c r="C22" s="30" t="s">
        <v>148</v>
      </c>
      <c r="D22" s="30" t="s">
        <v>252</v>
      </c>
      <c r="E22" s="30" t="s">
        <v>252</v>
      </c>
      <c r="F22" s="143" t="s">
        <v>253</v>
      </c>
      <c r="G22" s="29" t="s">
        <v>90</v>
      </c>
      <c r="H22" s="29" t="s">
        <v>144</v>
      </c>
      <c r="I22" s="29" t="s">
        <v>145</v>
      </c>
      <c r="J22" s="29"/>
      <c r="K22" s="29" t="s">
        <v>78</v>
      </c>
      <c r="L22" s="30"/>
      <c r="M22" s="29" t="s">
        <v>78</v>
      </c>
      <c r="N22" s="29" t="s">
        <v>79</v>
      </c>
      <c r="O22" s="29" t="s">
        <v>80</v>
      </c>
      <c r="P22" s="29" t="s">
        <v>90</v>
      </c>
      <c r="Q22" s="29" t="s">
        <v>170</v>
      </c>
      <c r="R22" s="29" t="s">
        <v>254</v>
      </c>
      <c r="S22" s="29"/>
      <c r="T22" s="29" t="s">
        <v>255</v>
      </c>
      <c r="U22" s="29"/>
      <c r="V22" s="29">
        <v>0.2853</v>
      </c>
      <c r="W22" s="29"/>
      <c r="X22" s="29"/>
      <c r="Y22" s="29"/>
      <c r="Z22" s="39"/>
      <c r="AA22" s="39" t="s">
        <v>188</v>
      </c>
      <c r="AB22" s="39"/>
      <c r="AC22" s="39">
        <f>V22/0.869*1000+10</f>
        <v>338.308400460299</v>
      </c>
      <c r="AD22" s="39">
        <v>30</v>
      </c>
      <c r="AE22" s="39">
        <v>3</v>
      </c>
      <c r="AF22" s="87">
        <f>AC22*0.869/1000</f>
        <v>0.29399</v>
      </c>
      <c r="AG22" s="101">
        <f t="shared" si="3"/>
        <v>0.970441171468417</v>
      </c>
      <c r="AH22" s="39"/>
      <c r="AI22" s="39"/>
      <c r="AJ22" s="103"/>
      <c r="AK22" s="103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29"/>
      <c r="AW22" s="29">
        <v>1</v>
      </c>
      <c r="AX22" s="29">
        <v>1</v>
      </c>
      <c r="AY22" s="29">
        <v>1</v>
      </c>
      <c r="AZ22" s="119"/>
      <c r="BA22" s="119"/>
    </row>
    <row r="23" s="2" customFormat="1" ht="50.1" customHeight="1" spans="1:52">
      <c r="A23" s="29">
        <v>83</v>
      </c>
      <c r="B23" s="29">
        <v>2</v>
      </c>
      <c r="C23" s="30" t="s">
        <v>148</v>
      </c>
      <c r="D23" s="30" t="s">
        <v>256</v>
      </c>
      <c r="E23" s="34" t="s">
        <v>256</v>
      </c>
      <c r="F23" s="32" t="s">
        <v>257</v>
      </c>
      <c r="G23" s="32" t="s">
        <v>90</v>
      </c>
      <c r="H23" s="29" t="s">
        <v>78</v>
      </c>
      <c r="I23" s="30" t="s">
        <v>145</v>
      </c>
      <c r="J23" s="29"/>
      <c r="K23" s="39" t="s">
        <v>78</v>
      </c>
      <c r="L23" s="30"/>
      <c r="M23" s="29" t="s">
        <v>78</v>
      </c>
      <c r="N23" s="29" t="s">
        <v>79</v>
      </c>
      <c r="O23" s="29" t="s">
        <v>80</v>
      </c>
      <c r="P23" s="32" t="s">
        <v>90</v>
      </c>
      <c r="Q23" s="31" t="s">
        <v>92</v>
      </c>
      <c r="R23" s="29" t="s">
        <v>93</v>
      </c>
      <c r="S23" s="29"/>
      <c r="T23" s="29"/>
      <c r="U23" s="29"/>
      <c r="V23" s="29">
        <v>0.1527</v>
      </c>
      <c r="W23" s="29"/>
      <c r="X23" s="29"/>
      <c r="Y23" s="29"/>
      <c r="Z23" s="39"/>
      <c r="AA23" s="39" t="s">
        <v>95</v>
      </c>
      <c r="AB23" s="39" t="s">
        <v>258</v>
      </c>
      <c r="AC23" s="39">
        <v>118</v>
      </c>
      <c r="AD23" s="39">
        <v>78</v>
      </c>
      <c r="AE23" s="39">
        <v>2.5</v>
      </c>
      <c r="AF23" s="87">
        <f>AC23*AD23*AE23*7860/1000000000</f>
        <v>0.1808586</v>
      </c>
      <c r="AG23" s="101">
        <f t="shared" si="3"/>
        <v>0.844305993743178</v>
      </c>
      <c r="AH23" s="39"/>
      <c r="AI23" s="39"/>
      <c r="AJ23" s="103"/>
      <c r="AK23" s="103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29"/>
      <c r="AW23" s="29">
        <v>2</v>
      </c>
      <c r="AX23" s="119">
        <v>2</v>
      </c>
      <c r="AY23" s="119">
        <v>2</v>
      </c>
      <c r="AZ23" s="119"/>
    </row>
  </sheetData>
  <autoFilter ref="A8:AW23">
    <extLst/>
  </autoFilter>
  <mergeCells count="54">
    <mergeCell ref="A1:AW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2:B3"/>
    <mergeCell ref="C2:F3"/>
    <mergeCell ref="G2:AU7"/>
  </mergeCells>
  <conditionalFormatting sqref="AW17:AY17">
    <cfRule type="containsText" dxfId="0" priority="4" operator="between" text="0">
      <formula>NOT(ISERROR(SEARCH("0",AW17)))</formula>
    </cfRule>
  </conditionalFormatting>
  <conditionalFormatting sqref="AW20:AY20">
    <cfRule type="containsText" dxfId="0" priority="3" operator="between" text="0">
      <formula>NOT(ISERROR(SEARCH("0",AW20)))</formula>
    </cfRule>
  </conditionalFormatting>
  <conditionalFormatting sqref="AW23">
    <cfRule type="containsText" dxfId="0" priority="1" operator="between" text="0">
      <formula>NOT(ISERROR(SEARCH("0",AW23)))</formula>
    </cfRule>
  </conditionalFormatting>
  <conditionalFormatting sqref="E24:E1048576">
    <cfRule type="duplicateValues" dxfId="1" priority="19"/>
  </conditionalFormatting>
  <conditionalFormatting sqref="C1:D1 C24:D1048576">
    <cfRule type="cellIs" dxfId="2" priority="17" operator="equal">
      <formula>"价值版"</formula>
    </cfRule>
  </conditionalFormatting>
  <conditionalFormatting sqref="E1 E24:E1048576">
    <cfRule type="duplicateValues" dxfId="1" priority="16"/>
    <cfRule type="duplicateValues" dxfId="1" priority="18"/>
  </conditionalFormatting>
  <conditionalFormatting sqref="AW1:AY1 AW4:AY16 AW21:AY22 AW24:AY1048576">
    <cfRule type="containsText" dxfId="0" priority="14" operator="between" text="0">
      <formula>NOT(ISERROR(SEARCH("0",AW1)))</formula>
    </cfRule>
  </conditionalFormatting>
  <conditionalFormatting sqref="AW18:AY19">
    <cfRule type="containsText" dxfId="0" priority="2" operator="between" text="0">
      <formula>NOT(ISERROR(SEARCH("0",AW18)))</formula>
    </cfRule>
  </conditionalFormatting>
  <printOptions horizontalCentered="1"/>
  <pageMargins left="0.236220472440945" right="0.236220472440945" top="0.748031496062992" bottom="0.748031496062992" header="0.31496062992126" footer="0.31496062992126"/>
  <pageSetup paperSize="8" scale="46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74"/>
  <sheetViews>
    <sheetView view="pageBreakPreview" zoomScale="60" zoomScaleNormal="70" topLeftCell="A9" workbookViewId="0">
      <selection activeCell="S12" sqref="S12"/>
    </sheetView>
  </sheetViews>
  <sheetFormatPr defaultColWidth="9" defaultRowHeight="18"/>
  <cols>
    <col min="1" max="1" width="5.75833333333333" style="6" customWidth="1"/>
    <col min="2" max="2" width="7.5" style="6" customWidth="1"/>
    <col min="3" max="3" width="9.875" style="6" customWidth="1"/>
    <col min="4" max="4" width="22.475" style="3" customWidth="1"/>
    <col min="5" max="5" width="22.5" style="6" customWidth="1"/>
    <col min="6" max="6" width="31.875" style="6" customWidth="1"/>
    <col min="7" max="7" width="26.125" style="6" hidden="1" customWidth="1" outlineLevel="1"/>
    <col min="8" max="8" width="11.375" style="6" hidden="1" customWidth="1" outlineLevel="1"/>
    <col min="9" max="9" width="10.125" style="6" hidden="1" customWidth="1" outlineLevel="1"/>
    <col min="10" max="10" width="17.7583333333333" style="6" customWidth="1" collapsed="1"/>
    <col min="11" max="11" width="5.125" style="6" hidden="1" customWidth="1" outlineLevel="1"/>
    <col min="12" max="12" width="22.7583333333333" style="6" hidden="1" customWidth="1" outlineLevel="1"/>
    <col min="13" max="13" width="5.125" style="6" hidden="1" customWidth="1" outlineLevel="1"/>
    <col min="14" max="14" width="7.625" style="6" hidden="1" customWidth="1" outlineLevel="1"/>
    <col min="15" max="15" width="5.625" style="6" hidden="1" customWidth="1" outlineLevel="1"/>
    <col min="16" max="16" width="14" style="6" customWidth="1" collapsed="1"/>
    <col min="17" max="18" width="13.2583333333333" style="6" customWidth="1" outlineLevel="1"/>
    <col min="19" max="19" width="13.125" style="6" customWidth="1" outlineLevel="1"/>
    <col min="20" max="20" width="19.375" style="6" customWidth="1" outlineLevel="1"/>
    <col min="21" max="21" width="14.5" style="6" customWidth="1" outlineLevel="1"/>
    <col min="22" max="22" width="13" style="7" customWidth="1"/>
    <col min="23" max="25" width="13" style="7" hidden="1" customWidth="1" outlineLevel="1"/>
    <col min="26" max="26" width="10.5" style="6" customWidth="1" collapsed="1"/>
    <col min="27" max="32" width="10.5" style="6" customWidth="1" outlineLevel="1"/>
    <col min="33" max="33" width="10.5" style="8" customWidth="1" outlineLevel="1"/>
    <col min="34" max="35" width="10.5" style="6" customWidth="1" outlineLevel="1"/>
    <col min="36" max="37" width="10.5" style="6" customWidth="1"/>
    <col min="38" max="47" width="10.5" style="6" hidden="1" customWidth="1" outlineLevel="1"/>
    <col min="48" max="48" width="13.7583333333333" style="6" customWidth="1" collapsed="1"/>
    <col min="49" max="49" width="20" style="9" customWidth="1"/>
    <col min="50" max="16384" width="9" style="6"/>
  </cols>
  <sheetData>
    <row r="1" ht="15" hidden="1" outlineLevel="1" spans="1:49">
      <c r="A1" s="10"/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88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</row>
    <row r="2" ht="25.5" hidden="1" customHeight="1" outlineLevel="1" spans="1:49">
      <c r="A2" s="12" t="s">
        <v>125</v>
      </c>
      <c r="B2" s="12"/>
      <c r="C2" s="13" t="s">
        <v>126</v>
      </c>
      <c r="D2" s="14"/>
      <c r="E2" s="13"/>
      <c r="F2" s="13"/>
      <c r="G2" s="15" t="s">
        <v>259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89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07"/>
      <c r="AV2" s="108" t="s">
        <v>3</v>
      </c>
      <c r="AW2" s="116" t="s">
        <v>260</v>
      </c>
    </row>
    <row r="3" ht="25.5" hidden="1" customHeight="1" outlineLevel="1" spans="1:49">
      <c r="A3" s="12"/>
      <c r="B3" s="12"/>
      <c r="C3" s="13"/>
      <c r="D3" s="14"/>
      <c r="E3" s="13"/>
      <c r="F3" s="13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90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09"/>
      <c r="AV3" s="108" t="s">
        <v>129</v>
      </c>
      <c r="AW3" s="108" t="s">
        <v>261</v>
      </c>
    </row>
    <row r="4" ht="18.75" hidden="1" outlineLevel="1" spans="1:49">
      <c r="A4" s="19" t="s">
        <v>11</v>
      </c>
      <c r="B4" s="19"/>
      <c r="C4" s="19"/>
      <c r="D4" s="20"/>
      <c r="E4" s="19"/>
      <c r="F4" s="19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90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09"/>
      <c r="AV4" s="108" t="s">
        <v>131</v>
      </c>
      <c r="AW4" s="108" t="s">
        <v>132</v>
      </c>
    </row>
    <row r="5" ht="25.5" hidden="1" outlineLevel="1" spans="1:49">
      <c r="A5" s="21" t="s">
        <v>133</v>
      </c>
      <c r="B5" s="21"/>
      <c r="C5" s="13" t="s">
        <v>17</v>
      </c>
      <c r="D5" s="14"/>
      <c r="E5" s="13"/>
      <c r="F5" s="21"/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90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09"/>
      <c r="AV5" s="108" t="s">
        <v>18</v>
      </c>
      <c r="AW5" s="117"/>
    </row>
    <row r="6" ht="18.75" hidden="1" outlineLevel="1" spans="1:49">
      <c r="A6" s="13" t="s">
        <v>22</v>
      </c>
      <c r="B6" s="13"/>
      <c r="C6" s="13"/>
      <c r="D6" s="14"/>
      <c r="E6" s="13"/>
      <c r="F6" s="1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90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09"/>
      <c r="AV6" s="108" t="s">
        <v>23</v>
      </c>
      <c r="AW6" s="108" t="s">
        <v>19</v>
      </c>
    </row>
    <row r="7" ht="25.5" hidden="1" outlineLevel="1" spans="1:49">
      <c r="A7" s="22" t="s">
        <v>24</v>
      </c>
      <c r="B7" s="22"/>
      <c r="C7" s="22"/>
      <c r="D7" s="23"/>
      <c r="E7" s="22"/>
      <c r="F7" s="22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90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09"/>
      <c r="AV7" s="108" t="s">
        <v>134</v>
      </c>
      <c r="AW7" s="117"/>
    </row>
    <row r="8" ht="25.5" hidden="1" outlineLevel="1" spans="1:49">
      <c r="A8" s="22"/>
      <c r="B8" s="22"/>
      <c r="C8" s="22"/>
      <c r="D8" s="23"/>
      <c r="E8" s="22"/>
      <c r="F8" s="22"/>
      <c r="G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91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110"/>
      <c r="AV8" s="108" t="s">
        <v>135</v>
      </c>
      <c r="AW8" s="117"/>
    </row>
    <row r="9" s="1" customFormat="1" ht="65.25" customHeight="1" collapsed="1" spans="1:49">
      <c r="A9" s="26" t="s">
        <v>26</v>
      </c>
      <c r="B9" s="26" t="s">
        <v>27</v>
      </c>
      <c r="C9" s="26" t="s">
        <v>136</v>
      </c>
      <c r="D9" s="27" t="s">
        <v>29</v>
      </c>
      <c r="E9" s="26" t="s">
        <v>3</v>
      </c>
      <c r="F9" s="26" t="s">
        <v>131</v>
      </c>
      <c r="G9" s="26" t="s">
        <v>30</v>
      </c>
      <c r="H9" s="26" t="s">
        <v>31</v>
      </c>
      <c r="I9" s="26" t="s">
        <v>32</v>
      </c>
      <c r="J9" s="26" t="s">
        <v>33</v>
      </c>
      <c r="K9" s="26" t="s">
        <v>34</v>
      </c>
      <c r="L9" s="26" t="s">
        <v>35</v>
      </c>
      <c r="M9" s="26" t="s">
        <v>36</v>
      </c>
      <c r="N9" s="26" t="s">
        <v>37</v>
      </c>
      <c r="O9" s="26" t="s">
        <v>137</v>
      </c>
      <c r="P9" s="26" t="s">
        <v>39</v>
      </c>
      <c r="Q9" s="26" t="s">
        <v>40</v>
      </c>
      <c r="R9" s="26" t="s">
        <v>41</v>
      </c>
      <c r="S9" s="26" t="s">
        <v>42</v>
      </c>
      <c r="T9" s="26" t="s">
        <v>138</v>
      </c>
      <c r="U9" s="26" t="s">
        <v>44</v>
      </c>
      <c r="V9" s="26" t="s">
        <v>139</v>
      </c>
      <c r="W9" s="26" t="s">
        <v>46</v>
      </c>
      <c r="X9" s="26" t="s">
        <v>47</v>
      </c>
      <c r="Y9" s="26" t="s">
        <v>48</v>
      </c>
      <c r="Z9" s="26" t="s">
        <v>49</v>
      </c>
      <c r="AA9" s="78" t="s">
        <v>50</v>
      </c>
      <c r="AB9" s="79" t="s">
        <v>51</v>
      </c>
      <c r="AC9" s="80" t="s">
        <v>52</v>
      </c>
      <c r="AD9" s="80"/>
      <c r="AE9" s="81"/>
      <c r="AF9" s="82" t="s">
        <v>53</v>
      </c>
      <c r="AG9" s="92" t="s">
        <v>54</v>
      </c>
      <c r="AH9" s="78" t="s">
        <v>55</v>
      </c>
      <c r="AI9" s="82" t="s">
        <v>56</v>
      </c>
      <c r="AJ9" s="93" t="s">
        <v>57</v>
      </c>
      <c r="AK9" s="93" t="s">
        <v>58</v>
      </c>
      <c r="AL9" s="94" t="s">
        <v>59</v>
      </c>
      <c r="AM9" s="95" t="s">
        <v>60</v>
      </c>
      <c r="AN9" s="96" t="s">
        <v>61</v>
      </c>
      <c r="AO9" s="96" t="s">
        <v>62</v>
      </c>
      <c r="AP9" s="95" t="s">
        <v>63</v>
      </c>
      <c r="AQ9" s="95" t="s">
        <v>64</v>
      </c>
      <c r="AR9" s="95" t="s">
        <v>65</v>
      </c>
      <c r="AS9" s="96" t="s">
        <v>66</v>
      </c>
      <c r="AT9" s="111" t="s">
        <v>67</v>
      </c>
      <c r="AU9" s="112" t="s">
        <v>68</v>
      </c>
      <c r="AV9" s="108" t="s">
        <v>69</v>
      </c>
      <c r="AW9" s="118" t="s">
        <v>140</v>
      </c>
    </row>
    <row r="10" s="1" customFormat="1" ht="65.25" customHeight="1" spans="1:49">
      <c r="A10" s="26"/>
      <c r="B10" s="26"/>
      <c r="C10" s="26"/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83"/>
      <c r="AB10" s="79"/>
      <c r="AC10" s="84" t="s">
        <v>71</v>
      </c>
      <c r="AD10" s="85" t="s">
        <v>72</v>
      </c>
      <c r="AE10" s="85" t="s">
        <v>73</v>
      </c>
      <c r="AF10" s="86"/>
      <c r="AG10" s="97"/>
      <c r="AH10" s="83"/>
      <c r="AI10" s="86"/>
      <c r="AJ10" s="93"/>
      <c r="AK10" s="93"/>
      <c r="AL10" s="98"/>
      <c r="AM10" s="99"/>
      <c r="AN10" s="100"/>
      <c r="AO10" s="100"/>
      <c r="AP10" s="99"/>
      <c r="AQ10" s="99"/>
      <c r="AR10" s="99"/>
      <c r="AS10" s="100"/>
      <c r="AT10" s="113"/>
      <c r="AU10" s="114"/>
      <c r="AV10" s="108"/>
      <c r="AW10" s="118"/>
    </row>
    <row r="11" s="2" customFormat="1" ht="50.1" customHeight="1" spans="1:52">
      <c r="A11" s="28">
        <v>30</v>
      </c>
      <c r="B11" s="29">
        <v>1</v>
      </c>
      <c r="C11" s="30" t="s">
        <v>148</v>
      </c>
      <c r="D11" s="30" t="s">
        <v>262</v>
      </c>
      <c r="E11" s="31" t="s">
        <v>262</v>
      </c>
      <c r="F11" s="32" t="s">
        <v>142</v>
      </c>
      <c r="G11" s="33" t="s">
        <v>143</v>
      </c>
      <c r="H11" s="29" t="s">
        <v>78</v>
      </c>
      <c r="I11" s="30" t="s">
        <v>145</v>
      </c>
      <c r="J11" s="29"/>
      <c r="K11" s="39" t="s">
        <v>78</v>
      </c>
      <c r="L11" s="30"/>
      <c r="M11" s="29" t="s">
        <v>78</v>
      </c>
      <c r="N11" s="29" t="s">
        <v>79</v>
      </c>
      <c r="O11" s="29" t="s">
        <v>80</v>
      </c>
      <c r="P11" s="32" t="s">
        <v>143</v>
      </c>
      <c r="Q11" s="29"/>
      <c r="R11" s="29"/>
      <c r="S11" s="29"/>
      <c r="T11" s="29" t="s">
        <v>263</v>
      </c>
      <c r="U11" s="29"/>
      <c r="V11" s="29">
        <v>4.8968</v>
      </c>
      <c r="W11" s="29"/>
      <c r="X11" s="29"/>
      <c r="Y11" s="29"/>
      <c r="Z11" s="39"/>
      <c r="AA11" s="39" t="s">
        <v>83</v>
      </c>
      <c r="AB11" s="39"/>
      <c r="AC11" s="39"/>
      <c r="AD11" s="39"/>
      <c r="AE11" s="39"/>
      <c r="AF11" s="39"/>
      <c r="AG11" s="101"/>
      <c r="AH11" s="39">
        <v>47</v>
      </c>
      <c r="AI11" s="39">
        <v>0.577</v>
      </c>
      <c r="AJ11" s="39" t="s">
        <v>84</v>
      </c>
      <c r="AK11" s="102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29"/>
      <c r="AW11" s="29">
        <v>1</v>
      </c>
      <c r="AX11" s="119"/>
      <c r="AY11" s="119"/>
      <c r="AZ11" s="119"/>
    </row>
    <row r="12" s="2" customFormat="1" ht="50.1" customHeight="1" spans="1:52">
      <c r="A12" s="28">
        <v>31</v>
      </c>
      <c r="B12" s="29">
        <v>2</v>
      </c>
      <c r="C12" s="30" t="s">
        <v>148</v>
      </c>
      <c r="D12" s="30" t="s">
        <v>264</v>
      </c>
      <c r="E12" s="34" t="s">
        <v>264</v>
      </c>
      <c r="F12" s="32" t="s">
        <v>265</v>
      </c>
      <c r="G12" s="32" t="s">
        <v>90</v>
      </c>
      <c r="H12" s="29" t="s">
        <v>78</v>
      </c>
      <c r="I12" s="30" t="s">
        <v>145</v>
      </c>
      <c r="J12" s="29"/>
      <c r="K12" s="39" t="s">
        <v>78</v>
      </c>
      <c r="L12" s="30"/>
      <c r="M12" s="29" t="s">
        <v>78</v>
      </c>
      <c r="N12" s="29" t="s">
        <v>79</v>
      </c>
      <c r="O12" s="29" t="s">
        <v>80</v>
      </c>
      <c r="P12" s="32" t="s">
        <v>90</v>
      </c>
      <c r="Q12" s="31" t="s">
        <v>178</v>
      </c>
      <c r="R12" s="29" t="s">
        <v>175</v>
      </c>
      <c r="S12" s="29"/>
      <c r="T12" s="29"/>
      <c r="U12" s="29"/>
      <c r="V12" s="29">
        <v>0.4972</v>
      </c>
      <c r="W12" s="29"/>
      <c r="X12" s="29"/>
      <c r="Y12" s="29"/>
      <c r="Z12" s="39"/>
      <c r="AA12" s="39" t="s">
        <v>95</v>
      </c>
      <c r="AB12" s="39"/>
      <c r="AC12" s="39">
        <f>V12/0.869*1000+10</f>
        <v>582.151898734177</v>
      </c>
      <c r="AD12" s="39">
        <v>25</v>
      </c>
      <c r="AE12" s="39"/>
      <c r="AF12" s="39">
        <f>AC12*0.869/1000</f>
        <v>0.50589</v>
      </c>
      <c r="AG12" s="101">
        <f>V12/AF12</f>
        <v>0.982822352685366</v>
      </c>
      <c r="AH12" s="39"/>
      <c r="AI12" s="39"/>
      <c r="AJ12" s="103"/>
      <c r="AK12" s="103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29"/>
      <c r="AW12" s="29">
        <v>2</v>
      </c>
      <c r="AX12" s="119"/>
      <c r="AY12" s="119"/>
      <c r="AZ12" s="119"/>
    </row>
    <row r="13" s="2" customFormat="1" ht="50.1" customHeight="1" spans="1:52">
      <c r="A13" s="28">
        <v>32</v>
      </c>
      <c r="B13" s="29">
        <v>2</v>
      </c>
      <c r="C13" s="30" t="s">
        <v>148</v>
      </c>
      <c r="D13" s="30" t="s">
        <v>266</v>
      </c>
      <c r="E13" s="34" t="s">
        <v>266</v>
      </c>
      <c r="F13" s="32" t="s">
        <v>267</v>
      </c>
      <c r="G13" s="32" t="s">
        <v>90</v>
      </c>
      <c r="H13" s="29" t="s">
        <v>78</v>
      </c>
      <c r="I13" s="30" t="s">
        <v>145</v>
      </c>
      <c r="J13" s="29"/>
      <c r="K13" s="39" t="s">
        <v>78</v>
      </c>
      <c r="L13" s="30"/>
      <c r="M13" s="29" t="s">
        <v>78</v>
      </c>
      <c r="N13" s="29" t="s">
        <v>79</v>
      </c>
      <c r="O13" s="29" t="s">
        <v>80</v>
      </c>
      <c r="P13" s="32" t="s">
        <v>90</v>
      </c>
      <c r="Q13" s="31" t="s">
        <v>170</v>
      </c>
      <c r="R13" s="29" t="s">
        <v>268</v>
      </c>
      <c r="S13" s="29"/>
      <c r="T13" s="29"/>
      <c r="U13" s="29"/>
      <c r="V13" s="29">
        <v>0.427</v>
      </c>
      <c r="W13" s="29"/>
      <c r="X13" s="29"/>
      <c r="Y13" s="29"/>
      <c r="Z13" s="39"/>
      <c r="AA13" s="39" t="s">
        <v>95</v>
      </c>
      <c r="AB13" s="39"/>
      <c r="AC13" s="39">
        <f>V13/1.134*1000+10</f>
        <v>386.543209876543</v>
      </c>
      <c r="AD13" s="39">
        <v>25</v>
      </c>
      <c r="AE13" s="39"/>
      <c r="AF13" s="39">
        <f>AC13*1.134/1000</f>
        <v>0.43834</v>
      </c>
      <c r="AG13" s="101">
        <f>V13/AF13</f>
        <v>0.974129671031619</v>
      </c>
      <c r="AH13" s="39"/>
      <c r="AI13" s="39"/>
      <c r="AJ13" s="103"/>
      <c r="AK13" s="103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29"/>
      <c r="AW13" s="29">
        <v>1</v>
      </c>
      <c r="AX13" s="119"/>
      <c r="AY13" s="119"/>
      <c r="AZ13" s="119"/>
    </row>
    <row r="14" s="2" customFormat="1" ht="50.1" customHeight="1" spans="1:52">
      <c r="A14" s="28">
        <v>33</v>
      </c>
      <c r="B14" s="29">
        <v>2</v>
      </c>
      <c r="C14" s="30" t="s">
        <v>148</v>
      </c>
      <c r="D14" s="30" t="s">
        <v>269</v>
      </c>
      <c r="E14" s="34" t="s">
        <v>269</v>
      </c>
      <c r="F14" s="32" t="s">
        <v>270</v>
      </c>
      <c r="G14" s="32" t="s">
        <v>90</v>
      </c>
      <c r="H14" s="29" t="s">
        <v>78</v>
      </c>
      <c r="I14" s="30" t="s">
        <v>145</v>
      </c>
      <c r="J14" s="29"/>
      <c r="K14" s="39" t="s">
        <v>78</v>
      </c>
      <c r="L14" s="30"/>
      <c r="M14" s="29" t="s">
        <v>78</v>
      </c>
      <c r="N14" s="29" t="s">
        <v>79</v>
      </c>
      <c r="O14" s="29" t="s">
        <v>80</v>
      </c>
      <c r="P14" s="32" t="s">
        <v>90</v>
      </c>
      <c r="Q14" s="31" t="s">
        <v>170</v>
      </c>
      <c r="R14" s="29" t="s">
        <v>271</v>
      </c>
      <c r="S14" s="29"/>
      <c r="T14" s="29"/>
      <c r="U14" s="29"/>
      <c r="V14" s="29">
        <v>0.3211</v>
      </c>
      <c r="W14" s="29"/>
      <c r="X14" s="29"/>
      <c r="Y14" s="29"/>
      <c r="Z14" s="39"/>
      <c r="AA14" s="39" t="s">
        <v>95</v>
      </c>
      <c r="AB14" s="39"/>
      <c r="AC14" s="39">
        <f>V14/0.869*1000+10</f>
        <v>379.505178365938</v>
      </c>
      <c r="AD14" s="39">
        <v>25</v>
      </c>
      <c r="AE14" s="39"/>
      <c r="AF14" s="39">
        <f>AC14*0.869/1000</f>
        <v>0.32979</v>
      </c>
      <c r="AG14" s="101">
        <f>V14/AF14</f>
        <v>0.973649898420207</v>
      </c>
      <c r="AH14" s="39"/>
      <c r="AI14" s="39"/>
      <c r="AJ14" s="103"/>
      <c r="AK14" s="103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29"/>
      <c r="AW14" s="29">
        <v>1</v>
      </c>
      <c r="AX14" s="119"/>
      <c r="AY14" s="119"/>
      <c r="AZ14" s="119"/>
    </row>
    <row r="15" s="2" customFormat="1" ht="50.1" customHeight="1" spans="1:52">
      <c r="A15" s="28">
        <v>34</v>
      </c>
      <c r="B15" s="35">
        <v>2</v>
      </c>
      <c r="C15" s="30" t="s">
        <v>148</v>
      </c>
      <c r="D15" s="30" t="s">
        <v>272</v>
      </c>
      <c r="E15" s="36" t="s">
        <v>272</v>
      </c>
      <c r="F15" s="32" t="s">
        <v>273</v>
      </c>
      <c r="G15" s="32" t="s">
        <v>90</v>
      </c>
      <c r="H15" s="29" t="s">
        <v>78</v>
      </c>
      <c r="I15" s="30" t="s">
        <v>145</v>
      </c>
      <c r="J15" s="29"/>
      <c r="K15" s="39" t="s">
        <v>78</v>
      </c>
      <c r="L15" s="30"/>
      <c r="M15" s="29" t="s">
        <v>78</v>
      </c>
      <c r="N15" s="29" t="s">
        <v>79</v>
      </c>
      <c r="O15" s="29" t="s">
        <v>80</v>
      </c>
      <c r="P15" s="32" t="s">
        <v>90</v>
      </c>
      <c r="Q15" s="31" t="s">
        <v>170</v>
      </c>
      <c r="R15" s="29" t="s">
        <v>274</v>
      </c>
      <c r="S15" s="29"/>
      <c r="T15" s="29"/>
      <c r="U15" s="29"/>
      <c r="V15" s="29">
        <v>0.2809</v>
      </c>
      <c r="W15" s="29"/>
      <c r="X15" s="29"/>
      <c r="Y15" s="29"/>
      <c r="Z15" s="39"/>
      <c r="AA15" s="39" t="s">
        <v>95</v>
      </c>
      <c r="AB15" s="39"/>
      <c r="AC15" s="39">
        <f>V15/0.869*1000+10</f>
        <v>333.245109321059</v>
      </c>
      <c r="AD15" s="39">
        <v>25</v>
      </c>
      <c r="AE15" s="39"/>
      <c r="AF15" s="39">
        <f>AC15*0.869/1000</f>
        <v>0.28959</v>
      </c>
      <c r="AG15" s="101">
        <f>V15/AF15</f>
        <v>0.9699920577368</v>
      </c>
      <c r="AH15" s="39"/>
      <c r="AI15" s="39"/>
      <c r="AJ15" s="103"/>
      <c r="AK15" s="103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29"/>
      <c r="AW15" s="29">
        <v>1</v>
      </c>
      <c r="AX15" s="119"/>
      <c r="AY15" s="119"/>
      <c r="AZ15" s="119"/>
    </row>
    <row r="16" s="3" customFormat="1" ht="50.1" customHeight="1" spans="1:52">
      <c r="A16" s="28">
        <v>35</v>
      </c>
      <c r="B16" s="37">
        <v>2</v>
      </c>
      <c r="C16" s="38" t="s">
        <v>74</v>
      </c>
      <c r="D16" s="38" t="s">
        <v>189</v>
      </c>
      <c r="E16" s="32" t="s">
        <v>189</v>
      </c>
      <c r="F16" s="32" t="s">
        <v>190</v>
      </c>
      <c r="G16" s="39" t="s">
        <v>185</v>
      </c>
      <c r="H16" s="30" t="s">
        <v>145</v>
      </c>
      <c r="I16" s="30" t="s">
        <v>145</v>
      </c>
      <c r="J16" s="39"/>
      <c r="K16" s="39" t="s">
        <v>78</v>
      </c>
      <c r="L16" s="30"/>
      <c r="M16" s="39" t="s">
        <v>78</v>
      </c>
      <c r="N16" s="39" t="s">
        <v>80</v>
      </c>
      <c r="O16" s="39" t="s">
        <v>79</v>
      </c>
      <c r="P16" s="32" t="s">
        <v>90</v>
      </c>
      <c r="Q16" s="39" t="s">
        <v>170</v>
      </c>
      <c r="R16" s="39" t="s">
        <v>275</v>
      </c>
      <c r="S16" s="39"/>
      <c r="T16" s="39" t="s">
        <v>276</v>
      </c>
      <c r="U16" s="39"/>
      <c r="V16" s="39">
        <v>0.4979</v>
      </c>
      <c r="W16" s="39"/>
      <c r="X16" s="39"/>
      <c r="Y16" s="39"/>
      <c r="Z16" s="39"/>
      <c r="AA16" s="39" t="s">
        <v>95</v>
      </c>
      <c r="AB16" s="39"/>
      <c r="AC16" s="39">
        <f>V16/0.684*1000+10</f>
        <v>737.923976608187</v>
      </c>
      <c r="AD16" s="39">
        <v>20</v>
      </c>
      <c r="AE16" s="39"/>
      <c r="AF16" s="39">
        <f>AC16*0.684/1000</f>
        <v>0.50474</v>
      </c>
      <c r="AG16" s="101">
        <f>V16/AF16</f>
        <v>0.986448468518445</v>
      </c>
      <c r="AH16" s="39"/>
      <c r="AI16" s="39"/>
      <c r="AJ16" s="103"/>
      <c r="AK16" s="103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>
        <v>1</v>
      </c>
      <c r="AX16" s="58"/>
      <c r="AY16" s="58"/>
      <c r="AZ16" s="58"/>
    </row>
    <row r="17" s="2" customFormat="1" ht="50.1" customHeight="1" spans="1:52">
      <c r="A17" s="28">
        <v>36</v>
      </c>
      <c r="B17" s="29">
        <v>2</v>
      </c>
      <c r="C17" s="30" t="s">
        <v>148</v>
      </c>
      <c r="D17" s="30" t="s">
        <v>256</v>
      </c>
      <c r="E17" s="34" t="s">
        <v>256</v>
      </c>
      <c r="F17" s="32" t="s">
        <v>257</v>
      </c>
      <c r="G17" s="32" t="s">
        <v>90</v>
      </c>
      <c r="H17" s="29" t="s">
        <v>78</v>
      </c>
      <c r="I17" s="30" t="s">
        <v>145</v>
      </c>
      <c r="J17" s="29"/>
      <c r="K17" s="39" t="s">
        <v>78</v>
      </c>
      <c r="L17" s="30"/>
      <c r="M17" s="29" t="s">
        <v>78</v>
      </c>
      <c r="N17" s="29" t="s">
        <v>79</v>
      </c>
      <c r="O17" s="29" t="s">
        <v>80</v>
      </c>
      <c r="P17" s="32" t="s">
        <v>90</v>
      </c>
      <c r="Q17" s="31" t="s">
        <v>92</v>
      </c>
      <c r="R17" s="29" t="s">
        <v>93</v>
      </c>
      <c r="S17" s="29"/>
      <c r="T17" s="29"/>
      <c r="U17" s="29"/>
      <c r="V17" s="29">
        <v>0.1527</v>
      </c>
      <c r="W17" s="29"/>
      <c r="X17" s="29"/>
      <c r="Y17" s="29"/>
      <c r="Z17" s="39"/>
      <c r="AA17" s="39" t="s">
        <v>95</v>
      </c>
      <c r="AB17" s="39" t="s">
        <v>258</v>
      </c>
      <c r="AC17" s="39">
        <v>118</v>
      </c>
      <c r="AD17" s="39">
        <v>78</v>
      </c>
      <c r="AE17" s="39">
        <v>2.5</v>
      </c>
      <c r="AF17" s="87">
        <f t="shared" ref="AF17:AF20" si="0">AC17*AD17*AE17*7860/1000000000</f>
        <v>0.1808586</v>
      </c>
      <c r="AG17" s="101">
        <f t="shared" ref="AG17:AG20" si="1">V17/AF17</f>
        <v>0.844305993743178</v>
      </c>
      <c r="AH17" s="39"/>
      <c r="AI17" s="39"/>
      <c r="AJ17" s="103"/>
      <c r="AK17" s="103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29"/>
      <c r="AW17" s="29">
        <v>4</v>
      </c>
      <c r="AX17" s="119"/>
      <c r="AY17" s="119"/>
      <c r="AZ17" s="119"/>
    </row>
    <row r="18" s="3" customFormat="1" ht="50.1" customHeight="1" spans="1:52">
      <c r="A18" s="28">
        <v>37</v>
      </c>
      <c r="B18" s="39">
        <v>2</v>
      </c>
      <c r="C18" s="30" t="s">
        <v>74</v>
      </c>
      <c r="D18" s="40" t="s">
        <v>176</v>
      </c>
      <c r="E18" s="40" t="s">
        <v>176</v>
      </c>
      <c r="F18" s="32" t="s">
        <v>177</v>
      </c>
      <c r="G18" s="41" t="s">
        <v>90</v>
      </c>
      <c r="H18" s="39" t="s">
        <v>144</v>
      </c>
      <c r="I18" s="30" t="s">
        <v>145</v>
      </c>
      <c r="J18" s="39"/>
      <c r="K18" s="39" t="s">
        <v>78</v>
      </c>
      <c r="L18" s="30"/>
      <c r="M18" s="39" t="s">
        <v>78</v>
      </c>
      <c r="N18" s="39" t="s">
        <v>79</v>
      </c>
      <c r="O18" s="39" t="s">
        <v>80</v>
      </c>
      <c r="P18" s="39" t="s">
        <v>90</v>
      </c>
      <c r="Q18" s="39" t="s">
        <v>178</v>
      </c>
      <c r="R18" s="39" t="s">
        <v>179</v>
      </c>
      <c r="S18" s="39"/>
      <c r="T18" s="39"/>
      <c r="U18" s="39"/>
      <c r="V18" s="39">
        <v>0.0719</v>
      </c>
      <c r="W18" s="39"/>
      <c r="X18" s="39"/>
      <c r="Y18" s="39"/>
      <c r="Z18" s="39"/>
      <c r="AA18" s="39" t="s">
        <v>95</v>
      </c>
      <c r="AB18" s="39" t="s">
        <v>181</v>
      </c>
      <c r="AC18" s="39">
        <v>178</v>
      </c>
      <c r="AD18" s="39">
        <v>52.5</v>
      </c>
      <c r="AE18" s="39">
        <v>2</v>
      </c>
      <c r="AF18" s="87">
        <f t="shared" si="0"/>
        <v>0.1469034</v>
      </c>
      <c r="AG18" s="101">
        <f t="shared" si="1"/>
        <v>0.489437276468754</v>
      </c>
      <c r="AH18" s="39"/>
      <c r="AI18" s="39"/>
      <c r="AJ18" s="103"/>
      <c r="AK18" s="103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>
        <v>1</v>
      </c>
      <c r="AX18" s="58"/>
      <c r="AY18" s="58"/>
      <c r="AZ18" s="58"/>
    </row>
    <row r="19" s="3" customFormat="1" ht="50.1" customHeight="1" spans="1:52">
      <c r="A19" s="28">
        <v>38</v>
      </c>
      <c r="B19" s="37">
        <v>2</v>
      </c>
      <c r="C19" s="30" t="s">
        <v>74</v>
      </c>
      <c r="D19" s="40" t="s">
        <v>146</v>
      </c>
      <c r="E19" s="42" t="s">
        <v>146</v>
      </c>
      <c r="F19" s="32" t="s">
        <v>147</v>
      </c>
      <c r="G19" s="43" t="s">
        <v>77</v>
      </c>
      <c r="H19" s="39" t="s">
        <v>144</v>
      </c>
      <c r="I19" s="30" t="s">
        <v>145</v>
      </c>
      <c r="J19" s="39"/>
      <c r="K19" s="39"/>
      <c r="L19" s="30"/>
      <c r="M19" s="39" t="s">
        <v>78</v>
      </c>
      <c r="N19" s="39" t="s">
        <v>79</v>
      </c>
      <c r="O19" s="39" t="s">
        <v>80</v>
      </c>
      <c r="P19" s="43" t="s">
        <v>77</v>
      </c>
      <c r="Q19" s="39" t="s">
        <v>82</v>
      </c>
      <c r="R19" s="39"/>
      <c r="S19" s="39"/>
      <c r="T19" s="39"/>
      <c r="U19" s="39"/>
      <c r="V19" s="39">
        <f>SUM(V20:V25)</f>
        <v>0.5065</v>
      </c>
      <c r="W19" s="39"/>
      <c r="X19" s="39"/>
      <c r="Y19" s="39"/>
      <c r="Z19" s="39"/>
      <c r="AA19" s="39" t="s">
        <v>87</v>
      </c>
      <c r="AB19" s="39"/>
      <c r="AC19" s="39"/>
      <c r="AD19" s="39"/>
      <c r="AE19" s="39"/>
      <c r="AF19" s="39"/>
      <c r="AG19" s="101"/>
      <c r="AH19" s="39">
        <v>6.28</v>
      </c>
      <c r="AI19" s="39"/>
      <c r="AJ19" s="103"/>
      <c r="AK19" s="103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>
        <v>1</v>
      </c>
      <c r="AX19" s="58"/>
      <c r="AY19" s="58"/>
      <c r="AZ19" s="58"/>
    </row>
    <row r="20" s="2" customFormat="1" ht="50.1" customHeight="1" spans="1:52">
      <c r="A20" s="28">
        <v>39</v>
      </c>
      <c r="B20" s="29">
        <v>3</v>
      </c>
      <c r="C20" s="30" t="s">
        <v>74</v>
      </c>
      <c r="D20" s="30" t="s">
        <v>149</v>
      </c>
      <c r="E20" s="34" t="s">
        <v>149</v>
      </c>
      <c r="F20" s="32" t="s">
        <v>150</v>
      </c>
      <c r="G20" s="32" t="s">
        <v>90</v>
      </c>
      <c r="H20" s="29" t="s">
        <v>78</v>
      </c>
      <c r="I20" s="30" t="s">
        <v>145</v>
      </c>
      <c r="J20" s="29"/>
      <c r="K20" s="39" t="s">
        <v>78</v>
      </c>
      <c r="L20" s="30"/>
      <c r="M20" s="29" t="s">
        <v>78</v>
      </c>
      <c r="N20" s="29" t="s">
        <v>79</v>
      </c>
      <c r="O20" s="29" t="s">
        <v>80</v>
      </c>
      <c r="P20" s="32" t="s">
        <v>90</v>
      </c>
      <c r="Q20" s="31" t="s">
        <v>92</v>
      </c>
      <c r="R20" s="29" t="s">
        <v>93</v>
      </c>
      <c r="S20" s="29"/>
      <c r="T20" s="29" t="s">
        <v>277</v>
      </c>
      <c r="U20" s="29"/>
      <c r="V20" s="29">
        <v>0.3687</v>
      </c>
      <c r="W20" s="29"/>
      <c r="X20" s="29"/>
      <c r="Y20" s="29"/>
      <c r="Z20" s="39"/>
      <c r="AA20" s="39" t="s">
        <v>95</v>
      </c>
      <c r="AB20" s="39" t="s">
        <v>152</v>
      </c>
      <c r="AC20" s="39">
        <v>192</v>
      </c>
      <c r="AD20" s="39">
        <v>162</v>
      </c>
      <c r="AE20" s="39">
        <v>2.5</v>
      </c>
      <c r="AF20" s="87">
        <f t="shared" si="0"/>
        <v>0.6111936</v>
      </c>
      <c r="AG20" s="101">
        <f t="shared" si="1"/>
        <v>0.603245845506236</v>
      </c>
      <c r="AH20" s="39"/>
      <c r="AI20" s="39"/>
      <c r="AJ20" s="103"/>
      <c r="AK20" s="103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29"/>
      <c r="AW20" s="29">
        <v>1</v>
      </c>
      <c r="AX20" s="119"/>
      <c r="AY20" s="119"/>
      <c r="AZ20" s="119"/>
    </row>
    <row r="21" s="3" customFormat="1" ht="50.1" customHeight="1" spans="1:52">
      <c r="A21" s="28">
        <v>40</v>
      </c>
      <c r="B21" s="37">
        <v>3</v>
      </c>
      <c r="C21" s="38" t="s">
        <v>153</v>
      </c>
      <c r="D21" s="44" t="s">
        <v>154</v>
      </c>
      <c r="E21" s="45" t="s">
        <v>155</v>
      </c>
      <c r="F21" s="43" t="s">
        <v>156</v>
      </c>
      <c r="G21" s="43" t="s">
        <v>157</v>
      </c>
      <c r="H21" s="39" t="s">
        <v>144</v>
      </c>
      <c r="I21" s="30" t="s">
        <v>145</v>
      </c>
      <c r="J21" s="39"/>
      <c r="K21" s="39" t="s">
        <v>78</v>
      </c>
      <c r="L21" s="30"/>
      <c r="M21" s="39" t="s">
        <v>78</v>
      </c>
      <c r="N21" s="39" t="s">
        <v>80</v>
      </c>
      <c r="O21" s="39" t="s">
        <v>79</v>
      </c>
      <c r="P21" s="32" t="s">
        <v>100</v>
      </c>
      <c r="Q21" s="39"/>
      <c r="R21" s="39" t="s">
        <v>158</v>
      </c>
      <c r="S21" s="39"/>
      <c r="T21" s="39"/>
      <c r="U21" s="39"/>
      <c r="V21" s="39">
        <v>0.0097</v>
      </c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101"/>
      <c r="AH21" s="39"/>
      <c r="AI21" s="39"/>
      <c r="AJ21" s="103"/>
      <c r="AK21" s="103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>
        <v>2</v>
      </c>
      <c r="AX21" s="58"/>
      <c r="AY21" s="58"/>
      <c r="AZ21" s="58"/>
    </row>
    <row r="22" s="3" customFormat="1" ht="50.1" customHeight="1" spans="1:52">
      <c r="A22" s="28">
        <v>41</v>
      </c>
      <c r="B22" s="37">
        <v>2</v>
      </c>
      <c r="C22" s="38" t="s">
        <v>153</v>
      </c>
      <c r="D22" s="30"/>
      <c r="E22" s="45" t="s">
        <v>192</v>
      </c>
      <c r="F22" s="43" t="s">
        <v>193</v>
      </c>
      <c r="G22" s="43" t="s">
        <v>77</v>
      </c>
      <c r="H22" s="39" t="s">
        <v>144</v>
      </c>
      <c r="I22" s="30" t="s">
        <v>145</v>
      </c>
      <c r="J22" s="39"/>
      <c r="K22" s="39" t="s">
        <v>78</v>
      </c>
      <c r="L22" s="30"/>
      <c r="M22" s="39" t="s">
        <v>78</v>
      </c>
      <c r="N22" s="39" t="s">
        <v>80</v>
      </c>
      <c r="O22" s="39" t="s">
        <v>79</v>
      </c>
      <c r="P22" s="43" t="s">
        <v>77</v>
      </c>
      <c r="Q22" s="39" t="s">
        <v>82</v>
      </c>
      <c r="R22" s="39"/>
      <c r="S22" s="39"/>
      <c r="T22" s="39"/>
      <c r="U22" s="39"/>
      <c r="V22" s="39">
        <v>0.0613</v>
      </c>
      <c r="W22" s="39"/>
      <c r="X22" s="39"/>
      <c r="Y22" s="39"/>
      <c r="Z22" s="39"/>
      <c r="AA22" s="39"/>
      <c r="AB22" s="39"/>
      <c r="AC22" s="39"/>
      <c r="AD22" s="39"/>
      <c r="AE22" s="39"/>
      <c r="AF22" s="87"/>
      <c r="AG22" s="101"/>
      <c r="AH22" s="39">
        <v>4</v>
      </c>
      <c r="AI22" s="39"/>
      <c r="AJ22" s="103"/>
      <c r="AK22" s="103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>
        <v>1</v>
      </c>
      <c r="AX22" s="58"/>
      <c r="AY22" s="58"/>
      <c r="AZ22" s="58"/>
    </row>
    <row r="23" s="3" customFormat="1" ht="50.1" customHeight="1" spans="1:52">
      <c r="A23" s="28">
        <v>42</v>
      </c>
      <c r="B23" s="37">
        <v>3</v>
      </c>
      <c r="C23" s="38" t="s">
        <v>159</v>
      </c>
      <c r="D23" s="30"/>
      <c r="E23" s="45" t="s">
        <v>194</v>
      </c>
      <c r="F23" s="43" t="s">
        <v>195</v>
      </c>
      <c r="G23" s="43" t="s">
        <v>196</v>
      </c>
      <c r="H23" s="39" t="s">
        <v>144</v>
      </c>
      <c r="I23" s="30" t="s">
        <v>145</v>
      </c>
      <c r="J23" s="39"/>
      <c r="K23" s="39" t="s">
        <v>78</v>
      </c>
      <c r="L23" s="30"/>
      <c r="M23" s="39" t="s">
        <v>78</v>
      </c>
      <c r="N23" s="39" t="s">
        <v>80</v>
      </c>
      <c r="O23" s="39" t="s">
        <v>79</v>
      </c>
      <c r="P23" s="43" t="s">
        <v>196</v>
      </c>
      <c r="Q23" s="39" t="s">
        <v>197</v>
      </c>
      <c r="R23" s="63"/>
      <c r="S23" s="39"/>
      <c r="T23" s="39" t="s">
        <v>198</v>
      </c>
      <c r="U23" s="39"/>
      <c r="V23" s="39">
        <v>0.0444</v>
      </c>
      <c r="W23" s="39"/>
      <c r="X23" s="39"/>
      <c r="Y23" s="39"/>
      <c r="Z23" s="39"/>
      <c r="AA23" s="39"/>
      <c r="AB23" s="39"/>
      <c r="AC23" s="39"/>
      <c r="AD23" s="39"/>
      <c r="AE23" s="39"/>
      <c r="AF23" s="87"/>
      <c r="AG23" s="101"/>
      <c r="AH23" s="39"/>
      <c r="AI23" s="39"/>
      <c r="AJ23" s="103"/>
      <c r="AK23" s="103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>
        <v>1</v>
      </c>
      <c r="AX23" s="58"/>
      <c r="AY23" s="58"/>
      <c r="AZ23" s="58"/>
    </row>
    <row r="24" s="3" customFormat="1" ht="50.1" customHeight="1" spans="1:52">
      <c r="A24" s="28">
        <v>43</v>
      </c>
      <c r="B24" s="37">
        <v>3</v>
      </c>
      <c r="C24" s="38" t="s">
        <v>159</v>
      </c>
      <c r="D24" s="44" t="s">
        <v>199</v>
      </c>
      <c r="E24" s="45" t="s">
        <v>200</v>
      </c>
      <c r="F24" s="43" t="s">
        <v>201</v>
      </c>
      <c r="G24" s="43" t="s">
        <v>196</v>
      </c>
      <c r="H24" s="39" t="s">
        <v>144</v>
      </c>
      <c r="I24" s="30" t="s">
        <v>145</v>
      </c>
      <c r="J24" s="39"/>
      <c r="K24" s="39" t="s">
        <v>78</v>
      </c>
      <c r="L24" s="30"/>
      <c r="M24" s="39" t="s">
        <v>78</v>
      </c>
      <c r="N24" s="39" t="s">
        <v>80</v>
      </c>
      <c r="O24" s="39" t="s">
        <v>79</v>
      </c>
      <c r="P24" s="43" t="s">
        <v>196</v>
      </c>
      <c r="Q24" s="39" t="s">
        <v>170</v>
      </c>
      <c r="R24" s="39" t="s">
        <v>202</v>
      </c>
      <c r="S24" s="39"/>
      <c r="T24" s="39" t="s">
        <v>203</v>
      </c>
      <c r="U24" s="39"/>
      <c r="V24" s="39">
        <v>0.0169</v>
      </c>
      <c r="W24" s="39"/>
      <c r="X24" s="39"/>
      <c r="Y24" s="39"/>
      <c r="Z24" s="39"/>
      <c r="AA24" s="39"/>
      <c r="AB24" s="39" t="s">
        <v>204</v>
      </c>
      <c r="AC24" s="39">
        <v>45</v>
      </c>
      <c r="AD24" s="39">
        <v>33.5</v>
      </c>
      <c r="AE24" s="39">
        <v>3</v>
      </c>
      <c r="AF24" s="87">
        <f>AC24*AD24*AE24*7860/1000000000</f>
        <v>0.03554685</v>
      </c>
      <c r="AG24" s="101">
        <f>V24/AF24</f>
        <v>0.475428905796153</v>
      </c>
      <c r="AH24" s="39"/>
      <c r="AI24" s="39"/>
      <c r="AJ24" s="103"/>
      <c r="AK24" s="103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>
        <v>1</v>
      </c>
      <c r="AX24" s="58"/>
      <c r="AY24" s="58"/>
      <c r="AZ24" s="58"/>
    </row>
    <row r="25" s="3" customFormat="1" ht="50.1" customHeight="1" spans="1:52">
      <c r="A25" s="28">
        <v>44</v>
      </c>
      <c r="B25" s="37">
        <v>3</v>
      </c>
      <c r="C25" s="38" t="s">
        <v>159</v>
      </c>
      <c r="D25" s="44" t="s">
        <v>160</v>
      </c>
      <c r="E25" s="45" t="s">
        <v>161</v>
      </c>
      <c r="F25" s="43" t="s">
        <v>156</v>
      </c>
      <c r="G25" s="43" t="s">
        <v>162</v>
      </c>
      <c r="H25" s="39" t="s">
        <v>144</v>
      </c>
      <c r="I25" s="30" t="s">
        <v>145</v>
      </c>
      <c r="J25" s="39"/>
      <c r="K25" s="39" t="s">
        <v>78</v>
      </c>
      <c r="L25" s="30"/>
      <c r="M25" s="39" t="s">
        <v>78</v>
      </c>
      <c r="N25" s="39" t="s">
        <v>80</v>
      </c>
      <c r="O25" s="39" t="s">
        <v>79</v>
      </c>
      <c r="P25" s="43" t="s">
        <v>100</v>
      </c>
      <c r="Q25" s="39"/>
      <c r="R25" s="39"/>
      <c r="S25" s="39"/>
      <c r="T25" s="39"/>
      <c r="U25" s="39"/>
      <c r="V25" s="39">
        <v>0.0055</v>
      </c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101"/>
      <c r="AH25" s="39"/>
      <c r="AI25" s="39"/>
      <c r="AJ25" s="103"/>
      <c r="AK25" s="103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>
        <v>1</v>
      </c>
      <c r="AX25" s="58"/>
      <c r="AY25" s="58"/>
      <c r="AZ25" s="58"/>
    </row>
    <row r="26" s="3" customFormat="1" ht="50.1" customHeight="1" spans="1:52">
      <c r="A26" s="28">
        <v>45</v>
      </c>
      <c r="B26" s="37">
        <v>2</v>
      </c>
      <c r="C26" s="38" t="s">
        <v>153</v>
      </c>
      <c r="D26" s="44" t="s">
        <v>205</v>
      </c>
      <c r="E26" s="46" t="s">
        <v>206</v>
      </c>
      <c r="F26" s="47" t="s">
        <v>207</v>
      </c>
      <c r="G26" s="47" t="s">
        <v>77</v>
      </c>
      <c r="H26" s="39" t="s">
        <v>144</v>
      </c>
      <c r="I26" s="30" t="s">
        <v>145</v>
      </c>
      <c r="J26" s="39"/>
      <c r="K26" s="39" t="s">
        <v>78</v>
      </c>
      <c r="L26" s="30"/>
      <c r="M26" s="39" t="s">
        <v>78</v>
      </c>
      <c r="N26" s="39" t="s">
        <v>80</v>
      </c>
      <c r="O26" s="39" t="s">
        <v>79</v>
      </c>
      <c r="P26" s="47" t="s">
        <v>77</v>
      </c>
      <c r="Q26" s="39" t="s">
        <v>82</v>
      </c>
      <c r="R26" s="39"/>
      <c r="S26" s="39"/>
      <c r="T26" s="39"/>
      <c r="U26" s="39"/>
      <c r="V26" s="39">
        <v>0.1079</v>
      </c>
      <c r="W26" s="39"/>
      <c r="X26" s="39"/>
      <c r="Y26" s="39"/>
      <c r="Z26" s="39"/>
      <c r="AA26" s="39"/>
      <c r="AB26" s="39"/>
      <c r="AC26" s="39"/>
      <c r="AD26" s="39"/>
      <c r="AE26" s="39"/>
      <c r="AF26" s="87"/>
      <c r="AG26" s="101"/>
      <c r="AH26" s="39">
        <v>2.2</v>
      </c>
      <c r="AI26" s="39"/>
      <c r="AJ26" s="103"/>
      <c r="AK26" s="103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>
        <v>1</v>
      </c>
      <c r="AX26" s="58"/>
      <c r="AY26" s="58"/>
      <c r="AZ26" s="58"/>
    </row>
    <row r="27" s="3" customFormat="1" ht="50.1" customHeight="1" spans="1:52">
      <c r="A27" s="28">
        <v>46</v>
      </c>
      <c r="B27" s="37">
        <v>3</v>
      </c>
      <c r="C27" s="38" t="s">
        <v>153</v>
      </c>
      <c r="D27" s="44" t="s">
        <v>208</v>
      </c>
      <c r="E27" s="46" t="s">
        <v>209</v>
      </c>
      <c r="F27" s="47" t="s">
        <v>210</v>
      </c>
      <c r="G27" s="47" t="s">
        <v>90</v>
      </c>
      <c r="H27" s="39" t="s">
        <v>78</v>
      </c>
      <c r="I27" s="30" t="s">
        <v>145</v>
      </c>
      <c r="J27" s="39"/>
      <c r="K27" s="39" t="s">
        <v>78</v>
      </c>
      <c r="L27" s="30"/>
      <c r="M27" s="39" t="s">
        <v>78</v>
      </c>
      <c r="N27" s="39" t="s">
        <v>80</v>
      </c>
      <c r="O27" s="39" t="s">
        <v>79</v>
      </c>
      <c r="P27" s="47" t="s">
        <v>90</v>
      </c>
      <c r="Q27" s="39" t="s">
        <v>170</v>
      </c>
      <c r="R27" s="39"/>
      <c r="S27" s="39"/>
      <c r="T27" s="39" t="s">
        <v>211</v>
      </c>
      <c r="U27" s="39"/>
      <c r="V27" s="39">
        <v>0.0975</v>
      </c>
      <c r="W27" s="39"/>
      <c r="X27" s="39"/>
      <c r="Y27" s="39"/>
      <c r="Z27" s="39"/>
      <c r="AA27" s="39" t="s">
        <v>95</v>
      </c>
      <c r="AB27" s="39" t="s">
        <v>212</v>
      </c>
      <c r="AC27" s="39">
        <v>110</v>
      </c>
      <c r="AD27" s="39">
        <v>54</v>
      </c>
      <c r="AE27" s="39">
        <v>3</v>
      </c>
      <c r="AF27" s="87">
        <f>AC27*AD27*AE27*7860/1000000000</f>
        <v>0.1400652</v>
      </c>
      <c r="AG27" s="101">
        <f>V27/AF27</f>
        <v>0.696104385671816</v>
      </c>
      <c r="AH27" s="39"/>
      <c r="AI27" s="39"/>
      <c r="AJ27" s="103"/>
      <c r="AK27" s="103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>
        <v>1</v>
      </c>
      <c r="AX27" s="58"/>
      <c r="AY27" s="58"/>
      <c r="AZ27" s="58"/>
    </row>
    <row r="28" s="3" customFormat="1" ht="50.1" customHeight="1" spans="1:52">
      <c r="A28" s="28">
        <v>47</v>
      </c>
      <c r="B28" s="37">
        <v>3</v>
      </c>
      <c r="C28" s="38" t="s">
        <v>153</v>
      </c>
      <c r="D28" s="30"/>
      <c r="E28" s="46" t="s">
        <v>213</v>
      </c>
      <c r="F28" s="47" t="s">
        <v>214</v>
      </c>
      <c r="G28" s="47" t="s">
        <v>215</v>
      </c>
      <c r="H28" s="39" t="s">
        <v>78</v>
      </c>
      <c r="I28" s="30" t="s">
        <v>145</v>
      </c>
      <c r="J28" s="39"/>
      <c r="K28" s="39" t="s">
        <v>78</v>
      </c>
      <c r="L28" s="30"/>
      <c r="M28" s="39" t="s">
        <v>78</v>
      </c>
      <c r="N28" s="39" t="s">
        <v>80</v>
      </c>
      <c r="O28" s="39" t="s">
        <v>79</v>
      </c>
      <c r="P28" s="47" t="s">
        <v>100</v>
      </c>
      <c r="Q28" s="39"/>
      <c r="R28" s="39"/>
      <c r="S28" s="39"/>
      <c r="T28" s="39" t="s">
        <v>216</v>
      </c>
      <c r="U28" s="39"/>
      <c r="V28" s="39">
        <v>0.0104</v>
      </c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101"/>
      <c r="AH28" s="39"/>
      <c r="AI28" s="39"/>
      <c r="AJ28" s="103"/>
      <c r="AK28" s="103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>
        <v>1</v>
      </c>
      <c r="AX28" s="58"/>
      <c r="AY28" s="58"/>
      <c r="AZ28" s="58"/>
    </row>
    <row r="29" s="3" customFormat="1" ht="50.1" customHeight="1" spans="1:52">
      <c r="A29" s="28">
        <v>48</v>
      </c>
      <c r="B29" s="37">
        <v>2</v>
      </c>
      <c r="C29" s="30" t="s">
        <v>74</v>
      </c>
      <c r="D29" s="30" t="s">
        <v>163</v>
      </c>
      <c r="E29" s="42" t="s">
        <v>163</v>
      </c>
      <c r="F29" s="32" t="s">
        <v>164</v>
      </c>
      <c r="G29" s="47" t="s">
        <v>77</v>
      </c>
      <c r="H29" s="39" t="s">
        <v>78</v>
      </c>
      <c r="I29" s="30" t="s">
        <v>145</v>
      </c>
      <c r="J29" s="39"/>
      <c r="K29" s="39"/>
      <c r="L29" s="30"/>
      <c r="M29" s="39" t="s">
        <v>78</v>
      </c>
      <c r="N29" s="39" t="s">
        <v>79</v>
      </c>
      <c r="O29" s="39" t="s">
        <v>80</v>
      </c>
      <c r="P29" s="43" t="s">
        <v>77</v>
      </c>
      <c r="Q29" s="39" t="s">
        <v>82</v>
      </c>
      <c r="R29" s="39"/>
      <c r="S29" s="39"/>
      <c r="T29" s="39"/>
      <c r="U29" s="39"/>
      <c r="V29" s="39">
        <f>SUM(V30:V35)</f>
        <v>0.5065</v>
      </c>
      <c r="W29" s="39"/>
      <c r="X29" s="39"/>
      <c r="Y29" s="39"/>
      <c r="Z29" s="39"/>
      <c r="AA29" s="39" t="s">
        <v>87</v>
      </c>
      <c r="AB29" s="39"/>
      <c r="AC29" s="39"/>
      <c r="AD29" s="39"/>
      <c r="AE29" s="39"/>
      <c r="AF29" s="39"/>
      <c r="AG29" s="101"/>
      <c r="AH29" s="39">
        <v>6.28</v>
      </c>
      <c r="AI29" s="39"/>
      <c r="AJ29" s="103"/>
      <c r="AK29" s="103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>
        <v>1</v>
      </c>
      <c r="AX29" s="58"/>
      <c r="AY29" s="58"/>
      <c r="AZ29" s="58"/>
    </row>
    <row r="30" s="2" customFormat="1" ht="50.1" customHeight="1" spans="1:52">
      <c r="A30" s="28">
        <v>49</v>
      </c>
      <c r="B30" s="29">
        <v>3</v>
      </c>
      <c r="C30" s="30" t="s">
        <v>74</v>
      </c>
      <c r="D30" s="30" t="s">
        <v>165</v>
      </c>
      <c r="E30" s="34" t="s">
        <v>165</v>
      </c>
      <c r="F30" s="32" t="s">
        <v>166</v>
      </c>
      <c r="G30" s="32" t="s">
        <v>90</v>
      </c>
      <c r="H30" s="29" t="s">
        <v>78</v>
      </c>
      <c r="I30" s="30" t="s">
        <v>145</v>
      </c>
      <c r="J30" s="29"/>
      <c r="K30" s="39" t="s">
        <v>78</v>
      </c>
      <c r="L30" s="30"/>
      <c r="M30" s="29" t="s">
        <v>78</v>
      </c>
      <c r="N30" s="29" t="s">
        <v>79</v>
      </c>
      <c r="O30" s="29" t="s">
        <v>80</v>
      </c>
      <c r="P30" s="32" t="s">
        <v>90</v>
      </c>
      <c r="Q30" s="31" t="s">
        <v>92</v>
      </c>
      <c r="R30" s="29" t="s">
        <v>93</v>
      </c>
      <c r="S30" s="29"/>
      <c r="T30" s="29" t="s">
        <v>277</v>
      </c>
      <c r="U30" s="29"/>
      <c r="V30" s="29">
        <v>0.3687</v>
      </c>
      <c r="W30" s="29"/>
      <c r="X30" s="29"/>
      <c r="Y30" s="29"/>
      <c r="Z30" s="39"/>
      <c r="AA30" s="39" t="s">
        <v>95</v>
      </c>
      <c r="AB30" s="39" t="s">
        <v>152</v>
      </c>
      <c r="AC30" s="39">
        <v>192</v>
      </c>
      <c r="AD30" s="39">
        <v>162</v>
      </c>
      <c r="AE30" s="39">
        <v>2.5</v>
      </c>
      <c r="AF30" s="87">
        <f>AC30*AD30*AE30*7860/1000000000</f>
        <v>0.6111936</v>
      </c>
      <c r="AG30" s="101">
        <f>V30/AF30</f>
        <v>0.603245845506236</v>
      </c>
      <c r="AH30" s="39"/>
      <c r="AI30" s="39"/>
      <c r="AJ30" s="103"/>
      <c r="AK30" s="103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29"/>
      <c r="AW30" s="29">
        <v>1</v>
      </c>
      <c r="AX30" s="119"/>
      <c r="AY30" s="119"/>
      <c r="AZ30" s="119"/>
    </row>
    <row r="31" s="3" customFormat="1" ht="50.1" customHeight="1" spans="1:52">
      <c r="A31" s="28">
        <v>50</v>
      </c>
      <c r="B31" s="37">
        <v>3</v>
      </c>
      <c r="C31" s="38"/>
      <c r="D31" s="44" t="s">
        <v>154</v>
      </c>
      <c r="E31" s="45" t="s">
        <v>155</v>
      </c>
      <c r="F31" s="43" t="s">
        <v>156</v>
      </c>
      <c r="G31" s="43" t="s">
        <v>157</v>
      </c>
      <c r="H31" s="39" t="s">
        <v>144</v>
      </c>
      <c r="I31" s="30" t="s">
        <v>145</v>
      </c>
      <c r="J31" s="39"/>
      <c r="K31" s="39" t="s">
        <v>78</v>
      </c>
      <c r="L31" s="30"/>
      <c r="M31" s="39" t="s">
        <v>78</v>
      </c>
      <c r="N31" s="39" t="s">
        <v>80</v>
      </c>
      <c r="O31" s="39" t="s">
        <v>79</v>
      </c>
      <c r="P31" s="43" t="s">
        <v>100</v>
      </c>
      <c r="Q31" s="39"/>
      <c r="R31" s="39" t="s">
        <v>158</v>
      </c>
      <c r="S31" s="39"/>
      <c r="T31" s="39"/>
      <c r="U31" s="39"/>
      <c r="V31" s="39">
        <v>0.0097</v>
      </c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101"/>
      <c r="AH31" s="39"/>
      <c r="AI31" s="39"/>
      <c r="AJ31" s="103"/>
      <c r="AK31" s="103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>
        <v>2</v>
      </c>
      <c r="AX31" s="58"/>
      <c r="AY31" s="58"/>
      <c r="AZ31" s="58"/>
    </row>
    <row r="32" s="3" customFormat="1" ht="50.1" customHeight="1" spans="1:52">
      <c r="A32" s="28">
        <v>51</v>
      </c>
      <c r="B32" s="37">
        <v>2</v>
      </c>
      <c r="C32" s="38" t="s">
        <v>159</v>
      </c>
      <c r="D32" s="30"/>
      <c r="E32" s="45" t="s">
        <v>192</v>
      </c>
      <c r="F32" s="43" t="s">
        <v>193</v>
      </c>
      <c r="G32" s="43" t="s">
        <v>77</v>
      </c>
      <c r="H32" s="39" t="s">
        <v>144</v>
      </c>
      <c r="I32" s="30" t="s">
        <v>145</v>
      </c>
      <c r="J32" s="39"/>
      <c r="K32" s="39" t="s">
        <v>78</v>
      </c>
      <c r="L32" s="30"/>
      <c r="M32" s="39" t="s">
        <v>78</v>
      </c>
      <c r="N32" s="39" t="s">
        <v>80</v>
      </c>
      <c r="O32" s="39" t="s">
        <v>79</v>
      </c>
      <c r="P32" s="43" t="s">
        <v>77</v>
      </c>
      <c r="Q32" s="39" t="s">
        <v>82</v>
      </c>
      <c r="R32" s="39"/>
      <c r="S32" s="39"/>
      <c r="T32" s="39"/>
      <c r="U32" s="39"/>
      <c r="V32" s="39">
        <v>0.0613</v>
      </c>
      <c r="W32" s="39"/>
      <c r="X32" s="39"/>
      <c r="Y32" s="39"/>
      <c r="Z32" s="39"/>
      <c r="AA32" s="39"/>
      <c r="AB32" s="39"/>
      <c r="AC32" s="39"/>
      <c r="AD32" s="39"/>
      <c r="AE32" s="39"/>
      <c r="AF32" s="87"/>
      <c r="AG32" s="101"/>
      <c r="AH32" s="39">
        <v>4</v>
      </c>
      <c r="AI32" s="39"/>
      <c r="AJ32" s="103"/>
      <c r="AK32" s="103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>
        <v>1</v>
      </c>
      <c r="AX32" s="58"/>
      <c r="AY32" s="58"/>
      <c r="AZ32" s="58"/>
    </row>
    <row r="33" s="3" customFormat="1" ht="50.1" customHeight="1" spans="1:52">
      <c r="A33" s="28">
        <v>52</v>
      </c>
      <c r="B33" s="37">
        <v>3</v>
      </c>
      <c r="C33" s="38" t="s">
        <v>159</v>
      </c>
      <c r="D33" s="30"/>
      <c r="E33" s="45" t="s">
        <v>194</v>
      </c>
      <c r="F33" s="43" t="s">
        <v>195</v>
      </c>
      <c r="G33" s="43" t="s">
        <v>196</v>
      </c>
      <c r="H33" s="39" t="s">
        <v>144</v>
      </c>
      <c r="I33" s="30" t="s">
        <v>145</v>
      </c>
      <c r="J33" s="39"/>
      <c r="K33" s="39" t="s">
        <v>78</v>
      </c>
      <c r="L33" s="30"/>
      <c r="M33" s="39" t="s">
        <v>78</v>
      </c>
      <c r="N33" s="39" t="s">
        <v>80</v>
      </c>
      <c r="O33" s="39" t="s">
        <v>79</v>
      </c>
      <c r="P33" s="43" t="s">
        <v>196</v>
      </c>
      <c r="Q33" s="39" t="s">
        <v>197</v>
      </c>
      <c r="R33" s="63"/>
      <c r="S33" s="39"/>
      <c r="T33" s="39" t="s">
        <v>198</v>
      </c>
      <c r="U33" s="39"/>
      <c r="V33" s="39">
        <v>0.0444</v>
      </c>
      <c r="W33" s="39"/>
      <c r="X33" s="39"/>
      <c r="Y33" s="39"/>
      <c r="Z33" s="39"/>
      <c r="AA33" s="39"/>
      <c r="AB33" s="39"/>
      <c r="AC33" s="39"/>
      <c r="AD33" s="39"/>
      <c r="AE33" s="39"/>
      <c r="AF33" s="87"/>
      <c r="AG33" s="101"/>
      <c r="AH33" s="39"/>
      <c r="AI33" s="39"/>
      <c r="AJ33" s="103"/>
      <c r="AK33" s="103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>
        <v>1</v>
      </c>
      <c r="AX33" s="58"/>
      <c r="AY33" s="58"/>
      <c r="AZ33" s="58"/>
    </row>
    <row r="34" s="3" customFormat="1" ht="50.1" customHeight="1" spans="1:52">
      <c r="A34" s="28">
        <v>53</v>
      </c>
      <c r="B34" s="37">
        <v>3</v>
      </c>
      <c r="C34" s="38" t="s">
        <v>159</v>
      </c>
      <c r="D34" s="44" t="s">
        <v>199</v>
      </c>
      <c r="E34" s="45" t="s">
        <v>200</v>
      </c>
      <c r="F34" s="43" t="s">
        <v>201</v>
      </c>
      <c r="G34" s="43" t="s">
        <v>196</v>
      </c>
      <c r="H34" s="39" t="s">
        <v>144</v>
      </c>
      <c r="I34" s="30" t="s">
        <v>145</v>
      </c>
      <c r="J34" s="39"/>
      <c r="K34" s="39" t="s">
        <v>78</v>
      </c>
      <c r="L34" s="30"/>
      <c r="M34" s="39" t="s">
        <v>78</v>
      </c>
      <c r="N34" s="39" t="s">
        <v>80</v>
      </c>
      <c r="O34" s="39" t="s">
        <v>79</v>
      </c>
      <c r="P34" s="43" t="s">
        <v>196</v>
      </c>
      <c r="Q34" s="39" t="s">
        <v>170</v>
      </c>
      <c r="R34" s="39" t="s">
        <v>202</v>
      </c>
      <c r="S34" s="39"/>
      <c r="T34" s="39" t="s">
        <v>203</v>
      </c>
      <c r="U34" s="39"/>
      <c r="V34" s="39">
        <v>0.0169</v>
      </c>
      <c r="W34" s="39"/>
      <c r="X34" s="39"/>
      <c r="Y34" s="39"/>
      <c r="Z34" s="39"/>
      <c r="AA34" s="39"/>
      <c r="AB34" s="39" t="s">
        <v>204</v>
      </c>
      <c r="AC34" s="39">
        <v>45</v>
      </c>
      <c r="AD34" s="39">
        <v>33.5</v>
      </c>
      <c r="AE34" s="39">
        <v>3</v>
      </c>
      <c r="AF34" s="87">
        <f>AC34*AD34*AE34*7860/1000000000</f>
        <v>0.03554685</v>
      </c>
      <c r="AG34" s="101">
        <f t="shared" ref="AG34:AG38" si="2">V34/AF34</f>
        <v>0.475428905796153</v>
      </c>
      <c r="AH34" s="39"/>
      <c r="AI34" s="39"/>
      <c r="AJ34" s="103"/>
      <c r="AK34" s="103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>
        <v>1</v>
      </c>
      <c r="AX34" s="58"/>
      <c r="AY34" s="58"/>
      <c r="AZ34" s="58"/>
    </row>
    <row r="35" s="3" customFormat="1" ht="50.1" customHeight="1" spans="1:52">
      <c r="A35" s="28">
        <v>54</v>
      </c>
      <c r="B35" s="37">
        <v>3</v>
      </c>
      <c r="C35" s="38"/>
      <c r="D35" s="44" t="s">
        <v>160</v>
      </c>
      <c r="E35" s="45" t="s">
        <v>161</v>
      </c>
      <c r="F35" s="43" t="s">
        <v>156</v>
      </c>
      <c r="G35" s="43" t="s">
        <v>162</v>
      </c>
      <c r="H35" s="39" t="s">
        <v>144</v>
      </c>
      <c r="I35" s="30" t="s">
        <v>145</v>
      </c>
      <c r="J35" s="39"/>
      <c r="K35" s="39" t="s">
        <v>78</v>
      </c>
      <c r="L35" s="30"/>
      <c r="M35" s="39" t="s">
        <v>78</v>
      </c>
      <c r="N35" s="39" t="s">
        <v>80</v>
      </c>
      <c r="O35" s="39" t="s">
        <v>79</v>
      </c>
      <c r="P35" s="43" t="s">
        <v>100</v>
      </c>
      <c r="Q35" s="39"/>
      <c r="R35" s="39" t="s">
        <v>158</v>
      </c>
      <c r="S35" s="39"/>
      <c r="T35" s="39"/>
      <c r="U35" s="39"/>
      <c r="V35" s="39">
        <v>0.0055</v>
      </c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101"/>
      <c r="AH35" s="39"/>
      <c r="AI35" s="39"/>
      <c r="AJ35" s="103"/>
      <c r="AK35" s="103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>
        <v>1</v>
      </c>
      <c r="AX35" s="58"/>
      <c r="AY35" s="58"/>
      <c r="AZ35" s="58"/>
    </row>
    <row r="36" s="4" customFormat="1" ht="50.1" customHeight="1" spans="1:50">
      <c r="A36" s="28">
        <v>55</v>
      </c>
      <c r="B36" s="48">
        <v>3</v>
      </c>
      <c r="C36" s="38" t="s">
        <v>74</v>
      </c>
      <c r="D36" s="30" t="s">
        <v>217</v>
      </c>
      <c r="E36" s="36" t="s">
        <v>217</v>
      </c>
      <c r="F36" s="49" t="s">
        <v>218</v>
      </c>
      <c r="G36" s="50" t="s">
        <v>90</v>
      </c>
      <c r="H36" s="51" t="s">
        <v>144</v>
      </c>
      <c r="I36" s="30" t="s">
        <v>145</v>
      </c>
      <c r="J36" s="51"/>
      <c r="K36" s="51" t="s">
        <v>78</v>
      </c>
      <c r="L36" s="30"/>
      <c r="M36" s="51" t="s">
        <v>78</v>
      </c>
      <c r="N36" s="51" t="s">
        <v>79</v>
      </c>
      <c r="O36" s="51" t="s">
        <v>80</v>
      </c>
      <c r="P36" s="50" t="s">
        <v>90</v>
      </c>
      <c r="Q36" s="51" t="s">
        <v>170</v>
      </c>
      <c r="R36" s="51" t="s">
        <v>179</v>
      </c>
      <c r="S36" s="51"/>
      <c r="T36" s="51" t="s">
        <v>219</v>
      </c>
      <c r="U36" s="51"/>
      <c r="V36" s="51">
        <v>0.01</v>
      </c>
      <c r="W36" s="51"/>
      <c r="X36" s="51"/>
      <c r="Y36" s="51"/>
      <c r="Z36" s="51"/>
      <c r="AA36" s="39" t="s">
        <v>95</v>
      </c>
      <c r="AB36" s="39" t="s">
        <v>220</v>
      </c>
      <c r="AC36" s="39">
        <v>46</v>
      </c>
      <c r="AD36" s="39">
        <v>20.5</v>
      </c>
      <c r="AE36" s="39">
        <v>2</v>
      </c>
      <c r="AF36" s="87">
        <f>AC36*AD36*AE36*7860/1000000000</f>
        <v>0.01482396</v>
      </c>
      <c r="AG36" s="101">
        <f t="shared" si="2"/>
        <v>0.67458357955634</v>
      </c>
      <c r="AH36" s="51"/>
      <c r="AI36" s="51"/>
      <c r="AJ36" s="104"/>
      <c r="AK36" s="104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>
        <v>2</v>
      </c>
      <c r="AX36" s="120"/>
    </row>
    <row r="37" s="4" customFormat="1" ht="50.1" customHeight="1" spans="1:50">
      <c r="A37" s="28">
        <v>56</v>
      </c>
      <c r="B37" s="48">
        <v>3</v>
      </c>
      <c r="C37" s="38" t="s">
        <v>74</v>
      </c>
      <c r="D37" s="30" t="s">
        <v>278</v>
      </c>
      <c r="E37" s="36" t="s">
        <v>278</v>
      </c>
      <c r="F37" s="49" t="s">
        <v>279</v>
      </c>
      <c r="G37" s="43" t="s">
        <v>196</v>
      </c>
      <c r="H37" s="51" t="s">
        <v>144</v>
      </c>
      <c r="I37" s="30" t="s">
        <v>145</v>
      </c>
      <c r="J37" s="51"/>
      <c r="K37" s="51" t="s">
        <v>78</v>
      </c>
      <c r="L37" s="30"/>
      <c r="M37" s="51" t="s">
        <v>78</v>
      </c>
      <c r="N37" s="51" t="s">
        <v>79</v>
      </c>
      <c r="O37" s="51" t="s">
        <v>80</v>
      </c>
      <c r="P37" s="50" t="s">
        <v>196</v>
      </c>
      <c r="Q37" s="51" t="s">
        <v>170</v>
      </c>
      <c r="R37" s="51" t="s">
        <v>202</v>
      </c>
      <c r="S37" s="51"/>
      <c r="T37" s="51" t="s">
        <v>280</v>
      </c>
      <c r="U37" s="51"/>
      <c r="V37" s="51">
        <v>0.169</v>
      </c>
      <c r="W37" s="51"/>
      <c r="X37" s="51"/>
      <c r="Y37" s="51"/>
      <c r="Z37" s="51"/>
      <c r="AA37" s="39" t="s">
        <v>188</v>
      </c>
      <c r="AB37" s="39"/>
      <c r="AC37" s="39">
        <f>V37/1.3288*1000+10</f>
        <v>137.182420228778</v>
      </c>
      <c r="AD37" s="39">
        <v>30</v>
      </c>
      <c r="AE37" s="39">
        <v>3</v>
      </c>
      <c r="AF37" s="87">
        <f>AC37*1.3288/1000</f>
        <v>0.182288</v>
      </c>
      <c r="AG37" s="101">
        <f t="shared" si="2"/>
        <v>0.927104362327745</v>
      </c>
      <c r="AH37" s="51"/>
      <c r="AI37" s="51"/>
      <c r="AJ37" s="104"/>
      <c r="AK37" s="104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>
        <v>2</v>
      </c>
      <c r="AX37" s="120"/>
    </row>
    <row r="38" s="4" customFormat="1" ht="50.1" customHeight="1" spans="1:50">
      <c r="A38" s="28">
        <v>57</v>
      </c>
      <c r="B38" s="48">
        <v>3</v>
      </c>
      <c r="C38" s="38" t="s">
        <v>74</v>
      </c>
      <c r="D38" s="38" t="s">
        <v>281</v>
      </c>
      <c r="E38" s="36" t="s">
        <v>281</v>
      </c>
      <c r="F38" s="49" t="s">
        <v>282</v>
      </c>
      <c r="G38" s="43" t="s">
        <v>196</v>
      </c>
      <c r="H38" s="51" t="s">
        <v>144</v>
      </c>
      <c r="I38" s="30" t="s">
        <v>145</v>
      </c>
      <c r="J38" s="51"/>
      <c r="K38" s="51"/>
      <c r="L38" s="30"/>
      <c r="M38" s="51" t="s">
        <v>78</v>
      </c>
      <c r="N38" s="51" t="s">
        <v>79</v>
      </c>
      <c r="O38" s="51" t="s">
        <v>80</v>
      </c>
      <c r="P38" s="50" t="s">
        <v>196</v>
      </c>
      <c r="Q38" s="51" t="s">
        <v>170</v>
      </c>
      <c r="R38" s="51" t="s">
        <v>202</v>
      </c>
      <c r="S38" s="51"/>
      <c r="T38" s="51" t="s">
        <v>280</v>
      </c>
      <c r="U38" s="51"/>
      <c r="V38" s="51">
        <v>0.0822</v>
      </c>
      <c r="W38" s="51"/>
      <c r="X38" s="51"/>
      <c r="Y38" s="51"/>
      <c r="Z38" s="51"/>
      <c r="AA38" s="39" t="s">
        <v>188</v>
      </c>
      <c r="AB38" s="39"/>
      <c r="AC38" s="39">
        <f>V38/1.3288*1000+10</f>
        <v>71.8603251053582</v>
      </c>
      <c r="AD38" s="39">
        <v>30</v>
      </c>
      <c r="AE38" s="39">
        <v>3</v>
      </c>
      <c r="AF38" s="87">
        <f>AC38*1.3288/1000</f>
        <v>0.095488</v>
      </c>
      <c r="AG38" s="101">
        <f t="shared" si="2"/>
        <v>0.860841152815013</v>
      </c>
      <c r="AH38" s="51"/>
      <c r="AI38" s="51"/>
      <c r="AJ38" s="104"/>
      <c r="AK38" s="104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>
        <v>2</v>
      </c>
      <c r="AX38" s="120"/>
    </row>
    <row r="39" s="5" customFormat="1" ht="27.75" customHeight="1" spans="1:49">
      <c r="A39" s="52"/>
      <c r="B39" s="53"/>
      <c r="C39" s="53"/>
      <c r="D39" s="54"/>
      <c r="E39" s="55"/>
      <c r="F39" s="55"/>
      <c r="G39" s="53"/>
      <c r="H39" s="56"/>
      <c r="I39" s="52"/>
      <c r="J39" s="70"/>
      <c r="K39" s="71"/>
      <c r="L39" s="71"/>
      <c r="M39" s="71"/>
      <c r="N39" s="70"/>
      <c r="O39" s="70"/>
      <c r="P39" s="53"/>
      <c r="Q39" s="52"/>
      <c r="R39" s="52"/>
      <c r="S39" s="53"/>
      <c r="V39" s="73"/>
      <c r="W39" s="73"/>
      <c r="X39" s="73"/>
      <c r="Y39" s="73"/>
      <c r="Z39" s="52"/>
      <c r="AA39" s="52"/>
      <c r="AB39" s="52"/>
      <c r="AC39" s="52"/>
      <c r="AD39" s="52"/>
      <c r="AE39" s="52"/>
      <c r="AF39" s="52"/>
      <c r="AG39" s="105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115"/>
      <c r="AW39" s="121"/>
    </row>
    <row r="40" s="5" customFormat="1" ht="27.75" customHeight="1" spans="1:49">
      <c r="A40" s="52"/>
      <c r="B40" s="53"/>
      <c r="C40" s="53"/>
      <c r="D40" s="54"/>
      <c r="E40" s="55"/>
      <c r="F40" s="55"/>
      <c r="G40" s="53"/>
      <c r="H40" s="56"/>
      <c r="I40" s="52"/>
      <c r="J40" s="70"/>
      <c r="K40" s="71"/>
      <c r="L40" s="71"/>
      <c r="M40" s="71"/>
      <c r="N40" s="70"/>
      <c r="O40" s="70"/>
      <c r="P40" s="53"/>
      <c r="Q40" s="52"/>
      <c r="R40" s="52"/>
      <c r="S40" s="53"/>
      <c r="V40" s="73"/>
      <c r="W40" s="73"/>
      <c r="X40" s="73"/>
      <c r="Y40" s="73"/>
      <c r="Z40" s="52"/>
      <c r="AA40" s="52"/>
      <c r="AB40" s="52"/>
      <c r="AC40" s="52"/>
      <c r="AD40" s="52"/>
      <c r="AE40" s="52"/>
      <c r="AF40" s="52"/>
      <c r="AG40" s="105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115"/>
      <c r="AW40" s="121"/>
    </row>
    <row r="41" s="5" customFormat="1" ht="27.75" customHeight="1" spans="1:49">
      <c r="A41" s="52"/>
      <c r="B41" s="53"/>
      <c r="C41" s="53"/>
      <c r="D41" s="54"/>
      <c r="E41" s="57"/>
      <c r="F41" s="55"/>
      <c r="G41" s="53"/>
      <c r="H41" s="56"/>
      <c r="I41" s="52"/>
      <c r="J41" s="70"/>
      <c r="K41" s="71"/>
      <c r="L41" s="71"/>
      <c r="M41" s="71"/>
      <c r="N41" s="70"/>
      <c r="O41" s="70"/>
      <c r="P41" s="53"/>
      <c r="Q41" s="52"/>
      <c r="R41" s="52"/>
      <c r="S41" s="53"/>
      <c r="V41" s="73"/>
      <c r="W41" s="73"/>
      <c r="X41" s="73"/>
      <c r="Y41" s="73"/>
      <c r="Z41" s="52"/>
      <c r="AA41" s="52"/>
      <c r="AB41" s="52"/>
      <c r="AC41" s="52"/>
      <c r="AD41" s="52"/>
      <c r="AE41" s="52"/>
      <c r="AF41" s="52"/>
      <c r="AG41" s="105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115"/>
      <c r="AW41" s="121"/>
    </row>
    <row r="42" s="5" customFormat="1" ht="27.75" customHeight="1" spans="1:49">
      <c r="A42" s="52"/>
      <c r="B42" s="53"/>
      <c r="C42" s="53"/>
      <c r="D42" s="54"/>
      <c r="E42" s="57"/>
      <c r="F42" s="55"/>
      <c r="G42" s="53"/>
      <c r="H42" s="56"/>
      <c r="I42" s="52"/>
      <c r="J42" s="70"/>
      <c r="K42" s="71"/>
      <c r="L42" s="71"/>
      <c r="M42" s="71"/>
      <c r="N42" s="70"/>
      <c r="O42" s="70"/>
      <c r="P42" s="53"/>
      <c r="Q42" s="52"/>
      <c r="R42" s="52"/>
      <c r="S42" s="53"/>
      <c r="V42" s="73"/>
      <c r="W42" s="73"/>
      <c r="X42" s="73"/>
      <c r="Y42" s="73"/>
      <c r="Z42" s="52"/>
      <c r="AA42" s="52"/>
      <c r="AB42" s="52"/>
      <c r="AC42" s="52"/>
      <c r="AD42" s="52"/>
      <c r="AE42" s="52"/>
      <c r="AF42" s="52"/>
      <c r="AG42" s="105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115"/>
      <c r="AW42" s="121"/>
    </row>
    <row r="43" s="5" customFormat="1" ht="27.75" customHeight="1" spans="1:49">
      <c r="A43" s="52"/>
      <c r="B43" s="53"/>
      <c r="C43" s="53"/>
      <c r="D43" s="54"/>
      <c r="E43" s="57"/>
      <c r="F43" s="55"/>
      <c r="G43" s="52"/>
      <c r="H43" s="56"/>
      <c r="I43" s="52"/>
      <c r="J43" s="70"/>
      <c r="K43" s="71"/>
      <c r="L43" s="71"/>
      <c r="M43" s="71"/>
      <c r="N43" s="70"/>
      <c r="O43" s="70"/>
      <c r="P43" s="53"/>
      <c r="Q43" s="52"/>
      <c r="R43" s="52"/>
      <c r="S43" s="53"/>
      <c r="V43" s="73"/>
      <c r="W43" s="73"/>
      <c r="X43" s="73"/>
      <c r="Y43" s="73"/>
      <c r="Z43" s="52"/>
      <c r="AA43" s="52"/>
      <c r="AB43" s="52"/>
      <c r="AC43" s="52"/>
      <c r="AD43" s="52"/>
      <c r="AE43" s="52"/>
      <c r="AF43" s="52"/>
      <c r="AG43" s="105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115"/>
      <c r="AW43" s="121"/>
    </row>
    <row r="44" s="5" customFormat="1" ht="27.75" customHeight="1" spans="1:49">
      <c r="A44" s="52"/>
      <c r="B44" s="53"/>
      <c r="C44" s="53"/>
      <c r="D44" s="54"/>
      <c r="E44" s="57"/>
      <c r="F44" s="55"/>
      <c r="G44" s="53"/>
      <c r="H44" s="56"/>
      <c r="I44" s="52"/>
      <c r="J44" s="70"/>
      <c r="K44" s="71"/>
      <c r="L44" s="71"/>
      <c r="M44" s="71"/>
      <c r="N44" s="70"/>
      <c r="O44" s="70"/>
      <c r="P44" s="53"/>
      <c r="Q44" s="52"/>
      <c r="R44" s="52"/>
      <c r="S44" s="53"/>
      <c r="V44" s="73"/>
      <c r="W44" s="73"/>
      <c r="X44" s="73"/>
      <c r="Y44" s="73"/>
      <c r="Z44" s="52"/>
      <c r="AA44" s="52"/>
      <c r="AB44" s="52"/>
      <c r="AC44" s="52"/>
      <c r="AD44" s="52"/>
      <c r="AE44" s="52"/>
      <c r="AF44" s="52"/>
      <c r="AG44" s="105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115"/>
      <c r="AW44" s="121"/>
    </row>
    <row r="45" ht="24" customHeight="1" spans="1:49">
      <c r="A45" s="52"/>
      <c r="B45" s="52"/>
      <c r="C45" s="52"/>
      <c r="D45" s="58"/>
      <c r="E45" s="55"/>
      <c r="F45" s="55"/>
      <c r="G45" s="53"/>
      <c r="H45" s="56"/>
      <c r="I45" s="52"/>
      <c r="J45" s="72"/>
      <c r="K45" s="71"/>
      <c r="L45" s="71"/>
      <c r="M45" s="71"/>
      <c r="N45" s="52"/>
      <c r="O45" s="52"/>
      <c r="P45" s="53"/>
      <c r="Q45" s="70"/>
      <c r="R45" s="70"/>
      <c r="S45" s="52"/>
      <c r="T45" s="52"/>
      <c r="U45" s="52"/>
      <c r="V45" s="74"/>
      <c r="W45" s="74"/>
      <c r="X45" s="74"/>
      <c r="Y45" s="74"/>
      <c r="Z45" s="53"/>
      <c r="AA45" s="53"/>
      <c r="AB45" s="53"/>
      <c r="AC45" s="53"/>
      <c r="AD45" s="53"/>
      <c r="AE45" s="53"/>
      <c r="AF45" s="53"/>
      <c r="AG45" s="106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115"/>
      <c r="AW45" s="122"/>
    </row>
    <row r="46" s="5" customFormat="1" ht="24" customHeight="1" spans="1:49">
      <c r="A46" s="52"/>
      <c r="B46" s="53"/>
      <c r="C46" s="53"/>
      <c r="D46" s="54"/>
      <c r="E46" s="55"/>
      <c r="F46" s="55"/>
      <c r="G46" s="53"/>
      <c r="H46" s="56"/>
      <c r="I46" s="52"/>
      <c r="J46" s="53"/>
      <c r="K46" s="71"/>
      <c r="L46" s="71"/>
      <c r="M46" s="71"/>
      <c r="N46" s="52"/>
      <c r="O46" s="70"/>
      <c r="P46" s="53"/>
      <c r="Q46" s="70"/>
      <c r="R46" s="70"/>
      <c r="S46" s="66"/>
      <c r="T46" s="53"/>
      <c r="U46" s="53"/>
      <c r="V46" s="75"/>
      <c r="W46" s="75"/>
      <c r="X46" s="75"/>
      <c r="Y46" s="75"/>
      <c r="Z46" s="53"/>
      <c r="AA46" s="53"/>
      <c r="AB46" s="53"/>
      <c r="AC46" s="53"/>
      <c r="AD46" s="53"/>
      <c r="AE46" s="53"/>
      <c r="AF46" s="53"/>
      <c r="AG46" s="106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115"/>
      <c r="AW46" s="121"/>
    </row>
    <row r="47" s="5" customFormat="1" ht="24" customHeight="1" spans="1:49">
      <c r="A47" s="52"/>
      <c r="B47" s="52"/>
      <c r="C47" s="52"/>
      <c r="D47" s="58"/>
      <c r="E47" s="55"/>
      <c r="F47" s="59"/>
      <c r="G47" s="53"/>
      <c r="H47" s="59"/>
      <c r="I47" s="52"/>
      <c r="J47" s="72"/>
      <c r="K47" s="71"/>
      <c r="L47" s="71"/>
      <c r="M47" s="71"/>
      <c r="N47" s="52"/>
      <c r="O47" s="52"/>
      <c r="P47" s="53"/>
      <c r="Q47" s="76"/>
      <c r="R47" s="76"/>
      <c r="S47" s="52"/>
      <c r="T47" s="52"/>
      <c r="U47" s="52"/>
      <c r="V47" s="74"/>
      <c r="W47" s="74"/>
      <c r="X47" s="74"/>
      <c r="Y47" s="74"/>
      <c r="Z47" s="70"/>
      <c r="AA47" s="70"/>
      <c r="AB47" s="70"/>
      <c r="AC47" s="70"/>
      <c r="AD47" s="70"/>
      <c r="AE47" s="70"/>
      <c r="AF47" s="70"/>
      <c r="AG47" s="106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115"/>
      <c r="AW47" s="72"/>
    </row>
    <row r="48" s="5" customFormat="1" ht="24" customHeight="1" spans="1:49">
      <c r="A48" s="52"/>
      <c r="B48" s="52"/>
      <c r="C48" s="52"/>
      <c r="D48" s="58"/>
      <c r="E48" s="53"/>
      <c r="F48" s="59"/>
      <c r="G48" s="53"/>
      <c r="H48" s="56"/>
      <c r="I48" s="52"/>
      <c r="J48" s="52"/>
      <c r="K48" s="71"/>
      <c r="L48" s="71"/>
      <c r="M48" s="71"/>
      <c r="N48" s="52"/>
      <c r="O48" s="52"/>
      <c r="P48" s="53"/>
      <c r="Q48" s="76"/>
      <c r="R48" s="76"/>
      <c r="S48" s="52"/>
      <c r="T48" s="52"/>
      <c r="U48" s="52"/>
      <c r="V48" s="74"/>
      <c r="W48" s="74"/>
      <c r="X48" s="74"/>
      <c r="Y48" s="74"/>
      <c r="Z48" s="53"/>
      <c r="AA48" s="53"/>
      <c r="AB48" s="53"/>
      <c r="AC48" s="53"/>
      <c r="AD48" s="53"/>
      <c r="AE48" s="53"/>
      <c r="AF48" s="53"/>
      <c r="AG48" s="106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115"/>
      <c r="AW48" s="122"/>
    </row>
    <row r="49" ht="24" customHeight="1" spans="1:49">
      <c r="A49" s="52"/>
      <c r="B49" s="52"/>
      <c r="C49" s="53"/>
      <c r="D49" s="60"/>
      <c r="E49" s="53"/>
      <c r="F49" s="52"/>
      <c r="G49" s="53"/>
      <c r="H49" s="56"/>
      <c r="I49" s="52"/>
      <c r="J49" s="72"/>
      <c r="K49" s="71"/>
      <c r="L49" s="71"/>
      <c r="M49" s="71"/>
      <c r="N49" s="52"/>
      <c r="O49" s="52"/>
      <c r="P49" s="53"/>
      <c r="Q49" s="77"/>
      <c r="R49" s="77"/>
      <c r="S49" s="52"/>
      <c r="T49" s="52"/>
      <c r="U49" s="52"/>
      <c r="V49" s="74"/>
      <c r="W49" s="74"/>
      <c r="X49" s="74"/>
      <c r="Y49" s="74"/>
      <c r="Z49" s="53"/>
      <c r="AA49" s="53"/>
      <c r="AB49" s="53"/>
      <c r="AC49" s="53"/>
      <c r="AD49" s="53"/>
      <c r="AE49" s="53"/>
      <c r="AF49" s="53"/>
      <c r="AG49" s="106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115"/>
      <c r="AW49" s="121"/>
    </row>
    <row r="50" ht="24" customHeight="1" spans="1:49">
      <c r="A50" s="52"/>
      <c r="B50" s="52"/>
      <c r="C50" s="52"/>
      <c r="D50" s="58"/>
      <c r="E50" s="55"/>
      <c r="F50" s="55"/>
      <c r="G50" s="53"/>
      <c r="H50" s="56"/>
      <c r="I50" s="52"/>
      <c r="J50" s="57"/>
      <c r="K50" s="71"/>
      <c r="L50" s="71"/>
      <c r="M50" s="71"/>
      <c r="N50" s="52"/>
      <c r="O50" s="52"/>
      <c r="P50" s="53"/>
      <c r="Q50" s="70"/>
      <c r="R50" s="70"/>
      <c r="S50" s="52"/>
      <c r="T50" s="52"/>
      <c r="U50" s="52"/>
      <c r="V50" s="74"/>
      <c r="W50" s="74"/>
      <c r="X50" s="74"/>
      <c r="Y50" s="74"/>
      <c r="Z50" s="53"/>
      <c r="AA50" s="53"/>
      <c r="AB50" s="53"/>
      <c r="AC50" s="53"/>
      <c r="AD50" s="53"/>
      <c r="AE50" s="53"/>
      <c r="AF50" s="53"/>
      <c r="AG50" s="106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115"/>
      <c r="AW50" s="121"/>
    </row>
    <row r="51" ht="24" customHeight="1" spans="1:49">
      <c r="A51" s="52"/>
      <c r="B51" s="52"/>
      <c r="C51" s="52"/>
      <c r="D51" s="58"/>
      <c r="E51" s="55"/>
      <c r="F51" s="55"/>
      <c r="G51" s="53"/>
      <c r="H51" s="56"/>
      <c r="I51" s="52"/>
      <c r="J51" s="57"/>
      <c r="K51" s="71"/>
      <c r="L51" s="71"/>
      <c r="M51" s="71"/>
      <c r="N51" s="52"/>
      <c r="O51" s="52"/>
      <c r="P51" s="53"/>
      <c r="Q51" s="77"/>
      <c r="R51" s="77"/>
      <c r="S51" s="52"/>
      <c r="T51" s="52"/>
      <c r="U51" s="52"/>
      <c r="V51" s="74"/>
      <c r="W51" s="74"/>
      <c r="X51" s="74"/>
      <c r="Y51" s="74"/>
      <c r="Z51" s="53"/>
      <c r="AA51" s="53"/>
      <c r="AB51" s="53"/>
      <c r="AC51" s="53"/>
      <c r="AD51" s="53"/>
      <c r="AE51" s="53"/>
      <c r="AF51" s="53"/>
      <c r="AG51" s="106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115"/>
      <c r="AW51" s="121"/>
    </row>
    <row r="52" ht="24" customHeight="1" spans="1:49">
      <c r="A52" s="52"/>
      <c r="B52" s="52"/>
      <c r="C52" s="52"/>
      <c r="D52" s="58"/>
      <c r="E52" s="55"/>
      <c r="F52" s="55"/>
      <c r="G52" s="61"/>
      <c r="H52" s="56"/>
      <c r="I52" s="52"/>
      <c r="J52" s="61"/>
      <c r="K52" s="61"/>
      <c r="L52" s="61"/>
      <c r="M52" s="61"/>
      <c r="N52" s="61"/>
      <c r="O52" s="61"/>
      <c r="P52" s="61"/>
      <c r="Q52" s="55"/>
      <c r="R52" s="55"/>
      <c r="S52" s="52"/>
      <c r="T52" s="52"/>
      <c r="U52" s="52"/>
      <c r="V52" s="74"/>
      <c r="W52" s="74"/>
      <c r="X52" s="74"/>
      <c r="Y52" s="74"/>
      <c r="Z52" s="53"/>
      <c r="AA52" s="53"/>
      <c r="AB52" s="53"/>
      <c r="AC52" s="53"/>
      <c r="AD52" s="53"/>
      <c r="AE52" s="53"/>
      <c r="AF52" s="53"/>
      <c r="AG52" s="106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115"/>
      <c r="AW52" s="61"/>
    </row>
    <row r="53" s="5" customFormat="1" ht="24" customHeight="1" spans="1:49">
      <c r="A53" s="52"/>
      <c r="B53" s="52"/>
      <c r="C53" s="52"/>
      <c r="D53" s="58"/>
      <c r="E53" s="57"/>
      <c r="F53" s="55"/>
      <c r="G53" s="61"/>
      <c r="H53" s="56"/>
      <c r="I53" s="52"/>
      <c r="J53" s="61"/>
      <c r="K53" s="61"/>
      <c r="L53" s="61"/>
      <c r="M53" s="61"/>
      <c r="N53" s="61"/>
      <c r="O53" s="61"/>
      <c r="P53" s="61"/>
      <c r="Q53" s="55"/>
      <c r="R53" s="55"/>
      <c r="S53" s="52"/>
      <c r="T53" s="52"/>
      <c r="U53" s="52"/>
      <c r="V53" s="74"/>
      <c r="W53" s="74"/>
      <c r="X53" s="74"/>
      <c r="Y53" s="74"/>
      <c r="Z53" s="53"/>
      <c r="AA53" s="53"/>
      <c r="AB53" s="53"/>
      <c r="AC53" s="53"/>
      <c r="AD53" s="53"/>
      <c r="AE53" s="53"/>
      <c r="AF53" s="53"/>
      <c r="AG53" s="106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115"/>
      <c r="AW53" s="61"/>
    </row>
    <row r="54" s="5" customFormat="1" ht="24" customHeight="1" spans="1:49">
      <c r="A54" s="52"/>
      <c r="B54" s="53"/>
      <c r="C54" s="53"/>
      <c r="D54" s="54"/>
      <c r="E54" s="57"/>
      <c r="F54" s="55"/>
      <c r="G54" s="61"/>
      <c r="H54" s="56"/>
      <c r="I54" s="52"/>
      <c r="J54" s="61"/>
      <c r="K54" s="61"/>
      <c r="L54" s="61"/>
      <c r="M54" s="61"/>
      <c r="N54" s="61"/>
      <c r="O54" s="61"/>
      <c r="P54" s="61"/>
      <c r="Q54" s="70"/>
      <c r="R54" s="70"/>
      <c r="S54" s="70"/>
      <c r="T54" s="70"/>
      <c r="U54" s="70"/>
      <c r="V54" s="75"/>
      <c r="W54" s="75"/>
      <c r="X54" s="75"/>
      <c r="Y54" s="75"/>
      <c r="Z54" s="53"/>
      <c r="AA54" s="53"/>
      <c r="AB54" s="53"/>
      <c r="AC54" s="53"/>
      <c r="AD54" s="53"/>
      <c r="AE54" s="53"/>
      <c r="AF54" s="53"/>
      <c r="AG54" s="106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115"/>
      <c r="AW54" s="61"/>
    </row>
    <row r="55" s="5" customFormat="1" ht="24" customHeight="1" spans="1:49">
      <c r="A55" s="52"/>
      <c r="B55" s="53"/>
      <c r="C55" s="53"/>
      <c r="D55" s="54"/>
      <c r="E55" s="55"/>
      <c r="F55" s="55"/>
      <c r="G55" s="61"/>
      <c r="H55" s="56"/>
      <c r="I55" s="52"/>
      <c r="J55" s="61"/>
      <c r="K55" s="61"/>
      <c r="L55" s="61"/>
      <c r="M55" s="61"/>
      <c r="N55" s="61"/>
      <c r="O55" s="61"/>
      <c r="P55" s="61"/>
      <c r="Q55" s="70"/>
      <c r="R55" s="70"/>
      <c r="S55" s="70"/>
      <c r="T55" s="70"/>
      <c r="U55" s="70"/>
      <c r="V55" s="75"/>
      <c r="W55" s="75"/>
      <c r="X55" s="75"/>
      <c r="Y55" s="75"/>
      <c r="Z55" s="53"/>
      <c r="AA55" s="53"/>
      <c r="AB55" s="53"/>
      <c r="AC55" s="53"/>
      <c r="AD55" s="53"/>
      <c r="AE55" s="53"/>
      <c r="AF55" s="53"/>
      <c r="AG55" s="106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115"/>
      <c r="AW55" s="61"/>
    </row>
    <row r="56" s="5" customFormat="1" ht="24" customHeight="1" spans="1:49">
      <c r="A56" s="52"/>
      <c r="B56" s="53"/>
      <c r="C56" s="53"/>
      <c r="D56" s="54"/>
      <c r="E56" s="57"/>
      <c r="F56" s="55"/>
      <c r="G56" s="61"/>
      <c r="H56" s="56"/>
      <c r="I56" s="52"/>
      <c r="J56" s="61"/>
      <c r="K56" s="61"/>
      <c r="L56" s="61"/>
      <c r="M56" s="61"/>
      <c r="N56" s="61"/>
      <c r="P56" s="61"/>
      <c r="Q56" s="61"/>
      <c r="R56" s="61"/>
      <c r="S56" s="53"/>
      <c r="T56" s="53"/>
      <c r="U56" s="53"/>
      <c r="V56" s="75"/>
      <c r="W56" s="75"/>
      <c r="X56" s="75"/>
      <c r="Y56" s="75"/>
      <c r="Z56" s="53"/>
      <c r="AA56" s="53"/>
      <c r="AB56" s="53"/>
      <c r="AC56" s="53"/>
      <c r="AD56" s="53"/>
      <c r="AE56" s="53"/>
      <c r="AF56" s="53"/>
      <c r="AG56" s="106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115"/>
      <c r="AW56" s="61"/>
    </row>
    <row r="57" s="5" customFormat="1" ht="24" customHeight="1" spans="1:49">
      <c r="A57" s="52"/>
      <c r="B57" s="53"/>
      <c r="C57" s="53"/>
      <c r="D57" s="54"/>
      <c r="E57" s="57"/>
      <c r="F57" s="55"/>
      <c r="G57" s="61"/>
      <c r="H57" s="56"/>
      <c r="I57" s="52"/>
      <c r="J57" s="61"/>
      <c r="K57" s="61"/>
      <c r="L57" s="61"/>
      <c r="M57" s="61"/>
      <c r="N57" s="61"/>
      <c r="P57" s="61"/>
      <c r="Q57" s="57"/>
      <c r="R57" s="57"/>
      <c r="S57" s="53"/>
      <c r="T57" s="53"/>
      <c r="U57" s="53"/>
      <c r="V57" s="75"/>
      <c r="W57" s="75"/>
      <c r="X57" s="75"/>
      <c r="Y57" s="75"/>
      <c r="Z57" s="53"/>
      <c r="AA57" s="53"/>
      <c r="AB57" s="53"/>
      <c r="AC57" s="53"/>
      <c r="AD57" s="53"/>
      <c r="AE57" s="53"/>
      <c r="AF57" s="53"/>
      <c r="AG57" s="106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115"/>
      <c r="AW57" s="61"/>
    </row>
    <row r="58" s="5" customFormat="1" ht="24" customHeight="1" spans="1:49">
      <c r="A58" s="52"/>
      <c r="B58" s="62"/>
      <c r="C58" s="62"/>
      <c r="D58" s="63"/>
      <c r="E58" s="57"/>
      <c r="F58" s="55"/>
      <c r="G58" s="61"/>
      <c r="H58" s="56"/>
      <c r="I58" s="52"/>
      <c r="J58" s="61"/>
      <c r="K58" s="61"/>
      <c r="L58" s="61"/>
      <c r="M58" s="61"/>
      <c r="N58" s="61"/>
      <c r="P58" s="61"/>
      <c r="Q58" s="55"/>
      <c r="R58" s="55"/>
      <c r="S58" s="53"/>
      <c r="T58" s="70"/>
      <c r="U58" s="70"/>
      <c r="V58" s="75"/>
      <c r="W58" s="75"/>
      <c r="X58" s="75"/>
      <c r="Y58" s="75"/>
      <c r="Z58" s="53"/>
      <c r="AA58" s="53"/>
      <c r="AB58" s="53"/>
      <c r="AC58" s="53"/>
      <c r="AD58" s="53"/>
      <c r="AE58" s="53"/>
      <c r="AF58" s="53"/>
      <c r="AG58" s="106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115"/>
      <c r="AW58" s="61"/>
    </row>
    <row r="59" s="5" customFormat="1" ht="24" customHeight="1" spans="1:49">
      <c r="A59" s="52"/>
      <c r="B59" s="53"/>
      <c r="C59" s="53"/>
      <c r="D59" s="54"/>
      <c r="E59" s="57"/>
      <c r="F59" s="55"/>
      <c r="G59" s="61"/>
      <c r="H59" s="56"/>
      <c r="I59" s="52"/>
      <c r="J59" s="61"/>
      <c r="K59" s="61"/>
      <c r="L59" s="61"/>
      <c r="M59" s="61"/>
      <c r="N59" s="61"/>
      <c r="P59" s="61"/>
      <c r="Q59" s="61"/>
      <c r="R59" s="61"/>
      <c r="S59" s="70"/>
      <c r="T59" s="70"/>
      <c r="U59" s="70"/>
      <c r="V59" s="75"/>
      <c r="W59" s="75"/>
      <c r="X59" s="75"/>
      <c r="Y59" s="75"/>
      <c r="Z59" s="53"/>
      <c r="AA59" s="53"/>
      <c r="AB59" s="53"/>
      <c r="AC59" s="53"/>
      <c r="AD59" s="53"/>
      <c r="AE59" s="53"/>
      <c r="AF59" s="53"/>
      <c r="AG59" s="106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115"/>
      <c r="AW59" s="61"/>
    </row>
    <row r="60" s="5" customFormat="1" ht="24" customHeight="1" spans="1:49">
      <c r="A60" s="52"/>
      <c r="B60" s="53"/>
      <c r="C60" s="53"/>
      <c r="D60" s="54"/>
      <c r="E60" s="57"/>
      <c r="F60" s="55"/>
      <c r="G60" s="61"/>
      <c r="H60" s="56"/>
      <c r="I60" s="52"/>
      <c r="J60" s="61"/>
      <c r="K60" s="61"/>
      <c r="L60" s="61"/>
      <c r="M60" s="61"/>
      <c r="N60" s="61"/>
      <c r="P60" s="61"/>
      <c r="Q60" s="61"/>
      <c r="R60" s="61"/>
      <c r="S60" s="70"/>
      <c r="T60" s="70"/>
      <c r="U60" s="70"/>
      <c r="V60" s="75"/>
      <c r="W60" s="75"/>
      <c r="X60" s="75"/>
      <c r="Y60" s="75"/>
      <c r="Z60" s="53"/>
      <c r="AA60" s="53"/>
      <c r="AB60" s="53"/>
      <c r="AC60" s="53"/>
      <c r="AD60" s="53"/>
      <c r="AE60" s="53"/>
      <c r="AF60" s="53"/>
      <c r="AG60" s="106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115"/>
      <c r="AW60" s="61"/>
    </row>
    <row r="61" s="5" customFormat="1" ht="24" customHeight="1" spans="1:49">
      <c r="A61" s="52"/>
      <c r="B61" s="53"/>
      <c r="C61" s="53"/>
      <c r="D61" s="54"/>
      <c r="E61" s="61"/>
      <c r="F61" s="61"/>
      <c r="G61" s="52"/>
      <c r="H61" s="56"/>
      <c r="I61" s="52"/>
      <c r="J61" s="61"/>
      <c r="K61" s="61"/>
      <c r="L61" s="61"/>
      <c r="M61" s="61"/>
      <c r="N61" s="61"/>
      <c r="O61" s="61"/>
      <c r="P61" s="53"/>
      <c r="Q61" s="70"/>
      <c r="R61" s="70"/>
      <c r="S61" s="70"/>
      <c r="T61" s="70"/>
      <c r="U61" s="70"/>
      <c r="V61" s="75"/>
      <c r="W61" s="75"/>
      <c r="X61" s="75"/>
      <c r="Y61" s="75"/>
      <c r="Z61" s="53"/>
      <c r="AA61" s="53"/>
      <c r="AB61" s="53"/>
      <c r="AC61" s="53"/>
      <c r="AD61" s="53"/>
      <c r="AE61" s="53"/>
      <c r="AF61" s="53"/>
      <c r="AG61" s="106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115"/>
      <c r="AW61" s="61"/>
    </row>
    <row r="62" ht="24" customHeight="1" spans="1:49">
      <c r="A62" s="52"/>
      <c r="B62" s="52"/>
      <c r="C62" s="64"/>
      <c r="D62" s="65"/>
      <c r="E62" s="61"/>
      <c r="F62" s="61"/>
      <c r="G62" s="52"/>
      <c r="H62" s="56"/>
      <c r="I62" s="52"/>
      <c r="J62" s="61"/>
      <c r="K62" s="61"/>
      <c r="L62" s="61"/>
      <c r="M62" s="61"/>
      <c r="N62" s="61"/>
      <c r="O62" s="61"/>
      <c r="P62" s="53"/>
      <c r="Q62" s="70"/>
      <c r="R62" s="70"/>
      <c r="S62" s="52"/>
      <c r="T62" s="52"/>
      <c r="U62" s="52"/>
      <c r="V62" s="74"/>
      <c r="W62" s="74"/>
      <c r="X62" s="74"/>
      <c r="Y62" s="74"/>
      <c r="Z62" s="53"/>
      <c r="AA62" s="53"/>
      <c r="AB62" s="53"/>
      <c r="AC62" s="53"/>
      <c r="AD62" s="53"/>
      <c r="AE62" s="53"/>
      <c r="AF62" s="53"/>
      <c r="AG62" s="106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115"/>
      <c r="AW62" s="61"/>
    </row>
    <row r="63" ht="24" customHeight="1" spans="1:49">
      <c r="A63" s="52"/>
      <c r="B63" s="52"/>
      <c r="C63" s="66"/>
      <c r="D63" s="67"/>
      <c r="E63" s="61"/>
      <c r="F63" s="61"/>
      <c r="G63" s="52"/>
      <c r="H63" s="56"/>
      <c r="I63" s="52"/>
      <c r="J63" s="61"/>
      <c r="K63" s="61"/>
      <c r="L63" s="61"/>
      <c r="M63" s="61"/>
      <c r="N63" s="61"/>
      <c r="O63" s="61"/>
      <c r="P63" s="53"/>
      <c r="Q63" s="70"/>
      <c r="R63" s="70"/>
      <c r="S63" s="68"/>
      <c r="T63" s="52"/>
      <c r="U63" s="52"/>
      <c r="V63" s="74"/>
      <c r="W63" s="74"/>
      <c r="X63" s="74"/>
      <c r="Y63" s="74"/>
      <c r="Z63" s="53"/>
      <c r="AA63" s="53"/>
      <c r="AB63" s="53"/>
      <c r="AC63" s="53"/>
      <c r="AD63" s="53"/>
      <c r="AE63" s="53"/>
      <c r="AF63" s="53"/>
      <c r="AG63" s="106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115"/>
      <c r="AW63" s="61"/>
    </row>
    <row r="64" ht="24" customHeight="1" spans="1:49">
      <c r="A64" s="52"/>
      <c r="B64" s="52"/>
      <c r="C64" s="68"/>
      <c r="D64" s="69"/>
      <c r="E64" s="61"/>
      <c r="F64" s="61"/>
      <c r="G64" s="53"/>
      <c r="H64" s="56"/>
      <c r="I64" s="52"/>
      <c r="J64" s="61"/>
      <c r="K64" s="61"/>
      <c r="L64" s="61"/>
      <c r="M64" s="61"/>
      <c r="N64" s="61"/>
      <c r="O64" s="61"/>
      <c r="P64" s="53"/>
      <c r="Z64" s="53"/>
      <c r="AA64" s="53"/>
      <c r="AB64" s="53"/>
      <c r="AC64" s="53"/>
      <c r="AD64" s="53"/>
      <c r="AE64" s="53"/>
      <c r="AF64" s="53"/>
      <c r="AG64" s="106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115"/>
      <c r="AW64" s="61"/>
    </row>
    <row r="65" s="5" customFormat="1" ht="24" customHeight="1" spans="1:49">
      <c r="A65" s="52"/>
      <c r="B65" s="53"/>
      <c r="C65" s="68"/>
      <c r="D65" s="69"/>
      <c r="E65" s="57"/>
      <c r="F65" s="55"/>
      <c r="G65" s="52"/>
      <c r="H65" s="56"/>
      <c r="I65" s="52"/>
      <c r="J65" s="61"/>
      <c r="K65" s="61"/>
      <c r="L65" s="61"/>
      <c r="M65" s="61"/>
      <c r="O65" s="57"/>
      <c r="P65" s="53"/>
      <c r="Q65" s="61"/>
      <c r="R65" s="61"/>
      <c r="S65" s="52"/>
      <c r="T65" s="52"/>
      <c r="U65" s="52"/>
      <c r="V65" s="74"/>
      <c r="W65" s="74"/>
      <c r="X65" s="74"/>
      <c r="Y65" s="74"/>
      <c r="Z65" s="53"/>
      <c r="AA65" s="53"/>
      <c r="AB65" s="53"/>
      <c r="AC65" s="53"/>
      <c r="AD65" s="53"/>
      <c r="AE65" s="53"/>
      <c r="AF65" s="53"/>
      <c r="AG65" s="106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115"/>
      <c r="AW65" s="61"/>
    </row>
    <row r="66" s="5" customFormat="1" ht="24" customHeight="1" spans="1:49">
      <c r="A66" s="52"/>
      <c r="B66" s="53"/>
      <c r="C66" s="68"/>
      <c r="D66" s="69"/>
      <c r="E66" s="61"/>
      <c r="F66" s="61"/>
      <c r="G66" s="52"/>
      <c r="H66" s="56"/>
      <c r="I66" s="52"/>
      <c r="J66" s="61"/>
      <c r="K66" s="61"/>
      <c r="L66" s="61"/>
      <c r="M66" s="61"/>
      <c r="O66" s="57"/>
      <c r="P66" s="53"/>
      <c r="V66" s="123"/>
      <c r="W66" s="123"/>
      <c r="X66" s="123"/>
      <c r="Y66" s="123"/>
      <c r="Z66" s="53"/>
      <c r="AA66" s="53"/>
      <c r="AB66" s="53"/>
      <c r="AC66" s="53"/>
      <c r="AD66" s="53"/>
      <c r="AE66" s="53"/>
      <c r="AF66" s="53"/>
      <c r="AG66" s="106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115"/>
      <c r="AW66" s="61"/>
    </row>
    <row r="67" s="5" customFormat="1" ht="24" customHeight="1" spans="1:49">
      <c r="A67" s="52"/>
      <c r="B67" s="52"/>
      <c r="C67" s="52"/>
      <c r="D67" s="58"/>
      <c r="E67" s="53"/>
      <c r="F67" s="59"/>
      <c r="G67" s="53"/>
      <c r="H67" s="56"/>
      <c r="I67" s="52"/>
      <c r="J67" s="52"/>
      <c r="K67" s="71"/>
      <c r="L67" s="71"/>
      <c r="M67" s="71"/>
      <c r="N67" s="52"/>
      <c r="O67" s="52"/>
      <c r="P67" s="53"/>
      <c r="Q67" s="70"/>
      <c r="R67" s="70"/>
      <c r="S67" s="52"/>
      <c r="T67" s="52"/>
      <c r="U67" s="52"/>
      <c r="V67" s="74"/>
      <c r="W67" s="74"/>
      <c r="X67" s="74"/>
      <c r="Y67" s="74"/>
      <c r="Z67" s="53"/>
      <c r="AA67" s="53"/>
      <c r="AB67" s="53"/>
      <c r="AC67" s="53"/>
      <c r="AD67" s="53"/>
      <c r="AE67" s="53"/>
      <c r="AF67" s="53"/>
      <c r="AG67" s="106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115"/>
      <c r="AW67" s="122"/>
    </row>
    <row r="68" s="5" customFormat="1" ht="24" customHeight="1" spans="1:49">
      <c r="A68" s="52"/>
      <c r="B68" s="52"/>
      <c r="C68" s="52"/>
      <c r="D68" s="58"/>
      <c r="E68" s="53"/>
      <c r="F68" s="59"/>
      <c r="G68" s="53"/>
      <c r="H68" s="56"/>
      <c r="I68" s="52"/>
      <c r="J68" s="52"/>
      <c r="K68" s="71"/>
      <c r="L68" s="71"/>
      <c r="M68" s="71"/>
      <c r="N68" s="52"/>
      <c r="O68" s="52"/>
      <c r="P68" s="53"/>
      <c r="Q68" s="70"/>
      <c r="R68" s="70"/>
      <c r="S68" s="52"/>
      <c r="T68" s="52"/>
      <c r="U68" s="52"/>
      <c r="V68" s="74"/>
      <c r="W68" s="74"/>
      <c r="X68" s="74"/>
      <c r="Y68" s="74"/>
      <c r="Z68" s="53"/>
      <c r="AA68" s="53"/>
      <c r="AB68" s="53"/>
      <c r="AC68" s="53"/>
      <c r="AD68" s="53"/>
      <c r="AE68" s="53"/>
      <c r="AF68" s="53"/>
      <c r="AG68" s="106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115"/>
      <c r="AW68" s="122"/>
    </row>
    <row r="69" s="5" customFormat="1" ht="24" customHeight="1" spans="1:49">
      <c r="A69" s="52"/>
      <c r="B69" s="52"/>
      <c r="C69" s="52"/>
      <c r="D69" s="58"/>
      <c r="E69" s="53"/>
      <c r="F69" s="59"/>
      <c r="G69" s="53"/>
      <c r="H69" s="56"/>
      <c r="I69" s="52"/>
      <c r="J69" s="52"/>
      <c r="K69" s="71"/>
      <c r="L69" s="71"/>
      <c r="M69" s="71"/>
      <c r="N69" s="52"/>
      <c r="O69" s="52"/>
      <c r="P69" s="53"/>
      <c r="Q69" s="70"/>
      <c r="R69" s="70"/>
      <c r="S69" s="52"/>
      <c r="T69" s="52"/>
      <c r="U69" s="52"/>
      <c r="V69" s="74"/>
      <c r="W69" s="74"/>
      <c r="X69" s="74"/>
      <c r="Y69" s="74"/>
      <c r="Z69" s="53"/>
      <c r="AA69" s="53"/>
      <c r="AB69" s="53"/>
      <c r="AC69" s="53"/>
      <c r="AD69" s="53"/>
      <c r="AE69" s="53"/>
      <c r="AF69" s="53"/>
      <c r="AG69" s="106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115"/>
      <c r="AW69" s="122"/>
    </row>
    <row r="70" s="5" customFormat="1" ht="24" customHeight="1" spans="1:49">
      <c r="A70" s="52"/>
      <c r="B70" s="52"/>
      <c r="C70" s="52"/>
      <c r="D70" s="58"/>
      <c r="E70" s="53"/>
      <c r="F70" s="59"/>
      <c r="G70" s="53"/>
      <c r="H70" s="56"/>
      <c r="I70" s="52"/>
      <c r="J70" s="52"/>
      <c r="K70" s="71"/>
      <c r="L70" s="71"/>
      <c r="M70" s="71"/>
      <c r="N70" s="52"/>
      <c r="O70" s="52"/>
      <c r="P70" s="53"/>
      <c r="Q70" s="70"/>
      <c r="R70" s="70"/>
      <c r="S70" s="52"/>
      <c r="T70" s="52"/>
      <c r="U70" s="52"/>
      <c r="V70" s="74"/>
      <c r="W70" s="74"/>
      <c r="X70" s="74"/>
      <c r="Y70" s="74"/>
      <c r="Z70" s="53"/>
      <c r="AA70" s="53"/>
      <c r="AB70" s="53"/>
      <c r="AC70" s="53"/>
      <c r="AD70" s="53"/>
      <c r="AE70" s="53"/>
      <c r="AF70" s="53"/>
      <c r="AG70" s="106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115"/>
      <c r="AW70" s="122"/>
    </row>
    <row r="71" ht="24" customHeight="1" spans="1:49">
      <c r="A71" s="52"/>
      <c r="F71" s="52"/>
      <c r="G71" s="53"/>
      <c r="H71" s="59"/>
      <c r="I71" s="52"/>
      <c r="J71" s="72"/>
      <c r="K71" s="71"/>
      <c r="L71" s="71"/>
      <c r="M71" s="71"/>
      <c r="N71" s="52"/>
      <c r="O71" s="52"/>
      <c r="P71" s="53"/>
      <c r="Q71" s="52"/>
      <c r="R71" s="52"/>
      <c r="S71" s="52"/>
      <c r="T71" s="52"/>
      <c r="U71" s="52"/>
      <c r="V71" s="74"/>
      <c r="W71" s="74"/>
      <c r="X71" s="74"/>
      <c r="Y71" s="74"/>
      <c r="Z71" s="53"/>
      <c r="AA71" s="53"/>
      <c r="AB71" s="53"/>
      <c r="AC71" s="53"/>
      <c r="AD71" s="53"/>
      <c r="AE71" s="53"/>
      <c r="AF71" s="53"/>
      <c r="AG71" s="106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115"/>
      <c r="AW71" s="72"/>
    </row>
    <row r="72" ht="24" customHeight="1" spans="1:49">
      <c r="A72" s="52"/>
      <c r="F72" s="52"/>
      <c r="G72" s="53"/>
      <c r="H72" s="59"/>
      <c r="I72" s="52"/>
      <c r="J72" s="72"/>
      <c r="K72" s="71"/>
      <c r="L72" s="71"/>
      <c r="M72" s="71"/>
      <c r="N72" s="52"/>
      <c r="O72" s="52"/>
      <c r="P72" s="53"/>
      <c r="Q72" s="52"/>
      <c r="R72" s="52"/>
      <c r="S72" s="52"/>
      <c r="T72" s="52"/>
      <c r="U72" s="52"/>
      <c r="V72" s="74"/>
      <c r="W72" s="74"/>
      <c r="X72" s="74"/>
      <c r="Y72" s="74"/>
      <c r="Z72" s="53"/>
      <c r="AA72" s="53"/>
      <c r="AB72" s="53"/>
      <c r="AC72" s="53"/>
      <c r="AD72" s="53"/>
      <c r="AE72" s="53"/>
      <c r="AF72" s="53"/>
      <c r="AG72" s="106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115"/>
      <c r="AW72" s="72"/>
    </row>
    <row r="73" ht="24" customHeight="1" spans="1:49">
      <c r="A73" s="52"/>
      <c r="E73" s="53"/>
      <c r="F73" s="52"/>
      <c r="G73" s="53"/>
      <c r="H73" s="59"/>
      <c r="I73" s="52"/>
      <c r="J73" s="72"/>
      <c r="K73" s="71"/>
      <c r="L73" s="71"/>
      <c r="M73" s="71"/>
      <c r="N73" s="52"/>
      <c r="O73" s="52"/>
      <c r="P73" s="53"/>
      <c r="Q73" s="52"/>
      <c r="R73" s="52"/>
      <c r="S73" s="52"/>
      <c r="T73" s="52"/>
      <c r="U73" s="52"/>
      <c r="V73" s="74"/>
      <c r="W73" s="74"/>
      <c r="X73" s="74"/>
      <c r="Y73" s="74"/>
      <c r="Z73" s="53"/>
      <c r="AA73" s="53"/>
      <c r="AB73" s="53"/>
      <c r="AC73" s="53"/>
      <c r="AD73" s="53"/>
      <c r="AE73" s="53"/>
      <c r="AF73" s="53"/>
      <c r="AG73" s="106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115"/>
      <c r="AW73" s="72"/>
    </row>
    <row r="74" ht="24" customHeight="1" spans="1:49">
      <c r="A74" s="52"/>
      <c r="E74" s="53"/>
      <c r="F74" s="52"/>
      <c r="G74" s="53"/>
      <c r="H74" s="59"/>
      <c r="I74" s="52"/>
      <c r="J74" s="72"/>
      <c r="K74" s="71"/>
      <c r="L74" s="71"/>
      <c r="M74" s="71"/>
      <c r="N74" s="52"/>
      <c r="O74" s="52"/>
      <c r="P74" s="53"/>
      <c r="Q74" s="52"/>
      <c r="R74" s="52"/>
      <c r="S74" s="52"/>
      <c r="T74" s="52"/>
      <c r="U74" s="52"/>
      <c r="V74" s="74"/>
      <c r="W74" s="74"/>
      <c r="X74" s="74"/>
      <c r="Y74" s="74"/>
      <c r="Z74" s="53"/>
      <c r="AA74" s="53"/>
      <c r="AB74" s="53"/>
      <c r="AC74" s="53"/>
      <c r="AD74" s="53"/>
      <c r="AE74" s="53"/>
      <c r="AF74" s="53"/>
      <c r="AG74" s="106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115"/>
      <c r="AW74" s="72"/>
    </row>
  </sheetData>
  <autoFilter ref="A9:AW38">
    <extLst/>
  </autoFilter>
  <mergeCells count="54">
    <mergeCell ref="A1:AW1"/>
    <mergeCell ref="A4:F4"/>
    <mergeCell ref="A5:B5"/>
    <mergeCell ref="C5:F5"/>
    <mergeCell ref="A6:F6"/>
    <mergeCell ref="AC9:AE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F9:AF10"/>
    <mergeCell ref="AG9:AG10"/>
    <mergeCell ref="AH9:AH10"/>
    <mergeCell ref="AI9:AI10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2:B3"/>
    <mergeCell ref="C2:F3"/>
    <mergeCell ref="A7:F8"/>
    <mergeCell ref="G2:AU8"/>
  </mergeCells>
  <conditionalFormatting sqref="AW16">
    <cfRule type="containsText" dxfId="0" priority="9" operator="between" text="0">
      <formula>NOT(ISERROR(SEARCH("0",AW16)))</formula>
    </cfRule>
  </conditionalFormatting>
  <conditionalFormatting sqref="AW17">
    <cfRule type="containsText" dxfId="0" priority="10" operator="between" text="0">
      <formula>NOT(ISERROR(SEARCH("0",AW17)))</formula>
    </cfRule>
  </conditionalFormatting>
  <conditionalFormatting sqref="AW23:AW24">
    <cfRule type="containsText" dxfId="0" priority="28" operator="between" text="0">
      <formula>NOT(ISERROR(SEARCH("0",AW23)))</formula>
    </cfRule>
  </conditionalFormatting>
  <conditionalFormatting sqref="AW36:AW38">
    <cfRule type="containsText" dxfId="0" priority="1" operator="between" text="0">
      <formula>NOT(ISERROR(SEARCH("0",AW36)))</formula>
    </cfRule>
  </conditionalFormatting>
  <conditionalFormatting sqref="C1:D8 C39:D1048576">
    <cfRule type="cellIs" dxfId="2" priority="30" operator="equal">
      <formula>"价值版"</formula>
    </cfRule>
  </conditionalFormatting>
  <conditionalFormatting sqref="E1 E39:E1048576">
    <cfRule type="duplicateValues" dxfId="1" priority="38"/>
  </conditionalFormatting>
  <conditionalFormatting sqref="E1:E8 E39:E1048576">
    <cfRule type="duplicateValues" dxfId="1" priority="39"/>
    <cfRule type="duplicateValues" dxfId="1" priority="40"/>
  </conditionalFormatting>
  <conditionalFormatting sqref="AW25:AW35 AW11:AW15 AW18:AW22">
    <cfRule type="containsText" dxfId="0" priority="29" operator="between" text="0">
      <formula>NOT(ISERROR(SEARCH("0",AW11)))</formula>
    </cfRule>
  </conditionalFormatting>
  <printOptions horizontalCentered="1" verticalCentered="1"/>
  <pageMargins left="0.118110236220472" right="0.118110236220472" top="0.354330708661417" bottom="0.15748031496063" header="0" footer="0"/>
  <pageSetup paperSize="8" scale="56" orientation="landscape"/>
  <headerFooter/>
  <rowBreaks count="1" manualBreakCount="1">
    <brk id="2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左座椅V5</vt:lpstr>
      <vt:lpstr>右座椅V5</vt:lpstr>
      <vt:lpstr>左座椅V7</vt:lpstr>
      <vt:lpstr>右座椅V7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追夢人</cp:lastModifiedBy>
  <dcterms:created xsi:type="dcterms:W3CDTF">2022-07-21T00:36:00Z</dcterms:created>
  <dcterms:modified xsi:type="dcterms:W3CDTF">2022-07-22T03:41:56Z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F8D6A12BE5A44891AA59D3532D86247A</vt:lpwstr>
  </property>
  <property fmtid="{D5CDD505-2E9C-101B-9397-08002B2CF9AE}" pid="4" name="KSOReadingLayout">
    <vt:bool>true</vt:bool>
  </property>
</Properties>
</file>