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日常工作\成本类\价格测算\骨架冲压件\海兴中盛\"/>
    </mc:Choice>
  </mc:AlternateContent>
  <bookViews>
    <workbookView xWindow="0" yWindow="0" windowWidth="20925" windowHeight="10800" activeTab="1"/>
  </bookViews>
  <sheets>
    <sheet name="报价" sheetId="2" r:id="rId1"/>
    <sheet name="报价2" sheetId="3" r:id="rId2"/>
  </sheets>
  <calcPr calcId="162913"/>
</workbook>
</file>

<file path=xl/calcChain.xml><?xml version="1.0" encoding="utf-8"?>
<calcChain xmlns="http://schemas.openxmlformats.org/spreadsheetml/2006/main">
  <c r="M14" i="3" l="1"/>
  <c r="K14" i="3"/>
  <c r="I14" i="3"/>
  <c r="J14" i="3" s="1"/>
  <c r="M13" i="3"/>
  <c r="K13" i="3"/>
  <c r="J13" i="3"/>
  <c r="I13" i="3"/>
  <c r="K12" i="3"/>
  <c r="M12" i="3" s="1"/>
  <c r="J12" i="3"/>
  <c r="I12" i="3"/>
  <c r="M11" i="3"/>
  <c r="K11" i="3"/>
  <c r="I11" i="3"/>
  <c r="J11" i="3" s="1"/>
  <c r="M10" i="3"/>
  <c r="K10" i="3"/>
  <c r="J10" i="3"/>
  <c r="I10" i="3"/>
  <c r="L9" i="3"/>
  <c r="K9" i="3"/>
  <c r="M9" i="3" s="1"/>
  <c r="I9" i="3"/>
  <c r="J9" i="3" s="1"/>
  <c r="K8" i="3"/>
  <c r="M8" i="3" s="1"/>
  <c r="J8" i="3"/>
  <c r="I8" i="3"/>
  <c r="M7" i="3"/>
  <c r="L7" i="3"/>
  <c r="K7" i="3"/>
  <c r="J7" i="3"/>
  <c r="I7" i="3"/>
  <c r="L6" i="3"/>
  <c r="K6" i="3"/>
  <c r="M6" i="3" s="1"/>
  <c r="I6" i="3"/>
  <c r="J6" i="3" s="1"/>
  <c r="K5" i="3"/>
  <c r="M5" i="3" s="1"/>
  <c r="J5" i="3"/>
  <c r="I5" i="3"/>
  <c r="M4" i="3"/>
  <c r="L4" i="3"/>
  <c r="K4" i="3"/>
  <c r="J4" i="3"/>
  <c r="I4" i="3"/>
  <c r="L3" i="3"/>
  <c r="K3" i="3"/>
  <c r="M3" i="3" s="1"/>
  <c r="I3" i="3"/>
  <c r="I15" i="3" s="1"/>
  <c r="I17" i="3" s="1"/>
  <c r="I18" i="3" s="1"/>
  <c r="F423" i="2"/>
  <c r="H422" i="2"/>
  <c r="G422" i="2"/>
  <c r="H421" i="2"/>
  <c r="I421" i="2" s="1"/>
  <c r="G421" i="2"/>
  <c r="H420" i="2"/>
  <c r="I420" i="2" s="1"/>
  <c r="G420" i="2"/>
  <c r="H419" i="2"/>
  <c r="I419" i="2" s="1"/>
  <c r="G419" i="2"/>
  <c r="H418" i="2"/>
  <c r="I418" i="2" s="1"/>
  <c r="G418" i="2"/>
  <c r="H417" i="2"/>
  <c r="I417" i="2" s="1"/>
  <c r="G417" i="2"/>
  <c r="H416" i="2"/>
  <c r="I416" i="2" s="1"/>
  <c r="G416" i="2"/>
  <c r="H415" i="2"/>
  <c r="I415" i="2" s="1"/>
  <c r="G415" i="2"/>
  <c r="H414" i="2"/>
  <c r="I414" i="2" s="1"/>
  <c r="G414" i="2"/>
  <c r="H413" i="2"/>
  <c r="I413" i="2" s="1"/>
  <c r="G413" i="2"/>
  <c r="H412" i="2"/>
  <c r="G412" i="2"/>
  <c r="H411" i="2"/>
  <c r="G411" i="2"/>
  <c r="I410" i="2"/>
  <c r="H410" i="2"/>
  <c r="G410" i="2"/>
  <c r="I409" i="2"/>
  <c r="H409" i="2"/>
  <c r="G409" i="2"/>
  <c r="I408" i="2"/>
  <c r="H408" i="2"/>
  <c r="G408" i="2"/>
  <c r="I407" i="2"/>
  <c r="H407" i="2"/>
  <c r="G407" i="2"/>
  <c r="I406" i="2"/>
  <c r="H406" i="2"/>
  <c r="G406" i="2"/>
  <c r="I405" i="2"/>
  <c r="H405" i="2"/>
  <c r="G405" i="2"/>
  <c r="I404" i="2"/>
  <c r="H404" i="2"/>
  <c r="G404" i="2"/>
  <c r="I403" i="2"/>
  <c r="H403" i="2"/>
  <c r="G403" i="2"/>
  <c r="I402" i="2"/>
  <c r="H402" i="2"/>
  <c r="G402" i="2"/>
  <c r="I401" i="2"/>
  <c r="H401" i="2"/>
  <c r="G401" i="2"/>
  <c r="I400" i="2"/>
  <c r="H400" i="2"/>
  <c r="G400" i="2"/>
  <c r="I399" i="2"/>
  <c r="H399" i="2"/>
  <c r="G399" i="2"/>
  <c r="I398" i="2"/>
  <c r="H398" i="2"/>
  <c r="G398" i="2"/>
  <c r="I397" i="2"/>
  <c r="H397" i="2"/>
  <c r="G397" i="2"/>
  <c r="I396" i="2"/>
  <c r="H396" i="2"/>
  <c r="G396" i="2"/>
  <c r="I395" i="2"/>
  <c r="H395" i="2"/>
  <c r="G395" i="2"/>
  <c r="I394" i="2"/>
  <c r="H394" i="2"/>
  <c r="G394" i="2"/>
  <c r="I393" i="2"/>
  <c r="H393" i="2"/>
  <c r="G393" i="2"/>
  <c r="I392" i="2"/>
  <c r="H392" i="2"/>
  <c r="G392" i="2"/>
  <c r="I391" i="2"/>
  <c r="H391" i="2"/>
  <c r="G391" i="2"/>
  <c r="I390" i="2"/>
  <c r="H390" i="2"/>
  <c r="G390" i="2"/>
  <c r="I389" i="2"/>
  <c r="H389" i="2"/>
  <c r="G389" i="2"/>
  <c r="I388" i="2"/>
  <c r="H388" i="2"/>
  <c r="G388" i="2"/>
  <c r="I387" i="2"/>
  <c r="H387" i="2"/>
  <c r="G387" i="2"/>
  <c r="I386" i="2"/>
  <c r="H386" i="2"/>
  <c r="G386" i="2"/>
  <c r="I385" i="2"/>
  <c r="H385" i="2"/>
  <c r="G385" i="2"/>
  <c r="I384" i="2"/>
  <c r="H384" i="2"/>
  <c r="G384" i="2"/>
  <c r="I383" i="2"/>
  <c r="H383" i="2"/>
  <c r="G383" i="2"/>
  <c r="I382" i="2"/>
  <c r="H382" i="2"/>
  <c r="G382" i="2"/>
  <c r="I381" i="2"/>
  <c r="H381" i="2"/>
  <c r="G381" i="2"/>
  <c r="I380" i="2"/>
  <c r="H380" i="2"/>
  <c r="G380" i="2"/>
  <c r="I379" i="2"/>
  <c r="H379" i="2"/>
  <c r="G379" i="2"/>
  <c r="I378" i="2"/>
  <c r="H378" i="2"/>
  <c r="G378" i="2"/>
  <c r="I377" i="2"/>
  <c r="H377" i="2"/>
  <c r="G377" i="2"/>
  <c r="I376" i="2"/>
  <c r="H376" i="2"/>
  <c r="G376" i="2"/>
  <c r="I375" i="2"/>
  <c r="H375" i="2"/>
  <c r="G375" i="2"/>
  <c r="I374" i="2"/>
  <c r="H374" i="2"/>
  <c r="G374" i="2"/>
  <c r="I373" i="2"/>
  <c r="H373" i="2"/>
  <c r="G373" i="2"/>
  <c r="I372" i="2"/>
  <c r="H372" i="2"/>
  <c r="G372" i="2"/>
  <c r="I371" i="2"/>
  <c r="H371" i="2"/>
  <c r="G371" i="2"/>
  <c r="I370" i="2"/>
  <c r="H370" i="2"/>
  <c r="G370" i="2"/>
  <c r="I369" i="2"/>
  <c r="H369" i="2"/>
  <c r="G369" i="2"/>
  <c r="I368" i="2"/>
  <c r="H368" i="2"/>
  <c r="G368" i="2"/>
  <c r="I367" i="2"/>
  <c r="H367" i="2"/>
  <c r="G367" i="2"/>
  <c r="I366" i="2"/>
  <c r="H366" i="2"/>
  <c r="G366" i="2"/>
  <c r="I365" i="2"/>
  <c r="H365" i="2"/>
  <c r="G365" i="2"/>
  <c r="I364" i="2"/>
  <c r="H364" i="2"/>
  <c r="G364" i="2"/>
  <c r="I363" i="2"/>
  <c r="H363" i="2"/>
  <c r="G363" i="2"/>
  <c r="I362" i="2"/>
  <c r="H362" i="2"/>
  <c r="G362" i="2"/>
  <c r="I361" i="2"/>
  <c r="H361" i="2"/>
  <c r="G361" i="2"/>
  <c r="I360" i="2"/>
  <c r="H360" i="2"/>
  <c r="G360" i="2"/>
  <c r="I359" i="2"/>
  <c r="H359" i="2"/>
  <c r="G359" i="2"/>
  <c r="I358" i="2"/>
  <c r="H358" i="2"/>
  <c r="G358" i="2"/>
  <c r="I357" i="2"/>
  <c r="H357" i="2"/>
  <c r="G357" i="2"/>
  <c r="I356" i="2"/>
  <c r="H356" i="2"/>
  <c r="G356" i="2"/>
  <c r="I355" i="2"/>
  <c r="H355" i="2"/>
  <c r="G355" i="2"/>
  <c r="I354" i="2"/>
  <c r="H354" i="2"/>
  <c r="G354" i="2"/>
  <c r="I353" i="2"/>
  <c r="H353" i="2"/>
  <c r="G353" i="2"/>
  <c r="I352" i="2"/>
  <c r="H352" i="2"/>
  <c r="G352" i="2"/>
  <c r="I351" i="2"/>
  <c r="H351" i="2"/>
  <c r="G351" i="2"/>
  <c r="I350" i="2"/>
  <c r="H350" i="2"/>
  <c r="G350" i="2"/>
  <c r="I349" i="2"/>
  <c r="H349" i="2"/>
  <c r="G349" i="2"/>
  <c r="I348" i="2"/>
  <c r="H348" i="2"/>
  <c r="G348" i="2"/>
  <c r="D347" i="2"/>
  <c r="H347" i="2" s="1"/>
  <c r="I347" i="2" s="1"/>
  <c r="G346" i="2"/>
  <c r="D346" i="2"/>
  <c r="H346" i="2" s="1"/>
  <c r="I346" i="2" s="1"/>
  <c r="H345" i="2"/>
  <c r="I345" i="2" s="1"/>
  <c r="G345" i="2"/>
  <c r="H344" i="2"/>
  <c r="I344" i="2" s="1"/>
  <c r="G344" i="2"/>
  <c r="D344" i="2"/>
  <c r="I343" i="2"/>
  <c r="H343" i="2"/>
  <c r="G343" i="2"/>
  <c r="D342" i="2"/>
  <c r="I341" i="2"/>
  <c r="H341" i="2"/>
  <c r="G341" i="2"/>
  <c r="I340" i="2"/>
  <c r="H340" i="2"/>
  <c r="G340" i="2"/>
  <c r="G339" i="2"/>
  <c r="D339" i="2"/>
  <c r="H339" i="2" s="1"/>
  <c r="I339" i="2" s="1"/>
  <c r="H338" i="2"/>
  <c r="I338" i="2" s="1"/>
  <c r="G338" i="2"/>
  <c r="D338" i="2"/>
  <c r="I337" i="2"/>
  <c r="H337" i="2"/>
  <c r="G337" i="2"/>
  <c r="I336" i="2"/>
  <c r="H336" i="2"/>
  <c r="G336" i="2"/>
  <c r="I335" i="2"/>
  <c r="H335" i="2"/>
  <c r="G335" i="2"/>
  <c r="I334" i="2"/>
  <c r="H334" i="2"/>
  <c r="G334" i="2"/>
  <c r="I333" i="2"/>
  <c r="H333" i="2"/>
  <c r="G333" i="2"/>
  <c r="I332" i="2"/>
  <c r="H332" i="2"/>
  <c r="G332" i="2"/>
  <c r="I331" i="2"/>
  <c r="H331" i="2"/>
  <c r="G331" i="2"/>
  <c r="I330" i="2"/>
  <c r="H330" i="2"/>
  <c r="G330" i="2"/>
  <c r="I329" i="2"/>
  <c r="H329" i="2"/>
  <c r="G329" i="2"/>
  <c r="I328" i="2"/>
  <c r="H328" i="2"/>
  <c r="G328" i="2"/>
  <c r="I327" i="2"/>
  <c r="H327" i="2"/>
  <c r="G327" i="2"/>
  <c r="I326" i="2"/>
  <c r="H326" i="2"/>
  <c r="G326" i="2"/>
  <c r="I325" i="2"/>
  <c r="H325" i="2"/>
  <c r="G325" i="2"/>
  <c r="I324" i="2"/>
  <c r="H324" i="2"/>
  <c r="G324" i="2"/>
  <c r="I323" i="2"/>
  <c r="H323" i="2"/>
  <c r="G323" i="2"/>
  <c r="I322" i="2"/>
  <c r="H322" i="2"/>
  <c r="G322" i="2"/>
  <c r="I321" i="2"/>
  <c r="H321" i="2"/>
  <c r="G321" i="2"/>
  <c r="I320" i="2"/>
  <c r="H320" i="2"/>
  <c r="G320" i="2"/>
  <c r="I319" i="2"/>
  <c r="H319" i="2"/>
  <c r="G319" i="2"/>
  <c r="I318" i="2"/>
  <c r="H318" i="2"/>
  <c r="G318" i="2"/>
  <c r="I317" i="2"/>
  <c r="H317" i="2"/>
  <c r="G317" i="2"/>
  <c r="I316" i="2"/>
  <c r="H316" i="2"/>
  <c r="G316" i="2"/>
  <c r="I315" i="2"/>
  <c r="H315" i="2"/>
  <c r="G315" i="2"/>
  <c r="I314" i="2"/>
  <c r="H314" i="2"/>
  <c r="G314" i="2"/>
  <c r="I313" i="2"/>
  <c r="H313" i="2"/>
  <c r="G313" i="2"/>
  <c r="I312" i="2"/>
  <c r="H312" i="2"/>
  <c r="G312" i="2"/>
  <c r="H311" i="2"/>
  <c r="G311" i="2"/>
  <c r="H310" i="2"/>
  <c r="I310" i="2" s="1"/>
  <c r="G310" i="2"/>
  <c r="H309" i="2"/>
  <c r="I309" i="2" s="1"/>
  <c r="G309" i="2"/>
  <c r="H308" i="2"/>
  <c r="I308" i="2" s="1"/>
  <c r="G308" i="2"/>
  <c r="H307" i="2"/>
  <c r="I307" i="2" s="1"/>
  <c r="G307" i="2"/>
  <c r="H306" i="2"/>
  <c r="I306" i="2" s="1"/>
  <c r="G306" i="2"/>
  <c r="H305" i="2"/>
  <c r="I305" i="2" s="1"/>
  <c r="G305" i="2"/>
  <c r="H304" i="2"/>
  <c r="I304" i="2" s="1"/>
  <c r="G304" i="2"/>
  <c r="H303" i="2"/>
  <c r="I303" i="2" s="1"/>
  <c r="G303" i="2"/>
  <c r="H302" i="2"/>
  <c r="I302" i="2" s="1"/>
  <c r="G302" i="2"/>
  <c r="H301" i="2"/>
  <c r="I301" i="2" s="1"/>
  <c r="G301" i="2"/>
  <c r="H300" i="2"/>
  <c r="I300" i="2" s="1"/>
  <c r="G300" i="2"/>
  <c r="H299" i="2"/>
  <c r="I299" i="2" s="1"/>
  <c r="G299" i="2"/>
  <c r="H298" i="2"/>
  <c r="I298" i="2" s="1"/>
  <c r="G298" i="2"/>
  <c r="H297" i="2"/>
  <c r="I297" i="2" s="1"/>
  <c r="G297" i="2"/>
  <c r="H296" i="2"/>
  <c r="I296" i="2" s="1"/>
  <c r="G296" i="2"/>
  <c r="H295" i="2"/>
  <c r="I295" i="2" s="1"/>
  <c r="G295" i="2"/>
  <c r="H294" i="2"/>
  <c r="I294" i="2" s="1"/>
  <c r="G294" i="2"/>
  <c r="H293" i="2"/>
  <c r="I293" i="2" s="1"/>
  <c r="G293" i="2"/>
  <c r="H292" i="2"/>
  <c r="I292" i="2" s="1"/>
  <c r="G292" i="2"/>
  <c r="H291" i="2"/>
  <c r="I291" i="2" s="1"/>
  <c r="G291" i="2"/>
  <c r="H290" i="2"/>
  <c r="I290" i="2" s="1"/>
  <c r="G290" i="2"/>
  <c r="H289" i="2"/>
  <c r="I289" i="2" s="1"/>
  <c r="G289" i="2"/>
  <c r="H288" i="2"/>
  <c r="I288" i="2" s="1"/>
  <c r="G288" i="2"/>
  <c r="H287" i="2"/>
  <c r="I287" i="2" s="1"/>
  <c r="G287" i="2"/>
  <c r="H286" i="2"/>
  <c r="J286" i="2" s="1"/>
  <c r="G286" i="2"/>
  <c r="H285" i="2"/>
  <c r="I285" i="2" s="1"/>
  <c r="G285" i="2"/>
  <c r="H284" i="2"/>
  <c r="I284" i="2" s="1"/>
  <c r="G284" i="2"/>
  <c r="H283" i="2"/>
  <c r="I283" i="2" s="1"/>
  <c r="G283" i="2"/>
  <c r="H282" i="2"/>
  <c r="I282" i="2" s="1"/>
  <c r="G282" i="2"/>
  <c r="H281" i="2"/>
  <c r="I281" i="2" s="1"/>
  <c r="G281" i="2"/>
  <c r="H280" i="2"/>
  <c r="I280" i="2" s="1"/>
  <c r="G280" i="2"/>
  <c r="H279" i="2"/>
  <c r="I279" i="2" s="1"/>
  <c r="G279" i="2"/>
  <c r="H278" i="2"/>
  <c r="I278" i="2" s="1"/>
  <c r="G278" i="2"/>
  <c r="H277" i="2"/>
  <c r="I277" i="2" s="1"/>
  <c r="G277" i="2"/>
  <c r="H276" i="2"/>
  <c r="I276" i="2" s="1"/>
  <c r="G276" i="2"/>
  <c r="H275" i="2"/>
  <c r="I275" i="2" s="1"/>
  <c r="G275" i="2"/>
  <c r="H274" i="2"/>
  <c r="I274" i="2" s="1"/>
  <c r="G274" i="2"/>
  <c r="H273" i="2"/>
  <c r="I273" i="2" s="1"/>
  <c r="G273" i="2"/>
  <c r="H272" i="2"/>
  <c r="I272" i="2" s="1"/>
  <c r="G272" i="2"/>
  <c r="H271" i="2"/>
  <c r="I271" i="2" s="1"/>
  <c r="G271" i="2"/>
  <c r="H270" i="2"/>
  <c r="I270" i="2" s="1"/>
  <c r="G270" i="2"/>
  <c r="H269" i="2"/>
  <c r="I269" i="2" s="1"/>
  <c r="G269" i="2"/>
  <c r="H268" i="2"/>
  <c r="I268" i="2" s="1"/>
  <c r="G268" i="2"/>
  <c r="H267" i="2"/>
  <c r="I267" i="2" s="1"/>
  <c r="G267" i="2"/>
  <c r="H266" i="2"/>
  <c r="I266" i="2" s="1"/>
  <c r="G266" i="2"/>
  <c r="H265" i="2"/>
  <c r="I265" i="2" s="1"/>
  <c r="G265" i="2"/>
  <c r="H264" i="2"/>
  <c r="I264" i="2" s="1"/>
  <c r="G264" i="2"/>
  <c r="H263" i="2"/>
  <c r="I263" i="2" s="1"/>
  <c r="G263" i="2"/>
  <c r="H262" i="2"/>
  <c r="I262" i="2" s="1"/>
  <c r="G262" i="2"/>
  <c r="H261" i="2"/>
  <c r="I261" i="2" s="1"/>
  <c r="G261" i="2"/>
  <c r="H260" i="2"/>
  <c r="I260" i="2" s="1"/>
  <c r="G260" i="2"/>
  <c r="H259" i="2"/>
  <c r="I259" i="2" s="1"/>
  <c r="G259" i="2"/>
  <c r="H258" i="2"/>
  <c r="I258" i="2" s="1"/>
  <c r="G258" i="2"/>
  <c r="H257" i="2"/>
  <c r="I257" i="2" s="1"/>
  <c r="G257" i="2"/>
  <c r="H256" i="2"/>
  <c r="G256" i="2"/>
  <c r="H255" i="2"/>
  <c r="G255" i="2"/>
  <c r="H254" i="2"/>
  <c r="G254" i="2"/>
  <c r="H253" i="2"/>
  <c r="G253" i="2"/>
  <c r="H252" i="2"/>
  <c r="G252" i="2"/>
  <c r="H251" i="2"/>
  <c r="G251" i="2"/>
  <c r="H250" i="2"/>
  <c r="G250" i="2"/>
  <c r="I249" i="2"/>
  <c r="H249" i="2"/>
  <c r="G249" i="2"/>
  <c r="I248" i="2"/>
  <c r="H248" i="2"/>
  <c r="G248" i="2"/>
  <c r="I247" i="2"/>
  <c r="H247" i="2"/>
  <c r="G247" i="2"/>
  <c r="I246" i="2"/>
  <c r="H246" i="2"/>
  <c r="G246" i="2"/>
  <c r="I245" i="2"/>
  <c r="H245" i="2"/>
  <c r="G245" i="2"/>
  <c r="I244" i="2"/>
  <c r="H244" i="2"/>
  <c r="G244" i="2"/>
  <c r="I243" i="2"/>
  <c r="H243" i="2"/>
  <c r="G243" i="2"/>
  <c r="I242" i="2"/>
  <c r="H242" i="2"/>
  <c r="G242" i="2"/>
  <c r="I241" i="2"/>
  <c r="H241" i="2"/>
  <c r="G241" i="2"/>
  <c r="I240" i="2"/>
  <c r="H240" i="2"/>
  <c r="G240" i="2"/>
  <c r="I239" i="2"/>
  <c r="H239" i="2"/>
  <c r="G239" i="2"/>
  <c r="I238" i="2"/>
  <c r="H238" i="2"/>
  <c r="G238" i="2"/>
  <c r="I237" i="2"/>
  <c r="H237" i="2"/>
  <c r="G237" i="2"/>
  <c r="I236" i="2"/>
  <c r="H236" i="2"/>
  <c r="G236" i="2"/>
  <c r="I235" i="2"/>
  <c r="H235" i="2"/>
  <c r="G235" i="2"/>
  <c r="I234" i="2"/>
  <c r="H234" i="2"/>
  <c r="G234" i="2"/>
  <c r="I233" i="2"/>
  <c r="H233" i="2"/>
  <c r="G233" i="2"/>
  <c r="I232" i="2"/>
  <c r="H232" i="2"/>
  <c r="G232" i="2"/>
  <c r="I231" i="2"/>
  <c r="H231" i="2"/>
  <c r="G231" i="2"/>
  <c r="I230" i="2"/>
  <c r="H230" i="2"/>
  <c r="G230" i="2"/>
  <c r="I229" i="2"/>
  <c r="H229" i="2"/>
  <c r="G229" i="2"/>
  <c r="I228" i="2"/>
  <c r="H228" i="2"/>
  <c r="G228" i="2"/>
  <c r="I227" i="2"/>
  <c r="H227" i="2"/>
  <c r="G227" i="2"/>
  <c r="I226" i="2"/>
  <c r="H226" i="2"/>
  <c r="G226" i="2"/>
  <c r="I225" i="2"/>
  <c r="H225" i="2"/>
  <c r="G225" i="2"/>
  <c r="I224" i="2"/>
  <c r="H224" i="2"/>
  <c r="G224" i="2"/>
  <c r="I223" i="2"/>
  <c r="H223" i="2"/>
  <c r="G223" i="2"/>
  <c r="I222" i="2"/>
  <c r="H222" i="2"/>
  <c r="G222" i="2"/>
  <c r="I221" i="2"/>
  <c r="H221" i="2"/>
  <c r="G221" i="2"/>
  <c r="I220" i="2"/>
  <c r="H220" i="2"/>
  <c r="G220" i="2"/>
  <c r="I219" i="2"/>
  <c r="H219" i="2"/>
  <c r="G219" i="2"/>
  <c r="I218" i="2"/>
  <c r="H218" i="2"/>
  <c r="G218" i="2"/>
  <c r="I217" i="2"/>
  <c r="H217" i="2"/>
  <c r="G217" i="2"/>
  <c r="I216" i="2"/>
  <c r="H216" i="2"/>
  <c r="G216" i="2"/>
  <c r="I215" i="2"/>
  <c r="H215" i="2"/>
  <c r="G215" i="2"/>
  <c r="I214" i="2"/>
  <c r="H214" i="2"/>
  <c r="G214" i="2"/>
  <c r="I213" i="2"/>
  <c r="H213" i="2"/>
  <c r="G213" i="2"/>
  <c r="I212" i="2"/>
  <c r="H212" i="2"/>
  <c r="G212" i="2"/>
  <c r="I211" i="2"/>
  <c r="H211" i="2"/>
  <c r="G211" i="2"/>
  <c r="I210" i="2"/>
  <c r="H210" i="2"/>
  <c r="G210" i="2"/>
  <c r="I209" i="2"/>
  <c r="H209" i="2"/>
  <c r="G209" i="2"/>
  <c r="I208" i="2"/>
  <c r="H208" i="2"/>
  <c r="G208" i="2"/>
  <c r="I207" i="2"/>
  <c r="H207" i="2"/>
  <c r="G207" i="2"/>
  <c r="I206" i="2"/>
  <c r="H206" i="2"/>
  <c r="G206" i="2"/>
  <c r="I205" i="2"/>
  <c r="H205" i="2"/>
  <c r="G205" i="2"/>
  <c r="I204" i="2"/>
  <c r="H204" i="2"/>
  <c r="G204" i="2"/>
  <c r="I203" i="2"/>
  <c r="H203" i="2"/>
  <c r="G203" i="2"/>
  <c r="I202" i="2"/>
  <c r="H202" i="2"/>
  <c r="G202" i="2"/>
  <c r="I201" i="2"/>
  <c r="H201" i="2"/>
  <c r="G201" i="2"/>
  <c r="I200" i="2"/>
  <c r="H200" i="2"/>
  <c r="G200" i="2"/>
  <c r="I199" i="2"/>
  <c r="H199" i="2"/>
  <c r="G199" i="2"/>
  <c r="I198" i="2"/>
  <c r="H198" i="2"/>
  <c r="G198" i="2"/>
  <c r="I197" i="2"/>
  <c r="H197" i="2"/>
  <c r="G197" i="2"/>
  <c r="I196" i="2"/>
  <c r="H196" i="2"/>
  <c r="G196" i="2"/>
  <c r="I195" i="2"/>
  <c r="H195" i="2"/>
  <c r="G195" i="2"/>
  <c r="I194" i="2"/>
  <c r="H194" i="2"/>
  <c r="G194" i="2"/>
  <c r="I193" i="2"/>
  <c r="H193" i="2"/>
  <c r="G193" i="2"/>
  <c r="I192" i="2"/>
  <c r="H192" i="2"/>
  <c r="G192" i="2"/>
  <c r="I191" i="2"/>
  <c r="H191" i="2"/>
  <c r="G191" i="2"/>
  <c r="I190" i="2"/>
  <c r="H190" i="2"/>
  <c r="G190" i="2"/>
  <c r="I189" i="2"/>
  <c r="H189" i="2"/>
  <c r="G189" i="2"/>
  <c r="I188" i="2"/>
  <c r="H188" i="2"/>
  <c r="G188" i="2"/>
  <c r="I187" i="2"/>
  <c r="H187" i="2"/>
  <c r="G187" i="2"/>
  <c r="I186" i="2"/>
  <c r="H186" i="2"/>
  <c r="G186" i="2"/>
  <c r="I185" i="2"/>
  <c r="H185" i="2"/>
  <c r="G185" i="2"/>
  <c r="I184" i="2"/>
  <c r="H184" i="2"/>
  <c r="G184" i="2"/>
  <c r="I183" i="2"/>
  <c r="H183" i="2"/>
  <c r="G183" i="2"/>
  <c r="I182" i="2"/>
  <c r="H182" i="2"/>
  <c r="G182" i="2"/>
  <c r="I181" i="2"/>
  <c r="H181" i="2"/>
  <c r="G181" i="2"/>
  <c r="I180" i="2"/>
  <c r="H180" i="2"/>
  <c r="G180" i="2"/>
  <c r="I179" i="2"/>
  <c r="H179" i="2"/>
  <c r="G179" i="2"/>
  <c r="I178" i="2"/>
  <c r="H178" i="2"/>
  <c r="G178" i="2"/>
  <c r="I177" i="2"/>
  <c r="H177" i="2"/>
  <c r="G177" i="2"/>
  <c r="I176" i="2"/>
  <c r="H176" i="2"/>
  <c r="G176" i="2"/>
  <c r="I175" i="2"/>
  <c r="H175" i="2"/>
  <c r="G175" i="2"/>
  <c r="I174" i="2"/>
  <c r="H174" i="2"/>
  <c r="G174" i="2"/>
  <c r="I173" i="2"/>
  <c r="H173" i="2"/>
  <c r="G173" i="2"/>
  <c r="I172" i="2"/>
  <c r="H172" i="2"/>
  <c r="G172" i="2"/>
  <c r="I171" i="2"/>
  <c r="H171" i="2"/>
  <c r="G171" i="2"/>
  <c r="I170" i="2"/>
  <c r="H170" i="2"/>
  <c r="G170" i="2"/>
  <c r="I169" i="2"/>
  <c r="H169" i="2"/>
  <c r="G169" i="2"/>
  <c r="I168" i="2"/>
  <c r="H168" i="2"/>
  <c r="G168" i="2"/>
  <c r="I167" i="2"/>
  <c r="H167" i="2"/>
  <c r="G167" i="2"/>
  <c r="I166" i="2"/>
  <c r="H166" i="2"/>
  <c r="G166" i="2"/>
  <c r="I165" i="2"/>
  <c r="H165" i="2"/>
  <c r="G165" i="2"/>
  <c r="I164" i="2"/>
  <c r="H164" i="2"/>
  <c r="G164" i="2"/>
  <c r="I163" i="2"/>
  <c r="H163" i="2"/>
  <c r="G163" i="2"/>
  <c r="I162" i="2"/>
  <c r="H162" i="2"/>
  <c r="G162" i="2"/>
  <c r="I161" i="2"/>
  <c r="H161" i="2"/>
  <c r="G161" i="2"/>
  <c r="I160" i="2"/>
  <c r="H160" i="2"/>
  <c r="G160" i="2"/>
  <c r="I159" i="2"/>
  <c r="H159" i="2"/>
  <c r="G159" i="2"/>
  <c r="I158" i="2"/>
  <c r="H158" i="2"/>
  <c r="G158" i="2"/>
  <c r="I157" i="2"/>
  <c r="H157" i="2"/>
  <c r="G157" i="2"/>
  <c r="I156" i="2"/>
  <c r="H156" i="2"/>
  <c r="G156" i="2"/>
  <c r="I155" i="2"/>
  <c r="H155" i="2"/>
  <c r="G155" i="2"/>
  <c r="I154" i="2"/>
  <c r="H154" i="2"/>
  <c r="G154" i="2"/>
  <c r="I153" i="2"/>
  <c r="H153" i="2"/>
  <c r="G153" i="2"/>
  <c r="I152" i="2"/>
  <c r="H152" i="2"/>
  <c r="G152" i="2"/>
  <c r="I151" i="2"/>
  <c r="H151" i="2"/>
  <c r="G151" i="2"/>
  <c r="I150" i="2"/>
  <c r="H150" i="2"/>
  <c r="G150" i="2"/>
  <c r="I149" i="2"/>
  <c r="H149" i="2"/>
  <c r="G149" i="2"/>
  <c r="I148" i="2"/>
  <c r="H148" i="2"/>
  <c r="G148" i="2"/>
  <c r="I147" i="2"/>
  <c r="H147" i="2"/>
  <c r="G147" i="2"/>
  <c r="I146" i="2"/>
  <c r="H146" i="2"/>
  <c r="G146" i="2"/>
  <c r="I145" i="2"/>
  <c r="H145" i="2"/>
  <c r="G145" i="2"/>
  <c r="I144" i="2"/>
  <c r="H144" i="2"/>
  <c r="G144" i="2"/>
  <c r="I143" i="2"/>
  <c r="H143" i="2"/>
  <c r="G143" i="2"/>
  <c r="I142" i="2"/>
  <c r="H142" i="2"/>
  <c r="G142" i="2"/>
  <c r="I141" i="2"/>
  <c r="H141" i="2"/>
  <c r="G141" i="2"/>
  <c r="I140" i="2"/>
  <c r="H140" i="2"/>
  <c r="G140" i="2"/>
  <c r="I139" i="2"/>
  <c r="H139" i="2"/>
  <c r="G139" i="2"/>
  <c r="I138" i="2"/>
  <c r="H138" i="2"/>
  <c r="G138" i="2"/>
  <c r="I137" i="2"/>
  <c r="H137" i="2"/>
  <c r="G137" i="2"/>
  <c r="I136" i="2"/>
  <c r="H136" i="2"/>
  <c r="G136" i="2"/>
  <c r="I135" i="2"/>
  <c r="H135" i="2"/>
  <c r="G135" i="2"/>
  <c r="I134" i="2"/>
  <c r="H134" i="2"/>
  <c r="G134" i="2"/>
  <c r="I133" i="2"/>
  <c r="H133" i="2"/>
  <c r="G133" i="2"/>
  <c r="I132" i="2"/>
  <c r="H132" i="2"/>
  <c r="G132" i="2"/>
  <c r="I131" i="2"/>
  <c r="H131" i="2"/>
  <c r="G131" i="2"/>
  <c r="I130" i="2"/>
  <c r="H130" i="2"/>
  <c r="G130" i="2"/>
  <c r="I129" i="2"/>
  <c r="H129" i="2"/>
  <c r="G129" i="2"/>
  <c r="I128" i="2"/>
  <c r="H128" i="2"/>
  <c r="G128" i="2"/>
  <c r="I127" i="2"/>
  <c r="H127" i="2"/>
  <c r="G127" i="2"/>
  <c r="I126" i="2"/>
  <c r="H126" i="2"/>
  <c r="G126" i="2"/>
  <c r="I125" i="2"/>
  <c r="H125" i="2"/>
  <c r="G125" i="2"/>
  <c r="I124" i="2"/>
  <c r="H124" i="2"/>
  <c r="G124" i="2"/>
  <c r="I123" i="2"/>
  <c r="H123" i="2"/>
  <c r="G123" i="2"/>
  <c r="I122" i="2"/>
  <c r="H122" i="2"/>
  <c r="G122" i="2"/>
  <c r="I121" i="2"/>
  <c r="H121" i="2"/>
  <c r="G121" i="2"/>
  <c r="I120" i="2"/>
  <c r="H120" i="2"/>
  <c r="G120" i="2"/>
  <c r="I119" i="2"/>
  <c r="H119" i="2"/>
  <c r="G119" i="2"/>
  <c r="I118" i="2"/>
  <c r="H118" i="2"/>
  <c r="G118" i="2"/>
  <c r="I117" i="2"/>
  <c r="H117" i="2"/>
  <c r="G117" i="2"/>
  <c r="I116" i="2"/>
  <c r="H116" i="2"/>
  <c r="G116" i="2"/>
  <c r="I115" i="2"/>
  <c r="H115" i="2"/>
  <c r="G115" i="2"/>
  <c r="I114" i="2"/>
  <c r="H114" i="2"/>
  <c r="G114" i="2"/>
  <c r="I113" i="2"/>
  <c r="H113" i="2"/>
  <c r="G113" i="2"/>
  <c r="I112" i="2"/>
  <c r="H112" i="2"/>
  <c r="G112" i="2"/>
  <c r="I111" i="2"/>
  <c r="H111" i="2"/>
  <c r="G111" i="2"/>
  <c r="I110" i="2"/>
  <c r="H110" i="2"/>
  <c r="G110" i="2"/>
  <c r="I109" i="2"/>
  <c r="H109" i="2"/>
  <c r="G109" i="2"/>
  <c r="I108" i="2"/>
  <c r="H108" i="2"/>
  <c r="G108" i="2"/>
  <c r="I107" i="2"/>
  <c r="H107" i="2"/>
  <c r="G107" i="2"/>
  <c r="I106" i="2"/>
  <c r="H106" i="2"/>
  <c r="G106" i="2"/>
  <c r="I105" i="2"/>
  <c r="H105" i="2"/>
  <c r="G105" i="2"/>
  <c r="I104" i="2"/>
  <c r="H104" i="2"/>
  <c r="G104" i="2"/>
  <c r="I103" i="2"/>
  <c r="H103" i="2"/>
  <c r="G103" i="2"/>
  <c r="I102" i="2"/>
  <c r="H102" i="2"/>
  <c r="G102" i="2"/>
  <c r="I101" i="2"/>
  <c r="H101" i="2"/>
  <c r="G101" i="2"/>
  <c r="I100" i="2"/>
  <c r="H100" i="2"/>
  <c r="G100" i="2"/>
  <c r="I99" i="2"/>
  <c r="H99" i="2"/>
  <c r="G99" i="2"/>
  <c r="I98" i="2"/>
  <c r="H98" i="2"/>
  <c r="G98" i="2"/>
  <c r="I97" i="2"/>
  <c r="H97" i="2"/>
  <c r="G97" i="2"/>
  <c r="I96" i="2"/>
  <c r="H96" i="2"/>
  <c r="G96" i="2"/>
  <c r="I95" i="2"/>
  <c r="H95" i="2"/>
  <c r="G95" i="2"/>
  <c r="I94" i="2"/>
  <c r="H94" i="2"/>
  <c r="G94" i="2"/>
  <c r="I93" i="2"/>
  <c r="H93" i="2"/>
  <c r="G93" i="2"/>
  <c r="I92" i="2"/>
  <c r="H92" i="2"/>
  <c r="G92" i="2"/>
  <c r="I91" i="2"/>
  <c r="H91" i="2"/>
  <c r="G91" i="2"/>
  <c r="I90" i="2"/>
  <c r="H90" i="2"/>
  <c r="G90" i="2"/>
  <c r="I89" i="2"/>
  <c r="H89" i="2"/>
  <c r="G89" i="2"/>
  <c r="I88" i="2"/>
  <c r="H88" i="2"/>
  <c r="G88" i="2"/>
  <c r="I87" i="2"/>
  <c r="H87" i="2"/>
  <c r="G87" i="2"/>
  <c r="I86" i="2"/>
  <c r="H86" i="2"/>
  <c r="G86" i="2"/>
  <c r="I85" i="2"/>
  <c r="H85" i="2"/>
  <c r="G85" i="2"/>
  <c r="I84" i="2"/>
  <c r="H84" i="2"/>
  <c r="G84" i="2"/>
  <c r="I83" i="2"/>
  <c r="H83" i="2"/>
  <c r="G83" i="2"/>
  <c r="I82" i="2"/>
  <c r="H82" i="2"/>
  <c r="G82" i="2"/>
  <c r="I81" i="2"/>
  <c r="H81" i="2"/>
  <c r="G81" i="2"/>
  <c r="I80" i="2"/>
  <c r="H80" i="2"/>
  <c r="G80" i="2"/>
  <c r="I79" i="2"/>
  <c r="H79" i="2"/>
  <c r="G79" i="2"/>
  <c r="I78" i="2"/>
  <c r="H78" i="2"/>
  <c r="G78" i="2"/>
  <c r="I77" i="2"/>
  <c r="H77" i="2"/>
  <c r="G77" i="2"/>
  <c r="I76" i="2"/>
  <c r="H76" i="2"/>
  <c r="G76" i="2"/>
  <c r="I75" i="2"/>
  <c r="H75" i="2"/>
  <c r="G75" i="2"/>
  <c r="I74" i="2"/>
  <c r="H74" i="2"/>
  <c r="G74" i="2"/>
  <c r="I73" i="2"/>
  <c r="H73" i="2"/>
  <c r="G73" i="2"/>
  <c r="I72" i="2"/>
  <c r="H72" i="2"/>
  <c r="G72" i="2"/>
  <c r="I71" i="2"/>
  <c r="H71" i="2"/>
  <c r="G71" i="2"/>
  <c r="I70" i="2"/>
  <c r="H70" i="2"/>
  <c r="G70" i="2"/>
  <c r="I69" i="2"/>
  <c r="H69" i="2"/>
  <c r="G69" i="2"/>
  <c r="I68" i="2"/>
  <c r="H68" i="2"/>
  <c r="G68" i="2"/>
  <c r="I67" i="2"/>
  <c r="H67" i="2"/>
  <c r="G67" i="2"/>
  <c r="I66" i="2"/>
  <c r="H66" i="2"/>
  <c r="G66" i="2"/>
  <c r="I65" i="2"/>
  <c r="H65" i="2"/>
  <c r="G65" i="2"/>
  <c r="I64" i="2"/>
  <c r="H64" i="2"/>
  <c r="G64" i="2"/>
  <c r="I63" i="2"/>
  <c r="H63" i="2"/>
  <c r="G63" i="2"/>
  <c r="I62" i="2"/>
  <c r="H62" i="2"/>
  <c r="G62" i="2"/>
  <c r="I61" i="2"/>
  <c r="H61" i="2"/>
  <c r="G61" i="2"/>
  <c r="I60" i="2"/>
  <c r="H60" i="2"/>
  <c r="G60" i="2"/>
  <c r="I59" i="2"/>
  <c r="H59" i="2"/>
  <c r="G59" i="2"/>
  <c r="I58" i="2"/>
  <c r="H58" i="2"/>
  <c r="G58" i="2"/>
  <c r="I57" i="2"/>
  <c r="H57" i="2"/>
  <c r="G57" i="2"/>
  <c r="I56" i="2"/>
  <c r="H56" i="2"/>
  <c r="G56" i="2"/>
  <c r="I55" i="2"/>
  <c r="H55" i="2"/>
  <c r="G55" i="2"/>
  <c r="I54" i="2"/>
  <c r="H54" i="2"/>
  <c r="G54" i="2"/>
  <c r="I53" i="2"/>
  <c r="H53" i="2"/>
  <c r="G53" i="2"/>
  <c r="I52" i="2"/>
  <c r="H52" i="2"/>
  <c r="G52" i="2"/>
  <c r="I51" i="2"/>
  <c r="H51" i="2"/>
  <c r="G51" i="2"/>
  <c r="I50" i="2"/>
  <c r="H50" i="2"/>
  <c r="G50" i="2"/>
  <c r="I49" i="2"/>
  <c r="H49" i="2"/>
  <c r="G49" i="2"/>
  <c r="I48" i="2"/>
  <c r="H48" i="2"/>
  <c r="G48" i="2"/>
  <c r="I47" i="2"/>
  <c r="H47" i="2"/>
  <c r="G47" i="2"/>
  <c r="I46" i="2"/>
  <c r="H46" i="2"/>
  <c r="G46" i="2"/>
  <c r="I45" i="2"/>
  <c r="H45" i="2"/>
  <c r="G45" i="2"/>
  <c r="I44" i="2"/>
  <c r="H44" i="2"/>
  <c r="G44" i="2"/>
  <c r="I43" i="2"/>
  <c r="H43" i="2"/>
  <c r="G43" i="2"/>
  <c r="I42" i="2"/>
  <c r="H42" i="2"/>
  <c r="G42" i="2"/>
  <c r="I41" i="2"/>
  <c r="H41" i="2"/>
  <c r="G41" i="2"/>
  <c r="I40" i="2"/>
  <c r="H40" i="2"/>
  <c r="G40" i="2"/>
  <c r="I39" i="2"/>
  <c r="H39" i="2"/>
  <c r="G39" i="2"/>
  <c r="I38" i="2"/>
  <c r="H38" i="2"/>
  <c r="G38" i="2"/>
  <c r="I37" i="2"/>
  <c r="H37" i="2"/>
  <c r="G37" i="2"/>
  <c r="I36" i="2"/>
  <c r="H36" i="2"/>
  <c r="G36" i="2"/>
  <c r="I35" i="2"/>
  <c r="H35" i="2"/>
  <c r="G35" i="2"/>
  <c r="I34" i="2"/>
  <c r="H34" i="2"/>
  <c r="G34" i="2"/>
  <c r="I33" i="2"/>
  <c r="H33" i="2"/>
  <c r="G33" i="2"/>
  <c r="I32" i="2"/>
  <c r="H32" i="2"/>
  <c r="G32" i="2"/>
  <c r="I31" i="2"/>
  <c r="H31" i="2"/>
  <c r="G31" i="2"/>
  <c r="I30" i="2"/>
  <c r="H30" i="2"/>
  <c r="G30" i="2"/>
  <c r="I29" i="2"/>
  <c r="H29" i="2"/>
  <c r="G29" i="2"/>
  <c r="I28" i="2"/>
  <c r="H28" i="2"/>
  <c r="G28" i="2"/>
  <c r="I27" i="2"/>
  <c r="H27" i="2"/>
  <c r="G27" i="2"/>
  <c r="I26" i="2"/>
  <c r="H26" i="2"/>
  <c r="G26" i="2"/>
  <c r="I25" i="2"/>
  <c r="H25" i="2"/>
  <c r="G25" i="2"/>
  <c r="I24" i="2"/>
  <c r="H24" i="2"/>
  <c r="G24" i="2"/>
  <c r="I23" i="2"/>
  <c r="H23" i="2"/>
  <c r="G23" i="2"/>
  <c r="I22" i="2"/>
  <c r="H22" i="2"/>
  <c r="G22" i="2"/>
  <c r="I21" i="2"/>
  <c r="H21" i="2"/>
  <c r="G21" i="2"/>
  <c r="I20" i="2"/>
  <c r="H20" i="2"/>
  <c r="G20" i="2"/>
  <c r="I19" i="2"/>
  <c r="H19" i="2"/>
  <c r="G19" i="2"/>
  <c r="I18" i="2"/>
  <c r="H18" i="2"/>
  <c r="G18" i="2"/>
  <c r="I17" i="2"/>
  <c r="H17" i="2"/>
  <c r="G17" i="2"/>
  <c r="I16" i="2"/>
  <c r="H16" i="2"/>
  <c r="G16" i="2"/>
  <c r="I15" i="2"/>
  <c r="H15" i="2"/>
  <c r="G15" i="2"/>
  <c r="I14" i="2"/>
  <c r="H14" i="2"/>
  <c r="G14" i="2"/>
  <c r="I13" i="2"/>
  <c r="H13" i="2"/>
  <c r="G13" i="2"/>
  <c r="I12" i="2"/>
  <c r="H12" i="2"/>
  <c r="G12" i="2"/>
  <c r="I11" i="2"/>
  <c r="H11" i="2"/>
  <c r="G11" i="2"/>
  <c r="I10" i="2"/>
  <c r="H10" i="2"/>
  <c r="G10" i="2"/>
  <c r="I9" i="2"/>
  <c r="H9" i="2"/>
  <c r="G9" i="2"/>
  <c r="I8" i="2"/>
  <c r="H8" i="2"/>
  <c r="G8" i="2"/>
  <c r="I7" i="2"/>
  <c r="H7" i="2"/>
  <c r="G7" i="2"/>
  <c r="I6" i="2"/>
  <c r="H6" i="2"/>
  <c r="G6" i="2"/>
  <c r="I5" i="2"/>
  <c r="H5" i="2"/>
  <c r="G5" i="2"/>
  <c r="I4" i="2"/>
  <c r="H4" i="2"/>
  <c r="G4" i="2"/>
  <c r="I3" i="2"/>
  <c r="H3" i="2"/>
  <c r="G3" i="2"/>
  <c r="I423" i="2" l="1"/>
  <c r="H342" i="2"/>
  <c r="I342" i="2" s="1"/>
  <c r="G342" i="2"/>
  <c r="L15" i="3"/>
  <c r="G347" i="2"/>
  <c r="J3" i="3"/>
  <c r="L5" i="3"/>
  <c r="L8" i="3"/>
  <c r="L17" i="3" l="1"/>
</calcChain>
</file>

<file path=xl/sharedStrings.xml><?xml version="1.0" encoding="utf-8"?>
<sst xmlns="http://schemas.openxmlformats.org/spreadsheetml/2006/main" count="471" uniqueCount="364">
  <si>
    <t>报价-激光切割料片（加工费）</t>
  </si>
  <si>
    <t>自行核算</t>
  </si>
  <si>
    <t>序号</t>
  </si>
  <si>
    <t>名称</t>
  </si>
  <si>
    <t>图片</t>
  </si>
  <si>
    <t>加工线长（mm）</t>
  </si>
  <si>
    <t>数量</t>
  </si>
  <si>
    <t>合计（含税）</t>
  </si>
  <si>
    <t>折合未税单价(元/m)</t>
  </si>
  <si>
    <t>一般未税市场价(元/m)</t>
  </si>
  <si>
    <t>合计</t>
  </si>
  <si>
    <t>轻卡减震器料片-2.5mm-1</t>
  </si>
  <si>
    <t>轻卡减震器料片-2.5mm-2</t>
  </si>
  <si>
    <t>轻卡减震器料片-2.5mm-3</t>
  </si>
  <si>
    <t>轻卡减震器料片-2.5mm-4</t>
  </si>
  <si>
    <t>轻卡减震器料片-2.5mm-5</t>
  </si>
  <si>
    <t>轻卡减震器料片-2.5mm-6</t>
  </si>
  <si>
    <t>轻卡减震器料片-2.5mm-7</t>
  </si>
  <si>
    <t>轻卡减震器料片-3.0mm-1</t>
  </si>
  <si>
    <t>轻卡减震器料片-3.0mm-2</t>
  </si>
  <si>
    <t>轻卡减震器料片-3.0mm-3</t>
  </si>
  <si>
    <t>轻卡减震器料片-3.0mm-4</t>
  </si>
  <si>
    <t>轻卡减震器料片-3.0mm-5</t>
  </si>
  <si>
    <t>轻卡减震器料片-3.5mm-1</t>
  </si>
  <si>
    <t>轻卡减震器料片-3.5mm-2</t>
  </si>
  <si>
    <t>轻卡减震器料片-3.5mm-3</t>
  </si>
  <si>
    <t>轻卡减震器料片-3.5mm-4</t>
  </si>
  <si>
    <t>轻卡减震器料片-3.5mm-5</t>
  </si>
  <si>
    <t>轻卡减震器料片-3.5mm-6</t>
  </si>
  <si>
    <t>轻卡减震器料片-3.5mm-7</t>
  </si>
  <si>
    <t>轻卡减震器料片-3.5mm-8</t>
  </si>
  <si>
    <t>轻卡减震器料片-3.5mm-9</t>
  </si>
  <si>
    <t>轻卡减震器料片-3.5mm-10</t>
  </si>
  <si>
    <t>轻卡减震器料片-3.5mm-11</t>
  </si>
  <si>
    <t>轻卡减震器料片-3.5mm-12</t>
  </si>
  <si>
    <t>轻卡减震器料片-3.5mm-13</t>
  </si>
  <si>
    <t>轻卡减震器料片-3.5mm-14</t>
  </si>
  <si>
    <t>轻卡减震器料片-3.5mm-15</t>
  </si>
  <si>
    <t>轻卡减震器料片-3.5mm-16</t>
  </si>
  <si>
    <t>轻卡减震器料片-4.0mm-1</t>
  </si>
  <si>
    <t>轻卡减震器料片-4.0mm-2</t>
  </si>
  <si>
    <t>轻卡减震器料片-4.0mm-3</t>
  </si>
  <si>
    <t>轻卡减震器料片-4.0mm-4</t>
  </si>
  <si>
    <t>轻卡减震器料片-5.0mm-1</t>
  </si>
  <si>
    <t>轻卡减震器料片-8.0mm-1</t>
  </si>
  <si>
    <t>轻卡减震器料片-8.0mm-2</t>
  </si>
  <si>
    <t>轻卡减震器料片-8.0mm-3</t>
  </si>
  <si>
    <t>轻卡减震器料片-8.0mm-4</t>
  </si>
  <si>
    <t>轻卡减震器料片-3.0mm-6</t>
  </si>
  <si>
    <t>轻卡减震器料片-5.0mm-2</t>
  </si>
  <si>
    <t>轻卡减震器料片-5.0mm-3</t>
  </si>
  <si>
    <t>轻卡减震器料片-5.0mm-4</t>
  </si>
  <si>
    <t>轻卡减震器料片-5.0mm-5</t>
  </si>
  <si>
    <t>轻卡减震器料片-5.0mm-6</t>
  </si>
  <si>
    <t>轻卡减震器料片-5.0mm-7</t>
  </si>
  <si>
    <t>OMAK中间背2.0mm-1</t>
  </si>
  <si>
    <t>OMAK中间背2.0mm-2</t>
  </si>
  <si>
    <t>OMAK中间背2.0mm-3</t>
  </si>
  <si>
    <t>OMAK中间背2.0mm-4</t>
  </si>
  <si>
    <t>OMAK中间背2.0mm-5</t>
  </si>
  <si>
    <t>OMAK中间背2.0mm-6</t>
  </si>
  <si>
    <t>OMAK中间背2.0mm-7</t>
  </si>
  <si>
    <t>OMAK中间背2.5mm-1</t>
  </si>
  <si>
    <t>OMAK中间背2.5mm-2</t>
  </si>
  <si>
    <t>OMAK中间背2.5mm-3</t>
  </si>
  <si>
    <t>OMAK中间背2.5mm-4</t>
  </si>
  <si>
    <t>OMAK中间背2.5mm-5</t>
  </si>
  <si>
    <t>OMAK中间背2.5mm-6</t>
  </si>
  <si>
    <t>OMAK中间背2.5mm-7</t>
  </si>
  <si>
    <t>OMAK中间背2.5mm-8</t>
  </si>
  <si>
    <t>OMAK副驾背3.0mm-1</t>
  </si>
  <si>
    <t>OMAK副驾背3.0mm-2</t>
  </si>
  <si>
    <t>OMAK副驾背3.0mm-3</t>
  </si>
  <si>
    <t>OMAK副驾背3.0mm-4</t>
  </si>
  <si>
    <t>OMAK副驾背3.0mm-5</t>
  </si>
  <si>
    <t>OMAK副驾背2.5mm-1</t>
  </si>
  <si>
    <t>OMAK副驾背2.5mm-2</t>
  </si>
  <si>
    <t>OMAK副驾背2.5mm-3</t>
  </si>
  <si>
    <t>OMAK副驾背2.5mm-4</t>
  </si>
  <si>
    <t>OMAK副驾背2.5mm-5</t>
  </si>
  <si>
    <t>OMAK副驾背2.5mm-6</t>
  </si>
  <si>
    <t>OMAK副驾背2.5mm-7</t>
  </si>
  <si>
    <t>OMAK副驾背2.5mm-8</t>
  </si>
  <si>
    <t>OMAK副驾背2.5mm-9</t>
  </si>
  <si>
    <t>OMAK副驾背2.5mm-10</t>
  </si>
  <si>
    <t>OMAK副驾背2.5mm-11</t>
  </si>
  <si>
    <t>OMAK副驾背2.5mm-12</t>
  </si>
  <si>
    <t>主驾2.5mm-1</t>
  </si>
  <si>
    <t>主驾2.5mm-2</t>
  </si>
  <si>
    <t>主驾2.5mm-3</t>
  </si>
  <si>
    <t>主驾2.5mm-4</t>
  </si>
  <si>
    <t>主驾2.5mm-5</t>
  </si>
  <si>
    <t>主驾2.5mm-6</t>
  </si>
  <si>
    <t>主驾2.5mm-7</t>
  </si>
  <si>
    <t>主驾2.5mm-8</t>
  </si>
  <si>
    <t>主驾3.0mm-1</t>
  </si>
  <si>
    <t>主驾3.0mm-2</t>
  </si>
  <si>
    <t>主驾3.0mm-3</t>
  </si>
  <si>
    <t>主驾3.0mm-4</t>
  </si>
  <si>
    <t>主驾3.0mm-5</t>
  </si>
  <si>
    <t>主驾3.0mm-6</t>
  </si>
  <si>
    <t>6486料片T3.0</t>
  </si>
  <si>
    <t>6486料片T1.5</t>
  </si>
  <si>
    <t>T3.0-20210628-1</t>
  </si>
  <si>
    <t>T3.0-20210628-2</t>
  </si>
  <si>
    <t>T3.0-20210628-3</t>
  </si>
  <si>
    <t>T3.0-20210628-4</t>
  </si>
  <si>
    <t>T3.0-20210628-5</t>
  </si>
  <si>
    <t>T3.0-20210628-6</t>
  </si>
  <si>
    <t>T3.0-20210628-7</t>
  </si>
  <si>
    <t>T3.0-20210628-8</t>
  </si>
  <si>
    <t>T3.0-20210628-9</t>
  </si>
  <si>
    <t>T3.0-20210628-10</t>
  </si>
  <si>
    <t>T3.0-20210628-11</t>
  </si>
  <si>
    <t>M4-1.0中间背T2.5-1</t>
  </si>
  <si>
    <t>M4-1.0中间背T2.5-2</t>
  </si>
  <si>
    <t>M4-1.0中间背T2.5-3</t>
  </si>
  <si>
    <t>M4-1.0中间背T2.5-4</t>
  </si>
  <si>
    <t>M4-1.0中间背T2.5-5</t>
  </si>
  <si>
    <t>M4-1.0中间背T2.5-6</t>
  </si>
  <si>
    <t>M4-1.0中间背T2.5-7</t>
  </si>
  <si>
    <t>M4-1.0中间背T2.5-8</t>
  </si>
  <si>
    <t>M4-1.0中间背T2.5-9</t>
  </si>
  <si>
    <t>M4-1.0中间背T2.5-10</t>
  </si>
  <si>
    <t>M4-1.0中间背T2.5-11</t>
  </si>
  <si>
    <t>M4-1.0中间背T2.5-12</t>
  </si>
  <si>
    <t>M4-1.0中间背T2.5-13</t>
  </si>
  <si>
    <t>M4-1.0中间背T2.5-14</t>
  </si>
  <si>
    <t>M4-1.0中间背T2.5-15</t>
  </si>
  <si>
    <t>M4-1.0激光切割T1.0-1</t>
  </si>
  <si>
    <t>M4-1.0激光切割T2.0-1</t>
  </si>
  <si>
    <t>M4-1.0激光切割T2.0-2</t>
  </si>
  <si>
    <t>M4-1.0激光切割T2.0-3</t>
  </si>
  <si>
    <t>M4-1.0激光切割T2.0-4</t>
  </si>
  <si>
    <t>M4-1.0激光切割T2.0-5</t>
  </si>
  <si>
    <t>M4-1.0激光切割T2.0-6</t>
  </si>
  <si>
    <t>M4-1.0激光切割T2.0-7</t>
  </si>
  <si>
    <t>M4-1.0激光切割T2.0-8</t>
  </si>
  <si>
    <t>M4-1.0激光切割T2.0-9</t>
  </si>
  <si>
    <t>M4-1.0激光切割T2.5-1</t>
  </si>
  <si>
    <t>M4-1.0激光切割T2.5-2</t>
  </si>
  <si>
    <t>M4-1.0激光切割T2.5-3</t>
  </si>
  <si>
    <t>M4-1.0激光切割T2.5-4</t>
  </si>
  <si>
    <t>M4-1.0激光切割T2.5-5</t>
  </si>
  <si>
    <t>M4-1.0激光切割T2.5-6</t>
  </si>
  <si>
    <t>M4-1.0激光切割T2.5-7</t>
  </si>
  <si>
    <t>M4-1.0激光切割T2.5-8</t>
  </si>
  <si>
    <t>M4-1.0激光切割T2.5-9</t>
  </si>
  <si>
    <t>M4-1.0激光切割T2.5-10</t>
  </si>
  <si>
    <t>M4-1.0激光切割T2.5-11</t>
  </si>
  <si>
    <t>M4-1.0激光切割T2.5-12</t>
  </si>
  <si>
    <t>M4-1.0激光切割T2.5-13</t>
  </si>
  <si>
    <t>M4-1.0激光切割T3.0-1</t>
  </si>
  <si>
    <t>M4-1.0激光切割T3.0-2</t>
  </si>
  <si>
    <t>M4-1.0激光切割T3.0-3</t>
  </si>
  <si>
    <t>M4-1.0激光切割T3.0-4</t>
  </si>
  <si>
    <t>M4-1.0激光切割T3.0-5</t>
  </si>
  <si>
    <t>M4-1.0激光切割T4.0-1</t>
  </si>
  <si>
    <t>M4-1.0激光切割T4.0-2</t>
  </si>
  <si>
    <t>M4-1.0激光切割T5.0-1</t>
  </si>
  <si>
    <t>M3000料片T5.0-1</t>
  </si>
  <si>
    <t>M3000料片T5.0-2</t>
  </si>
  <si>
    <t>M3000料片T5.0-3</t>
  </si>
  <si>
    <t>M3000料片T5.0-4</t>
  </si>
  <si>
    <t>M3000料片T5.0-5</t>
  </si>
  <si>
    <t>SQX3000料片T4.0</t>
  </si>
  <si>
    <t>扶手分解料片T2.0-1</t>
  </si>
  <si>
    <t>扶手分解料片T2.0-2</t>
  </si>
  <si>
    <t>扶手分解料片T2.0-3</t>
  </si>
  <si>
    <t>扶手分解料片T2.0-4</t>
  </si>
  <si>
    <t>副驾靠背料片T2.0-1</t>
  </si>
  <si>
    <t>副驾靠背料片T2.0-2</t>
  </si>
  <si>
    <t>副驾靠背料片T2.0-3</t>
  </si>
  <si>
    <t>副驾靠背料片T2.0-4</t>
  </si>
  <si>
    <t>副驾靠背料片T2.0-5</t>
  </si>
  <si>
    <t>副驾靠背料片T2.0-6</t>
  </si>
  <si>
    <t>副驾靠背料片T2.0-7</t>
  </si>
  <si>
    <t>副驾靠背料片T2.0-8</t>
  </si>
  <si>
    <t>副驾靠背料片T2.0-9</t>
  </si>
  <si>
    <t>副驾靠背料片T2.0-10</t>
  </si>
  <si>
    <t>副驾靠背料片T2.0-11</t>
  </si>
  <si>
    <t>副驾靠背料片T2.0-12</t>
  </si>
  <si>
    <t>副驾靠背料片T2.0-13</t>
  </si>
  <si>
    <t>副驾靠背料片T2.0-14</t>
  </si>
  <si>
    <t>副驾靠背料片T2.0-15</t>
  </si>
  <si>
    <t>副驾靠背料片T2.0-16</t>
  </si>
  <si>
    <t>副驾靠背料片T4.0-1</t>
  </si>
  <si>
    <t>副驾靠背料片T4.0-2</t>
  </si>
  <si>
    <t>副驾靠背料片T3.0-1</t>
  </si>
  <si>
    <t>副驾靠背料片T3.0-2</t>
  </si>
  <si>
    <t>副驾靠背料片T3.0-3</t>
  </si>
  <si>
    <t>副驾靠背料片T3.0-4</t>
  </si>
  <si>
    <t>副驾靠背料片T2.5-1</t>
  </si>
  <si>
    <t>副驾靠背料片T2.5-2</t>
  </si>
  <si>
    <t>中间背拆开图T2.5-3</t>
  </si>
  <si>
    <t>中间背拆开图T2.5-4</t>
  </si>
  <si>
    <t>中间背拆开图T2.5-5</t>
  </si>
  <si>
    <t>中间背拆开图T2.5-6</t>
  </si>
  <si>
    <t>中间背拆开图T2.5-7</t>
  </si>
  <si>
    <t>中间背拆开图T2.5-8-14</t>
  </si>
  <si>
    <t>中间背拆开图T2.5-8-15</t>
  </si>
  <si>
    <t>中间背拆开图T2.5-8-16</t>
  </si>
  <si>
    <t>中间背拆开图T2.5-8-17</t>
  </si>
  <si>
    <t>中间背拆开图T2.5-8-18</t>
  </si>
  <si>
    <t>中间背拆开图T2.5-8-19</t>
  </si>
  <si>
    <t>中间背拆开图T2.5-8-20</t>
  </si>
  <si>
    <t>轻卡T2.0-1</t>
  </si>
  <si>
    <t>轻卡T2.5-1</t>
  </si>
  <si>
    <t>轻卡T2.5-2</t>
  </si>
  <si>
    <t>轻卡T2.5-3</t>
  </si>
  <si>
    <t>轻卡T2.5-4</t>
  </si>
  <si>
    <t>轻卡T2.5-5</t>
  </si>
  <si>
    <t>轻卡T3.0-1</t>
  </si>
  <si>
    <t>轻卡T3.0-2</t>
  </si>
  <si>
    <t>轻卡T3.0-3</t>
  </si>
  <si>
    <t>轻卡T3.0-4</t>
  </si>
  <si>
    <t>轻卡T3.0-5</t>
  </si>
  <si>
    <t>轻卡T3.0-6</t>
  </si>
  <si>
    <t>轻卡T3.0-7</t>
  </si>
  <si>
    <t>轻卡T3.0-8</t>
  </si>
  <si>
    <t>轻卡T3.0-9</t>
  </si>
  <si>
    <t>轻卡T3.0-10</t>
  </si>
  <si>
    <t>轻卡T3.0-11</t>
  </si>
  <si>
    <t>轻卡T3.0-12</t>
  </si>
  <si>
    <t>轻卡T3.0-13</t>
  </si>
  <si>
    <t>轻卡T4.0-1</t>
  </si>
  <si>
    <t>轻卡T6.0-1</t>
  </si>
  <si>
    <t>轻卡T6.0-2</t>
  </si>
  <si>
    <t>轻卡T6.0-3</t>
  </si>
  <si>
    <t>轻卡T6.0-4</t>
  </si>
  <si>
    <t>轻卡T6.0-5</t>
  </si>
  <si>
    <t>汕德卡-T2.0-1</t>
  </si>
  <si>
    <t>汕德卡-T3.0-1</t>
  </si>
  <si>
    <t>汕德卡-T3.0-2</t>
  </si>
  <si>
    <t>汕德卡-T5.0-1</t>
  </si>
  <si>
    <t>汕德卡-T5.0-2</t>
  </si>
  <si>
    <t>汕德卡-T5.0-3</t>
  </si>
  <si>
    <t>汕德卡-T5.0-4</t>
  </si>
  <si>
    <t>汕德卡-T5.0-5</t>
  </si>
  <si>
    <t>汕德卡-T5.0-6</t>
  </si>
  <si>
    <t>统帅激光切割T2.5-1</t>
  </si>
  <si>
    <t>统帅激光切割T2.5-2</t>
  </si>
  <si>
    <t>统帅激光切割T2.5-3</t>
  </si>
  <si>
    <t>统帅激光切割T2.5-4</t>
  </si>
  <si>
    <t>统帅激光切割T2.5-5</t>
  </si>
  <si>
    <t>统帅激光切割T2.5-6</t>
  </si>
  <si>
    <t>统帅激光切割T2.5-7</t>
  </si>
  <si>
    <t>统帅激光切割T2.5-8</t>
  </si>
  <si>
    <t>统帅激光切割T2.5-9</t>
  </si>
  <si>
    <t>统帅激光切割T2.5-10</t>
  </si>
  <si>
    <t>统帅激光切割T2.5-11</t>
  </si>
  <si>
    <t>统帅激光切割T3.0-1</t>
  </si>
  <si>
    <t>统帅激光切割T3.0-2</t>
  </si>
  <si>
    <t>统帅激光切割T3.0-3</t>
  </si>
  <si>
    <t>统帅激光切割T3.0-4</t>
  </si>
  <si>
    <t>统帅激光切割T3.0-5</t>
  </si>
  <si>
    <t>统帅激光切割T3.0-6</t>
  </si>
  <si>
    <t>统帅激光切割T4.0-1</t>
  </si>
  <si>
    <t>卧铺料片T2.5-1</t>
  </si>
  <si>
    <t>卧铺料片T2.5-2</t>
  </si>
  <si>
    <t>中联重科-01</t>
  </si>
  <si>
    <t>中联重科-02</t>
  </si>
  <si>
    <t>中联重科-03</t>
  </si>
  <si>
    <t>中联重科-04</t>
  </si>
  <si>
    <t>中联重科-05</t>
  </si>
  <si>
    <t>支架料片T2.0</t>
  </si>
  <si>
    <t>圆垫T5.0</t>
  </si>
  <si>
    <t>0825T2.5-01</t>
  </si>
  <si>
    <t>0825T2.5-02</t>
  </si>
  <si>
    <t>0915T2.5-01</t>
  </si>
  <si>
    <t>0915T2.0-01</t>
  </si>
  <si>
    <t>T5-1.3平台前后升降固定钣金T2.5-01</t>
  </si>
  <si>
    <t>气囊扶手支架T3.0</t>
  </si>
  <si>
    <t xml:space="preserve">汕德卡项目安全带上悬置固定板T=3.0
</t>
  </si>
  <si>
    <t>2021-7-13T2.0-1</t>
  </si>
  <si>
    <t>一汽解放T3.0-01</t>
  </si>
  <si>
    <t>一汽解放T3.0-02</t>
  </si>
  <si>
    <t>一汽解放T3.0-03</t>
  </si>
  <si>
    <t>一汽解放T3.0-04</t>
  </si>
  <si>
    <t>一汽解放T3.0-05</t>
  </si>
  <si>
    <t>一汽解放T3.0-06</t>
  </si>
  <si>
    <t>一汽解放T3.0-07</t>
  </si>
  <si>
    <t>坐垫翻折支撑钣金右T3.0</t>
  </si>
  <si>
    <t>2021-7-23T3.0-1</t>
  </si>
  <si>
    <t>2021-7-23T3.0-2</t>
  </si>
  <si>
    <t>2021-7-23T3.0-3</t>
  </si>
  <si>
    <t>2021-7-23T3.0-4</t>
  </si>
  <si>
    <t>2021-7-23T3.0-5</t>
  </si>
  <si>
    <t>2021-7-23T3.0-6</t>
  </si>
  <si>
    <t>2021-7-23T3.0-7</t>
  </si>
  <si>
    <t>2021-7-23T3.0-8</t>
  </si>
  <si>
    <t>2021-7-23T3.0-9</t>
  </si>
  <si>
    <t>2021-7-23T3.0-10</t>
  </si>
  <si>
    <t>2021-7-23T3.0-11</t>
  </si>
  <si>
    <t>2021-7-23T3.0-12</t>
  </si>
  <si>
    <t>2021-7-23T3.0-13</t>
  </si>
  <si>
    <t>2021-7-23T3.0-14</t>
  </si>
  <si>
    <t>2021-7-23T3.0-15</t>
  </si>
  <si>
    <t>2021-7-23T3.0-16</t>
  </si>
  <si>
    <t>2021-7-23T3.0-17</t>
  </si>
  <si>
    <t>2021-7-23T3.0-18</t>
  </si>
  <si>
    <t>2021-7-23T3.0-19</t>
  </si>
  <si>
    <t>2021-7-23T3.0-20</t>
  </si>
  <si>
    <t>2021-7-23T3.0-21</t>
  </si>
  <si>
    <t>2021-7-23T3.0-22</t>
  </si>
  <si>
    <t>2021-7-23T3.0-23</t>
  </si>
  <si>
    <t>2021-7-23T3.0-24</t>
  </si>
  <si>
    <t>2021-7-23T3.0-25</t>
  </si>
  <si>
    <t>2021-7-23T3.0-26</t>
  </si>
  <si>
    <t>2021-7-23T3.0-27</t>
  </si>
  <si>
    <t>2021-7-23T3.0-28</t>
  </si>
  <si>
    <t>2021-7-23T3.0-29</t>
  </si>
  <si>
    <t>2021-7-23T6.0-1</t>
  </si>
  <si>
    <t>2021-7-23T6.0-2</t>
  </si>
  <si>
    <t>2021-7-23T6.0-3</t>
  </si>
  <si>
    <t>1.0垫片：</t>
  </si>
  <si>
    <t>T51.0气囊扶手支架料片</t>
  </si>
  <si>
    <t>座垫翻折支撑钣金右激光切割</t>
  </si>
  <si>
    <t>T5.0垫片（24*12.8）</t>
  </si>
  <si>
    <t>纵梁焊接组件加强块</t>
  </si>
  <si>
    <t>调角器限位支架
6801633X2001A</t>
  </si>
  <si>
    <t>H20料片（T3.0）</t>
  </si>
  <si>
    <t>H20料片（T2.5）</t>
  </si>
  <si>
    <t>H20料片（T2.0）</t>
  </si>
  <si>
    <t>T5.0料片</t>
  </si>
  <si>
    <t>坐垫翻折限位钣金
SHT0013880（T6.0）</t>
  </si>
  <si>
    <t>一汽激光切割料片（T2.5）</t>
  </si>
  <si>
    <t>一汽激光切割料片（T2.0）</t>
  </si>
  <si>
    <t>工具支架（T2.0）</t>
  </si>
  <si>
    <t>卡环枪料片（T2.0）</t>
  </si>
  <si>
    <t>扶手支架料片（T2.0）</t>
  </si>
  <si>
    <t>扶手支架料片（T3.0）</t>
  </si>
  <si>
    <t>J6L激光切割料片（T3.0)</t>
  </si>
  <si>
    <t>H6临时方案展开图（T2.5)</t>
  </si>
  <si>
    <t>总计</t>
  </si>
  <si>
    <t>未批价</t>
  </si>
  <si>
    <t>物料代码</t>
  </si>
  <si>
    <t>零件号</t>
  </si>
  <si>
    <t>单重（mm）</t>
  </si>
  <si>
    <t>单价（含税）</t>
  </si>
  <si>
    <t>02.06.10.004</t>
  </si>
  <si>
    <t>T5圆垫</t>
  </si>
  <si>
    <t>02.06.10.012</t>
  </si>
  <si>
    <t>前升降固定钣金料片</t>
  </si>
  <si>
    <t>02.06.10.013</t>
  </si>
  <si>
    <t>L5000扶手支架料片</t>
  </si>
  <si>
    <t>02.03.60.074</t>
  </si>
  <si>
    <t>1.0升级后升降长连杆</t>
  </si>
  <si>
    <t>SHT0013388</t>
  </si>
  <si>
    <t>02.03.60.075</t>
  </si>
  <si>
    <t>1.0升级后升降短连杆</t>
  </si>
  <si>
    <t>SHT0013389</t>
  </si>
  <si>
    <t>02.01.04.761</t>
  </si>
  <si>
    <t>华凌平顶下视垫片1</t>
  </si>
  <si>
    <t>02.01.04.762</t>
  </si>
  <si>
    <t>华凌平顶下视垫片2</t>
  </si>
  <si>
    <t>B40V后排座旁接板（T3.0）</t>
  </si>
  <si>
    <t>B40V地锁固定板（T3.0）</t>
  </si>
  <si>
    <t>B40V后排靠背旁接板（T2.0）</t>
  </si>
  <si>
    <t>B40V后排安全带固定板（T3.0）</t>
  </si>
  <si>
    <t>B40V拉线固定座（T3.0）</t>
  </si>
  <si>
    <t>含税</t>
  </si>
  <si>
    <t>审核后价格（未税）</t>
  </si>
  <si>
    <t>未税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</si>
</sst>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0.000_);[Red]\(0.000\)"/>
  </numFmts>
  <fonts count="7" x14ac:knownFonts="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99" Type="http://schemas.openxmlformats.org/officeDocument/2006/relationships/image" Target="../media/image299.png"/><Relationship Id="rId21" Type="http://schemas.openxmlformats.org/officeDocument/2006/relationships/image" Target="../media/image21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24" Type="http://schemas.openxmlformats.org/officeDocument/2006/relationships/image" Target="../media/image324.png"/><Relationship Id="rId366" Type="http://schemas.openxmlformats.org/officeDocument/2006/relationships/image" Target="../media/image366.png"/><Relationship Id="rId170" Type="http://schemas.openxmlformats.org/officeDocument/2006/relationships/image" Target="../media/image170.png"/><Relationship Id="rId226" Type="http://schemas.openxmlformats.org/officeDocument/2006/relationships/image" Target="../media/image226.png"/><Relationship Id="rId268" Type="http://schemas.openxmlformats.org/officeDocument/2006/relationships/image" Target="../media/image268.png"/><Relationship Id="rId32" Type="http://schemas.openxmlformats.org/officeDocument/2006/relationships/image" Target="../media/image32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377" Type="http://schemas.openxmlformats.org/officeDocument/2006/relationships/image" Target="../media/image377.png"/><Relationship Id="rId5" Type="http://schemas.openxmlformats.org/officeDocument/2006/relationships/image" Target="../media/image5.png"/><Relationship Id="rId181" Type="http://schemas.openxmlformats.org/officeDocument/2006/relationships/image" Target="../media/image181.png"/><Relationship Id="rId237" Type="http://schemas.openxmlformats.org/officeDocument/2006/relationships/image" Target="../media/image237.png"/><Relationship Id="rId402" Type="http://schemas.openxmlformats.org/officeDocument/2006/relationships/image" Target="../media/image402.png"/><Relationship Id="rId279" Type="http://schemas.openxmlformats.org/officeDocument/2006/relationships/image" Target="../media/image279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46" Type="http://schemas.openxmlformats.org/officeDocument/2006/relationships/image" Target="../media/image346.png"/><Relationship Id="rId388" Type="http://schemas.openxmlformats.org/officeDocument/2006/relationships/image" Target="../media/image388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413" Type="http://schemas.openxmlformats.org/officeDocument/2006/relationships/image" Target="../media/image413.png"/><Relationship Id="rId248" Type="http://schemas.openxmlformats.org/officeDocument/2006/relationships/image" Target="../media/image248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5.png"/><Relationship Id="rId357" Type="http://schemas.openxmlformats.org/officeDocument/2006/relationships/image" Target="../media/image357.png"/><Relationship Id="rId54" Type="http://schemas.openxmlformats.org/officeDocument/2006/relationships/image" Target="../media/image54.png"/><Relationship Id="rId96" Type="http://schemas.openxmlformats.org/officeDocument/2006/relationships/image" Target="../media/image96.png"/><Relationship Id="rId161" Type="http://schemas.openxmlformats.org/officeDocument/2006/relationships/image" Target="../media/image161.png"/><Relationship Id="rId217" Type="http://schemas.openxmlformats.org/officeDocument/2006/relationships/image" Target="../media/image217.png"/><Relationship Id="rId399" Type="http://schemas.openxmlformats.org/officeDocument/2006/relationships/image" Target="../media/image399.png"/><Relationship Id="rId259" Type="http://schemas.openxmlformats.org/officeDocument/2006/relationships/image" Target="../media/image259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326" Type="http://schemas.openxmlformats.org/officeDocument/2006/relationships/image" Target="../media/image326.png"/><Relationship Id="rId65" Type="http://schemas.openxmlformats.org/officeDocument/2006/relationships/image" Target="../media/image65.png"/><Relationship Id="rId130" Type="http://schemas.openxmlformats.org/officeDocument/2006/relationships/image" Target="../media/image130.png"/><Relationship Id="rId368" Type="http://schemas.openxmlformats.org/officeDocument/2006/relationships/image" Target="../media/image368.png"/><Relationship Id="rId172" Type="http://schemas.openxmlformats.org/officeDocument/2006/relationships/image" Target="../media/image172.png"/><Relationship Id="rId228" Type="http://schemas.openxmlformats.org/officeDocument/2006/relationships/image" Target="../media/image228.png"/><Relationship Id="rId281" Type="http://schemas.openxmlformats.org/officeDocument/2006/relationships/image" Target="../media/image281.png"/><Relationship Id="rId337" Type="http://schemas.openxmlformats.org/officeDocument/2006/relationships/image" Target="../media/image337.png"/><Relationship Id="rId34" Type="http://schemas.openxmlformats.org/officeDocument/2006/relationships/image" Target="../media/image34.png"/><Relationship Id="rId76" Type="http://schemas.openxmlformats.org/officeDocument/2006/relationships/image" Target="../media/image76.png"/><Relationship Id="rId141" Type="http://schemas.openxmlformats.org/officeDocument/2006/relationships/image" Target="../media/image141.png"/><Relationship Id="rId379" Type="http://schemas.openxmlformats.org/officeDocument/2006/relationships/image" Target="../media/image379.png"/><Relationship Id="rId7" Type="http://schemas.openxmlformats.org/officeDocument/2006/relationships/image" Target="../media/image7.png"/><Relationship Id="rId183" Type="http://schemas.openxmlformats.org/officeDocument/2006/relationships/image" Target="../media/image183.png"/><Relationship Id="rId239" Type="http://schemas.openxmlformats.org/officeDocument/2006/relationships/image" Target="../media/image239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250" Type="http://schemas.openxmlformats.org/officeDocument/2006/relationships/image" Target="../media/image250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45" Type="http://schemas.openxmlformats.org/officeDocument/2006/relationships/image" Target="../media/image45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348" Type="http://schemas.openxmlformats.org/officeDocument/2006/relationships/image" Target="../media/image348.png"/><Relationship Id="rId152" Type="http://schemas.openxmlformats.org/officeDocument/2006/relationships/image" Target="../media/image152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415" Type="http://schemas.openxmlformats.org/officeDocument/2006/relationships/image" Target="../media/image415.png"/><Relationship Id="rId261" Type="http://schemas.openxmlformats.org/officeDocument/2006/relationships/image" Target="../media/image261.png"/><Relationship Id="rId14" Type="http://schemas.openxmlformats.org/officeDocument/2006/relationships/image" Target="../media/image14.png"/><Relationship Id="rId56" Type="http://schemas.openxmlformats.org/officeDocument/2006/relationships/image" Target="../media/image56.png"/><Relationship Id="rId317" Type="http://schemas.openxmlformats.org/officeDocument/2006/relationships/image" Target="../media/image317.png"/><Relationship Id="rId359" Type="http://schemas.openxmlformats.org/officeDocument/2006/relationships/image" Target="../media/image359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63" Type="http://schemas.openxmlformats.org/officeDocument/2006/relationships/image" Target="../media/image163.png"/><Relationship Id="rId219" Type="http://schemas.openxmlformats.org/officeDocument/2006/relationships/image" Target="../media/image219.png"/><Relationship Id="rId370" Type="http://schemas.openxmlformats.org/officeDocument/2006/relationships/image" Target="../media/image370.png"/><Relationship Id="rId230" Type="http://schemas.openxmlformats.org/officeDocument/2006/relationships/image" Target="../media/image230.png"/><Relationship Id="rId25" Type="http://schemas.openxmlformats.org/officeDocument/2006/relationships/image" Target="../media/image25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328" Type="http://schemas.openxmlformats.org/officeDocument/2006/relationships/image" Target="../media/image328.png"/><Relationship Id="rId132" Type="http://schemas.openxmlformats.org/officeDocument/2006/relationships/image" Target="../media/image132.png"/><Relationship Id="rId174" Type="http://schemas.openxmlformats.org/officeDocument/2006/relationships/image" Target="../media/image174.png"/><Relationship Id="rId381" Type="http://schemas.openxmlformats.org/officeDocument/2006/relationships/image" Target="../media/image381.png"/><Relationship Id="rId241" Type="http://schemas.openxmlformats.org/officeDocument/2006/relationships/image" Target="../media/image241.png"/><Relationship Id="rId36" Type="http://schemas.openxmlformats.org/officeDocument/2006/relationships/image" Target="../media/image36.png"/><Relationship Id="rId283" Type="http://schemas.openxmlformats.org/officeDocument/2006/relationships/image" Target="../media/image283.png"/><Relationship Id="rId339" Type="http://schemas.openxmlformats.org/officeDocument/2006/relationships/image" Target="../media/image339.png"/><Relationship Id="rId78" Type="http://schemas.openxmlformats.org/officeDocument/2006/relationships/image" Target="../media/image78.png"/><Relationship Id="rId101" Type="http://schemas.openxmlformats.org/officeDocument/2006/relationships/image" Target="../media/image101.png"/><Relationship Id="rId143" Type="http://schemas.openxmlformats.org/officeDocument/2006/relationships/image" Target="../media/image143.png"/><Relationship Id="rId185" Type="http://schemas.openxmlformats.org/officeDocument/2006/relationships/image" Target="../media/image185.png"/><Relationship Id="rId350" Type="http://schemas.openxmlformats.org/officeDocument/2006/relationships/image" Target="../media/image350.png"/><Relationship Id="rId406" Type="http://schemas.openxmlformats.org/officeDocument/2006/relationships/image" Target="../media/image406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392" Type="http://schemas.openxmlformats.org/officeDocument/2006/relationships/image" Target="../media/image392.png"/><Relationship Id="rId252" Type="http://schemas.openxmlformats.org/officeDocument/2006/relationships/image" Target="../media/image252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47" Type="http://schemas.openxmlformats.org/officeDocument/2006/relationships/image" Target="../media/image47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54" Type="http://schemas.openxmlformats.org/officeDocument/2006/relationships/image" Target="../media/image154.png"/><Relationship Id="rId361" Type="http://schemas.openxmlformats.org/officeDocument/2006/relationships/image" Target="../media/image361.png"/><Relationship Id="rId196" Type="http://schemas.openxmlformats.org/officeDocument/2006/relationships/image" Target="../media/image196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63" Type="http://schemas.openxmlformats.org/officeDocument/2006/relationships/image" Target="../media/image263.png"/><Relationship Id="rId319" Type="http://schemas.openxmlformats.org/officeDocument/2006/relationships/image" Target="../media/image319.png"/><Relationship Id="rId58" Type="http://schemas.openxmlformats.org/officeDocument/2006/relationships/image" Target="../media/image58.png"/><Relationship Id="rId123" Type="http://schemas.openxmlformats.org/officeDocument/2006/relationships/image" Target="../media/image123.png"/><Relationship Id="rId330" Type="http://schemas.openxmlformats.org/officeDocument/2006/relationships/image" Target="../media/image330.png"/><Relationship Id="rId165" Type="http://schemas.openxmlformats.org/officeDocument/2006/relationships/image" Target="../media/image165.png"/><Relationship Id="rId372" Type="http://schemas.openxmlformats.org/officeDocument/2006/relationships/image" Target="../media/image372.png"/><Relationship Id="rId232" Type="http://schemas.openxmlformats.org/officeDocument/2006/relationships/image" Target="../media/image232.png"/><Relationship Id="rId274" Type="http://schemas.openxmlformats.org/officeDocument/2006/relationships/image" Target="../media/image274.png"/><Relationship Id="rId27" Type="http://schemas.openxmlformats.org/officeDocument/2006/relationships/image" Target="../media/image27.png"/><Relationship Id="rId69" Type="http://schemas.openxmlformats.org/officeDocument/2006/relationships/image" Target="../media/image69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341" Type="http://schemas.openxmlformats.org/officeDocument/2006/relationships/image" Target="../media/image341.png"/><Relationship Id="rId362" Type="http://schemas.openxmlformats.org/officeDocument/2006/relationships/image" Target="../media/image362.png"/><Relationship Id="rId383" Type="http://schemas.openxmlformats.org/officeDocument/2006/relationships/image" Target="../media/image383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310" Type="http://schemas.openxmlformats.org/officeDocument/2006/relationships/image" Target="../media/image310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331" Type="http://schemas.openxmlformats.org/officeDocument/2006/relationships/image" Target="../media/image331.png"/><Relationship Id="rId352" Type="http://schemas.openxmlformats.org/officeDocument/2006/relationships/image" Target="../media/image352.png"/><Relationship Id="rId373" Type="http://schemas.openxmlformats.org/officeDocument/2006/relationships/image" Target="../media/image373.pn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296" Type="http://schemas.openxmlformats.org/officeDocument/2006/relationships/image" Target="../media/image296.png"/><Relationship Id="rId300" Type="http://schemas.openxmlformats.org/officeDocument/2006/relationships/image" Target="../media/image300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342" Type="http://schemas.openxmlformats.org/officeDocument/2006/relationships/image" Target="../media/image342.png"/><Relationship Id="rId363" Type="http://schemas.openxmlformats.org/officeDocument/2006/relationships/image" Target="../media/image363.png"/><Relationship Id="rId384" Type="http://schemas.openxmlformats.org/officeDocument/2006/relationships/image" Target="../media/image384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32" Type="http://schemas.openxmlformats.org/officeDocument/2006/relationships/image" Target="../media/image332.png"/><Relationship Id="rId353" Type="http://schemas.openxmlformats.org/officeDocument/2006/relationships/image" Target="../media/image353.png"/><Relationship Id="rId374" Type="http://schemas.openxmlformats.org/officeDocument/2006/relationships/image" Target="../media/image374.pn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png"/><Relationship Id="rId276" Type="http://schemas.openxmlformats.org/officeDocument/2006/relationships/image" Target="../media/image276.png"/><Relationship Id="rId297" Type="http://schemas.openxmlformats.org/officeDocument/2006/relationships/image" Target="../media/image297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322" Type="http://schemas.openxmlformats.org/officeDocument/2006/relationships/image" Target="../media/image322.png"/><Relationship Id="rId343" Type="http://schemas.openxmlformats.org/officeDocument/2006/relationships/image" Target="../media/image343.png"/><Relationship Id="rId364" Type="http://schemas.openxmlformats.org/officeDocument/2006/relationships/image" Target="../media/image364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385" Type="http://schemas.openxmlformats.org/officeDocument/2006/relationships/image" Target="../media/image385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312" Type="http://schemas.openxmlformats.org/officeDocument/2006/relationships/image" Target="../media/image312.png"/><Relationship Id="rId333" Type="http://schemas.openxmlformats.org/officeDocument/2006/relationships/image" Target="../media/image333.png"/><Relationship Id="rId354" Type="http://schemas.openxmlformats.org/officeDocument/2006/relationships/image" Target="../media/image354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75" Type="http://schemas.openxmlformats.org/officeDocument/2006/relationships/image" Target="../media/image375.png"/><Relationship Id="rId396" Type="http://schemas.openxmlformats.org/officeDocument/2006/relationships/image" Target="../media/image396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5" Type="http://schemas.openxmlformats.org/officeDocument/2006/relationships/image" Target="../media/image235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298" Type="http://schemas.openxmlformats.org/officeDocument/2006/relationships/image" Target="../media/image298.png"/><Relationship Id="rId400" Type="http://schemas.openxmlformats.org/officeDocument/2006/relationships/image" Target="../media/image400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302" Type="http://schemas.openxmlformats.org/officeDocument/2006/relationships/image" Target="../media/image302.png"/><Relationship Id="rId323" Type="http://schemas.openxmlformats.org/officeDocument/2006/relationships/image" Target="../media/image323.png"/><Relationship Id="rId344" Type="http://schemas.openxmlformats.org/officeDocument/2006/relationships/image" Target="../media/image344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65" Type="http://schemas.openxmlformats.org/officeDocument/2006/relationships/image" Target="../media/image365.png"/><Relationship Id="rId386" Type="http://schemas.openxmlformats.org/officeDocument/2006/relationships/image" Target="../media/image386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313" Type="http://schemas.openxmlformats.org/officeDocument/2006/relationships/image" Target="../media/image313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334" Type="http://schemas.openxmlformats.org/officeDocument/2006/relationships/image" Target="../media/image334.png"/><Relationship Id="rId355" Type="http://schemas.openxmlformats.org/officeDocument/2006/relationships/image" Target="../media/image355.png"/><Relationship Id="rId376" Type="http://schemas.openxmlformats.org/officeDocument/2006/relationships/image" Target="../media/image376.png"/><Relationship Id="rId397" Type="http://schemas.openxmlformats.org/officeDocument/2006/relationships/image" Target="../media/image397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401" Type="http://schemas.openxmlformats.org/officeDocument/2006/relationships/image" Target="../media/image401.png"/><Relationship Id="rId303" Type="http://schemas.openxmlformats.org/officeDocument/2006/relationships/image" Target="../media/image303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387" Type="http://schemas.openxmlformats.org/officeDocument/2006/relationships/image" Target="../media/image387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412" Type="http://schemas.openxmlformats.org/officeDocument/2006/relationships/image" Target="../media/image412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14" Type="http://schemas.openxmlformats.org/officeDocument/2006/relationships/image" Target="../media/image314.png"/><Relationship Id="rId356" Type="http://schemas.openxmlformats.org/officeDocument/2006/relationships/image" Target="../media/image356.png"/><Relationship Id="rId398" Type="http://schemas.openxmlformats.org/officeDocument/2006/relationships/image" Target="../media/image398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258" Type="http://schemas.openxmlformats.org/officeDocument/2006/relationships/image" Target="../media/image258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367" Type="http://schemas.openxmlformats.org/officeDocument/2006/relationships/image" Target="../media/image367.png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Relationship Id="rId269" Type="http://schemas.openxmlformats.org/officeDocument/2006/relationships/image" Target="../media/image269.png"/><Relationship Id="rId33" Type="http://schemas.openxmlformats.org/officeDocument/2006/relationships/image" Target="../media/image33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36" Type="http://schemas.openxmlformats.org/officeDocument/2006/relationships/image" Target="../media/image336.png"/><Relationship Id="rId75" Type="http://schemas.openxmlformats.org/officeDocument/2006/relationships/image" Target="../media/image75.png"/><Relationship Id="rId140" Type="http://schemas.openxmlformats.org/officeDocument/2006/relationships/image" Target="../media/image140.png"/><Relationship Id="rId182" Type="http://schemas.openxmlformats.org/officeDocument/2006/relationships/image" Target="../media/image182.png"/><Relationship Id="rId378" Type="http://schemas.openxmlformats.org/officeDocument/2006/relationships/image" Target="../media/image378.png"/><Relationship Id="rId403" Type="http://schemas.openxmlformats.org/officeDocument/2006/relationships/image" Target="../media/image403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47" Type="http://schemas.openxmlformats.org/officeDocument/2006/relationships/image" Target="../media/image347.png"/><Relationship Id="rId44" Type="http://schemas.openxmlformats.org/officeDocument/2006/relationships/image" Target="../media/image44.png"/><Relationship Id="rId86" Type="http://schemas.openxmlformats.org/officeDocument/2006/relationships/image" Target="../media/image86.png"/><Relationship Id="rId151" Type="http://schemas.openxmlformats.org/officeDocument/2006/relationships/image" Target="../media/image151.png"/><Relationship Id="rId389" Type="http://schemas.openxmlformats.org/officeDocument/2006/relationships/image" Target="../media/image389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49" Type="http://schemas.openxmlformats.org/officeDocument/2006/relationships/image" Target="../media/image249.png"/><Relationship Id="rId414" Type="http://schemas.openxmlformats.org/officeDocument/2006/relationships/image" Target="../media/image414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316" Type="http://schemas.openxmlformats.org/officeDocument/2006/relationships/image" Target="../media/image316.png"/><Relationship Id="rId55" Type="http://schemas.openxmlformats.org/officeDocument/2006/relationships/image" Target="../media/image55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358" Type="http://schemas.openxmlformats.org/officeDocument/2006/relationships/image" Target="../media/image358.png"/><Relationship Id="rId162" Type="http://schemas.openxmlformats.org/officeDocument/2006/relationships/image" Target="../media/image162.png"/><Relationship Id="rId218" Type="http://schemas.openxmlformats.org/officeDocument/2006/relationships/image" Target="../media/image218.png"/><Relationship Id="rId271" Type="http://schemas.openxmlformats.org/officeDocument/2006/relationships/image" Target="../media/image271.png"/><Relationship Id="rId24" Type="http://schemas.openxmlformats.org/officeDocument/2006/relationships/image" Target="../media/image24.png"/><Relationship Id="rId66" Type="http://schemas.openxmlformats.org/officeDocument/2006/relationships/image" Target="../media/image66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369" Type="http://schemas.openxmlformats.org/officeDocument/2006/relationships/image" Target="../media/image369.png"/><Relationship Id="rId173" Type="http://schemas.openxmlformats.org/officeDocument/2006/relationships/image" Target="../media/image173.png"/><Relationship Id="rId229" Type="http://schemas.openxmlformats.org/officeDocument/2006/relationships/image" Target="../media/image229.png"/><Relationship Id="rId380" Type="http://schemas.openxmlformats.org/officeDocument/2006/relationships/image" Target="../media/image380.png"/><Relationship Id="rId240" Type="http://schemas.openxmlformats.org/officeDocument/2006/relationships/image" Target="../media/image240.png"/><Relationship Id="rId35" Type="http://schemas.openxmlformats.org/officeDocument/2006/relationships/image" Target="../media/image35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38" Type="http://schemas.openxmlformats.org/officeDocument/2006/relationships/image" Target="../media/image338.png"/><Relationship Id="rId8" Type="http://schemas.openxmlformats.org/officeDocument/2006/relationships/image" Target="../media/image8.png"/><Relationship Id="rId142" Type="http://schemas.openxmlformats.org/officeDocument/2006/relationships/image" Target="../media/image142.png"/><Relationship Id="rId184" Type="http://schemas.openxmlformats.org/officeDocument/2006/relationships/image" Target="../media/image184.png"/><Relationship Id="rId391" Type="http://schemas.openxmlformats.org/officeDocument/2006/relationships/image" Target="../media/image391.png"/><Relationship Id="rId405" Type="http://schemas.openxmlformats.org/officeDocument/2006/relationships/image" Target="../media/image405.png"/><Relationship Id="rId251" Type="http://schemas.openxmlformats.org/officeDocument/2006/relationships/image" Target="../media/image251.png"/><Relationship Id="rId46" Type="http://schemas.openxmlformats.org/officeDocument/2006/relationships/image" Target="../media/image46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49" Type="http://schemas.openxmlformats.org/officeDocument/2006/relationships/image" Target="../media/image349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53" Type="http://schemas.openxmlformats.org/officeDocument/2006/relationships/image" Target="../media/image153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png"/><Relationship Id="rId220" Type="http://schemas.openxmlformats.org/officeDocument/2006/relationships/image" Target="../media/image220.png"/><Relationship Id="rId15" Type="http://schemas.openxmlformats.org/officeDocument/2006/relationships/image" Target="../media/image15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318" Type="http://schemas.openxmlformats.org/officeDocument/2006/relationships/image" Target="../media/image318.png"/><Relationship Id="rId99" Type="http://schemas.openxmlformats.org/officeDocument/2006/relationships/image" Target="../media/image99.png"/><Relationship Id="rId122" Type="http://schemas.openxmlformats.org/officeDocument/2006/relationships/image" Target="../media/image122.png"/><Relationship Id="rId164" Type="http://schemas.openxmlformats.org/officeDocument/2006/relationships/image" Target="../media/image164.png"/><Relationship Id="rId371" Type="http://schemas.openxmlformats.org/officeDocument/2006/relationships/image" Target="../media/image371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73" Type="http://schemas.openxmlformats.org/officeDocument/2006/relationships/image" Target="../media/image273.png"/><Relationship Id="rId329" Type="http://schemas.openxmlformats.org/officeDocument/2006/relationships/image" Target="../media/image329.png"/><Relationship Id="rId68" Type="http://schemas.openxmlformats.org/officeDocument/2006/relationships/image" Target="../media/image68.png"/><Relationship Id="rId133" Type="http://schemas.openxmlformats.org/officeDocument/2006/relationships/image" Target="../media/image133.png"/><Relationship Id="rId175" Type="http://schemas.openxmlformats.org/officeDocument/2006/relationships/image" Target="../media/image175.png"/><Relationship Id="rId340" Type="http://schemas.openxmlformats.org/officeDocument/2006/relationships/image" Target="../media/image340.png"/><Relationship Id="rId200" Type="http://schemas.openxmlformats.org/officeDocument/2006/relationships/image" Target="../media/image200.png"/><Relationship Id="rId382" Type="http://schemas.openxmlformats.org/officeDocument/2006/relationships/image" Target="../media/image382.png"/><Relationship Id="rId242" Type="http://schemas.openxmlformats.org/officeDocument/2006/relationships/image" Target="../media/image242.png"/><Relationship Id="rId284" Type="http://schemas.openxmlformats.org/officeDocument/2006/relationships/image" Target="../media/image284.png"/><Relationship Id="rId37" Type="http://schemas.openxmlformats.org/officeDocument/2006/relationships/image" Target="../media/image37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86" Type="http://schemas.openxmlformats.org/officeDocument/2006/relationships/image" Target="../media/image186.png"/><Relationship Id="rId351" Type="http://schemas.openxmlformats.org/officeDocument/2006/relationships/image" Target="../media/image351.pn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211" Type="http://schemas.openxmlformats.org/officeDocument/2006/relationships/image" Target="../media/image211.png"/><Relationship Id="rId253" Type="http://schemas.openxmlformats.org/officeDocument/2006/relationships/image" Target="../media/image253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48" Type="http://schemas.openxmlformats.org/officeDocument/2006/relationships/image" Target="../media/image48.png"/><Relationship Id="rId113" Type="http://schemas.openxmlformats.org/officeDocument/2006/relationships/image" Target="../media/image113.png"/><Relationship Id="rId320" Type="http://schemas.openxmlformats.org/officeDocument/2006/relationships/image" Target="../media/image320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23.png"/><Relationship Id="rId3" Type="http://schemas.openxmlformats.org/officeDocument/2006/relationships/image" Target="../media/image418.png"/><Relationship Id="rId7" Type="http://schemas.openxmlformats.org/officeDocument/2006/relationships/image" Target="../media/image422.png"/><Relationship Id="rId12" Type="http://schemas.openxmlformats.org/officeDocument/2006/relationships/image" Target="../media/image427.png"/><Relationship Id="rId2" Type="http://schemas.openxmlformats.org/officeDocument/2006/relationships/image" Target="../media/image417.png"/><Relationship Id="rId1" Type="http://schemas.openxmlformats.org/officeDocument/2006/relationships/image" Target="../media/image416.png"/><Relationship Id="rId6" Type="http://schemas.openxmlformats.org/officeDocument/2006/relationships/image" Target="../media/image421.png"/><Relationship Id="rId11" Type="http://schemas.openxmlformats.org/officeDocument/2006/relationships/image" Target="../media/image426.png"/><Relationship Id="rId5" Type="http://schemas.openxmlformats.org/officeDocument/2006/relationships/image" Target="../media/image420.png"/><Relationship Id="rId10" Type="http://schemas.openxmlformats.org/officeDocument/2006/relationships/image" Target="../media/image425.png"/><Relationship Id="rId4" Type="http://schemas.openxmlformats.org/officeDocument/2006/relationships/image" Target="../media/image419.png"/><Relationship Id="rId9" Type="http://schemas.openxmlformats.org/officeDocument/2006/relationships/image" Target="../media/image4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22225</xdr:colOff>
      <xdr:row>2</xdr:row>
      <xdr:rowOff>173355</xdr:rowOff>
    </xdr:from>
    <xdr:to>
      <xdr:col>3</xdr:col>
      <xdr:colOff>0</xdr:colOff>
      <xdr:row>2</xdr:row>
      <xdr:rowOff>450850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6535" y="1442085"/>
          <a:ext cx="1823085" cy="277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</xdr:colOff>
      <xdr:row>3</xdr:row>
      <xdr:rowOff>158115</xdr:rowOff>
    </xdr:from>
    <xdr:to>
      <xdr:col>3</xdr:col>
      <xdr:colOff>3959</xdr:colOff>
      <xdr:row>3</xdr:row>
      <xdr:rowOff>498475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45740" y="2061210"/>
          <a:ext cx="1837690" cy="340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123825</xdr:colOff>
      <xdr:row>4</xdr:row>
      <xdr:rowOff>93345</xdr:rowOff>
    </xdr:from>
    <xdr:to>
      <xdr:col>2</xdr:col>
      <xdr:colOff>1600835</xdr:colOff>
      <xdr:row>4</xdr:row>
      <xdr:rowOff>495300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8135" y="2630805"/>
          <a:ext cx="1477010" cy="401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404177</xdr:colOff>
      <xdr:row>5</xdr:row>
      <xdr:rowOff>68897</xdr:rowOff>
    </xdr:from>
    <xdr:to>
      <xdr:col>2</xdr:col>
      <xdr:colOff>1315402</xdr:colOff>
      <xdr:row>5</xdr:row>
      <xdr:rowOff>562927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5400000">
          <a:off x="3346450" y="3006725"/>
          <a:ext cx="494030" cy="911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317500</xdr:colOff>
      <xdr:row>6</xdr:row>
      <xdr:rowOff>85725</xdr:rowOff>
    </xdr:from>
    <xdr:to>
      <xdr:col>2</xdr:col>
      <xdr:colOff>1463040</xdr:colOff>
      <xdr:row>6</xdr:row>
      <xdr:rowOff>561975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5400000">
          <a:off x="3386455" y="3532505"/>
          <a:ext cx="476250" cy="1145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428625</xdr:colOff>
      <xdr:row>7</xdr:row>
      <xdr:rowOff>34290</xdr:rowOff>
    </xdr:from>
    <xdr:to>
      <xdr:col>2</xdr:col>
      <xdr:colOff>1367155</xdr:colOff>
      <xdr:row>7</xdr:row>
      <xdr:rowOff>549275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162935" y="4450080"/>
          <a:ext cx="938530" cy="514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371475</xdr:colOff>
      <xdr:row>8</xdr:row>
      <xdr:rowOff>52070</xdr:rowOff>
    </xdr:from>
    <xdr:to>
      <xdr:col>2</xdr:col>
      <xdr:colOff>1419225</xdr:colOff>
      <xdr:row>8</xdr:row>
      <xdr:rowOff>601345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105785" y="5102225"/>
          <a:ext cx="1047750" cy="549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394970</xdr:colOff>
      <xdr:row>9</xdr:row>
      <xdr:rowOff>50800</xdr:rowOff>
    </xdr:from>
    <xdr:to>
      <xdr:col>2</xdr:col>
      <xdr:colOff>1421130</xdr:colOff>
      <xdr:row>9</xdr:row>
      <xdr:rowOff>544830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5400000">
          <a:off x="3395345" y="5469255"/>
          <a:ext cx="494030" cy="1026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506412</xdr:colOff>
      <xdr:row>10</xdr:row>
      <xdr:rowOff>64452</xdr:rowOff>
    </xdr:from>
    <xdr:to>
      <xdr:col>2</xdr:col>
      <xdr:colOff>1277302</xdr:colOff>
      <xdr:row>10</xdr:row>
      <xdr:rowOff>547687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5400000">
          <a:off x="3383915" y="6238875"/>
          <a:ext cx="483235" cy="770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571500</xdr:colOff>
      <xdr:row>11</xdr:row>
      <xdr:rowOff>100965</xdr:rowOff>
    </xdr:from>
    <xdr:to>
      <xdr:col>2</xdr:col>
      <xdr:colOff>1209675</xdr:colOff>
      <xdr:row>11</xdr:row>
      <xdr:rowOff>561975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305810" y="7054215"/>
          <a:ext cx="638175" cy="461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615950</xdr:colOff>
      <xdr:row>12</xdr:row>
      <xdr:rowOff>50800</xdr:rowOff>
    </xdr:from>
    <xdr:to>
      <xdr:col>2</xdr:col>
      <xdr:colOff>1268095</xdr:colOff>
      <xdr:row>12</xdr:row>
      <xdr:rowOff>581025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5400000">
          <a:off x="3411220" y="7577455"/>
          <a:ext cx="530225" cy="652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552450</xdr:colOff>
      <xdr:row>13</xdr:row>
      <xdr:rowOff>15240</xdr:rowOff>
    </xdr:from>
    <xdr:to>
      <xdr:col>2</xdr:col>
      <xdr:colOff>1343025</xdr:colOff>
      <xdr:row>13</xdr:row>
      <xdr:rowOff>596900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286760" y="8237220"/>
          <a:ext cx="790575" cy="581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219075</xdr:colOff>
      <xdr:row>14</xdr:row>
      <xdr:rowOff>128905</xdr:rowOff>
    </xdr:from>
    <xdr:to>
      <xdr:col>2</xdr:col>
      <xdr:colOff>1587500</xdr:colOff>
      <xdr:row>14</xdr:row>
      <xdr:rowOff>527050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953385" y="8985250"/>
          <a:ext cx="1368425" cy="398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</xdr:colOff>
      <xdr:row>15</xdr:row>
      <xdr:rowOff>81915</xdr:rowOff>
    </xdr:from>
    <xdr:to>
      <xdr:col>3</xdr:col>
      <xdr:colOff>149</xdr:colOff>
      <xdr:row>15</xdr:row>
      <xdr:rowOff>479425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791460" y="9572625"/>
          <a:ext cx="1788160" cy="397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590550</xdr:colOff>
      <xdr:row>16</xdr:row>
      <xdr:rowOff>60325</xdr:rowOff>
    </xdr:from>
    <xdr:to>
      <xdr:col>2</xdr:col>
      <xdr:colOff>1104265</xdr:colOff>
      <xdr:row>16</xdr:row>
      <xdr:rowOff>561975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324860" y="10185400"/>
          <a:ext cx="513715" cy="501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543560</xdr:colOff>
      <xdr:row>17</xdr:row>
      <xdr:rowOff>47625</xdr:rowOff>
    </xdr:from>
    <xdr:to>
      <xdr:col>2</xdr:col>
      <xdr:colOff>1111250</xdr:colOff>
      <xdr:row>17</xdr:row>
      <xdr:rowOff>602615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277870" y="10807065"/>
          <a:ext cx="567690" cy="554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581025</xdr:colOff>
      <xdr:row>18</xdr:row>
      <xdr:rowOff>24130</xdr:rowOff>
    </xdr:from>
    <xdr:to>
      <xdr:col>2</xdr:col>
      <xdr:colOff>1153160</xdr:colOff>
      <xdr:row>18</xdr:row>
      <xdr:rowOff>606425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3315335" y="11417935"/>
          <a:ext cx="572135" cy="582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637540</xdr:colOff>
      <xdr:row>19</xdr:row>
      <xdr:rowOff>24765</xdr:rowOff>
    </xdr:from>
    <xdr:to>
      <xdr:col>2</xdr:col>
      <xdr:colOff>1209675</xdr:colOff>
      <xdr:row>19</xdr:row>
      <xdr:rowOff>581025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371850" y="12052935"/>
          <a:ext cx="572135" cy="556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600075</xdr:colOff>
      <xdr:row>21</xdr:row>
      <xdr:rowOff>12700</xdr:rowOff>
    </xdr:from>
    <xdr:to>
      <xdr:col>2</xdr:col>
      <xdr:colOff>1181735</xdr:colOff>
      <xdr:row>21</xdr:row>
      <xdr:rowOff>609600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334385" y="13309600"/>
          <a:ext cx="581660" cy="596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571500</xdr:colOff>
      <xdr:row>20</xdr:row>
      <xdr:rowOff>57150</xdr:rowOff>
    </xdr:from>
    <xdr:to>
      <xdr:col>2</xdr:col>
      <xdr:colOff>1343660</xdr:colOff>
      <xdr:row>20</xdr:row>
      <xdr:rowOff>603250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305810" y="12719685"/>
          <a:ext cx="772160" cy="54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180975</xdr:colOff>
      <xdr:row>22</xdr:row>
      <xdr:rowOff>124460</xdr:rowOff>
    </xdr:from>
    <xdr:to>
      <xdr:col>2</xdr:col>
      <xdr:colOff>1524000</xdr:colOff>
      <xdr:row>22</xdr:row>
      <xdr:rowOff>565150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915285" y="14055725"/>
          <a:ext cx="1343025" cy="440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28575</xdr:colOff>
      <xdr:row>23</xdr:row>
      <xdr:rowOff>129540</xdr:rowOff>
    </xdr:from>
    <xdr:to>
      <xdr:col>3</xdr:col>
      <xdr:colOff>0</xdr:colOff>
      <xdr:row>23</xdr:row>
      <xdr:rowOff>565150</xdr:rowOff>
    </xdr:to>
    <xdr:pic>
      <xdr:nvPicPr>
        <xdr:cNvPr id="23" name="图片 22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762885" y="14695170"/>
          <a:ext cx="181673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247650</xdr:colOff>
      <xdr:row>24</xdr:row>
      <xdr:rowOff>109220</xdr:rowOff>
    </xdr:from>
    <xdr:to>
      <xdr:col>2</xdr:col>
      <xdr:colOff>1447800</xdr:colOff>
      <xdr:row>24</xdr:row>
      <xdr:rowOff>571500</xdr:rowOff>
    </xdr:to>
    <xdr:pic>
      <xdr:nvPicPr>
        <xdr:cNvPr id="24" name="图片 23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981960" y="15309215"/>
          <a:ext cx="1200150" cy="462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331470</xdr:colOff>
      <xdr:row>25</xdr:row>
      <xdr:rowOff>112395</xdr:rowOff>
    </xdr:from>
    <xdr:to>
      <xdr:col>2</xdr:col>
      <xdr:colOff>1419860</xdr:colOff>
      <xdr:row>25</xdr:row>
      <xdr:rowOff>575945</xdr:rowOff>
    </xdr:to>
    <xdr:pic>
      <xdr:nvPicPr>
        <xdr:cNvPr id="25" name="图片 24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5400000">
          <a:off x="3378200" y="15634335"/>
          <a:ext cx="463550" cy="1088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533400</xdr:colOff>
      <xdr:row>26</xdr:row>
      <xdr:rowOff>40640</xdr:rowOff>
    </xdr:from>
    <xdr:to>
      <xdr:col>2</xdr:col>
      <xdr:colOff>1305560</xdr:colOff>
      <xdr:row>26</xdr:row>
      <xdr:rowOff>591820</xdr:rowOff>
    </xdr:to>
    <xdr:pic>
      <xdr:nvPicPr>
        <xdr:cNvPr id="26" name="图片 25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3267710" y="16509365"/>
          <a:ext cx="772160" cy="551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495300</xdr:colOff>
      <xdr:row>27</xdr:row>
      <xdr:rowOff>29210</xdr:rowOff>
    </xdr:from>
    <xdr:to>
      <xdr:col>2</xdr:col>
      <xdr:colOff>1324610</xdr:colOff>
      <xdr:row>27</xdr:row>
      <xdr:rowOff>559435</xdr:rowOff>
    </xdr:to>
    <xdr:pic>
      <xdr:nvPicPr>
        <xdr:cNvPr id="27" name="图片 26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3229610" y="17132300"/>
          <a:ext cx="829310" cy="53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676275</xdr:colOff>
      <xdr:row>28</xdr:row>
      <xdr:rowOff>34925</xdr:rowOff>
    </xdr:from>
    <xdr:to>
      <xdr:col>2</xdr:col>
      <xdr:colOff>1247775</xdr:colOff>
      <xdr:row>28</xdr:row>
      <xdr:rowOff>612775</xdr:rowOff>
    </xdr:to>
    <xdr:pic>
      <xdr:nvPicPr>
        <xdr:cNvPr id="28" name="图片 2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3410585" y="17772380"/>
          <a:ext cx="571500" cy="577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638175</xdr:colOff>
      <xdr:row>29</xdr:row>
      <xdr:rowOff>25400</xdr:rowOff>
    </xdr:from>
    <xdr:to>
      <xdr:col>2</xdr:col>
      <xdr:colOff>1276985</xdr:colOff>
      <xdr:row>29</xdr:row>
      <xdr:rowOff>603885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3372485" y="18397220"/>
          <a:ext cx="638810" cy="578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495300</xdr:colOff>
      <xdr:row>30</xdr:row>
      <xdr:rowOff>72390</xdr:rowOff>
    </xdr:from>
    <xdr:to>
      <xdr:col>2</xdr:col>
      <xdr:colOff>1343660</xdr:colOff>
      <xdr:row>30</xdr:row>
      <xdr:rowOff>558800</xdr:rowOff>
    </xdr:to>
    <xdr:pic>
      <xdr:nvPicPr>
        <xdr:cNvPr id="30" name="图片 2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5400000">
          <a:off x="3410585" y="18897600"/>
          <a:ext cx="486410" cy="848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409575</xdr:colOff>
      <xdr:row>31</xdr:row>
      <xdr:rowOff>82550</xdr:rowOff>
    </xdr:from>
    <xdr:to>
      <xdr:col>2</xdr:col>
      <xdr:colOff>1391285</xdr:colOff>
      <xdr:row>31</xdr:row>
      <xdr:rowOff>571500</xdr:rowOff>
    </xdr:to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143885" y="19723100"/>
          <a:ext cx="981710" cy="488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133350</xdr:colOff>
      <xdr:row>32</xdr:row>
      <xdr:rowOff>163195</xdr:rowOff>
    </xdr:from>
    <xdr:to>
      <xdr:col>3</xdr:col>
      <xdr:colOff>0</xdr:colOff>
      <xdr:row>32</xdr:row>
      <xdr:rowOff>498475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867660" y="20438110"/>
          <a:ext cx="1711960" cy="335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76200</xdr:colOff>
      <xdr:row>33</xdr:row>
      <xdr:rowOff>149225</xdr:rowOff>
    </xdr:from>
    <xdr:to>
      <xdr:col>2</xdr:col>
      <xdr:colOff>1657985</xdr:colOff>
      <xdr:row>33</xdr:row>
      <xdr:rowOff>584200</xdr:rowOff>
    </xdr:to>
    <xdr:pic>
      <xdr:nvPicPr>
        <xdr:cNvPr id="33" name="图片 32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2810510" y="21058505"/>
          <a:ext cx="1581785" cy="434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571500</xdr:colOff>
      <xdr:row>34</xdr:row>
      <xdr:rowOff>79375</xdr:rowOff>
    </xdr:from>
    <xdr:to>
      <xdr:col>2</xdr:col>
      <xdr:colOff>1200150</xdr:colOff>
      <xdr:row>34</xdr:row>
      <xdr:rowOff>555625</xdr:rowOff>
    </xdr:to>
    <xdr:pic>
      <xdr:nvPicPr>
        <xdr:cNvPr id="34" name="图片 33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3305810" y="21623020"/>
          <a:ext cx="628650" cy="476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</xdr:colOff>
      <xdr:row>35</xdr:row>
      <xdr:rowOff>243840</xdr:rowOff>
    </xdr:from>
    <xdr:to>
      <xdr:col>2</xdr:col>
      <xdr:colOff>1657985</xdr:colOff>
      <xdr:row>35</xdr:row>
      <xdr:rowOff>441325</xdr:rowOff>
    </xdr:to>
    <xdr:pic>
      <xdr:nvPicPr>
        <xdr:cNvPr id="35" name="图片 3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772410" y="22421850"/>
          <a:ext cx="161988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</xdr:colOff>
      <xdr:row>36</xdr:row>
      <xdr:rowOff>282575</xdr:rowOff>
    </xdr:from>
    <xdr:to>
      <xdr:col>2</xdr:col>
      <xdr:colOff>1657985</xdr:colOff>
      <xdr:row>36</xdr:row>
      <xdr:rowOff>480060</xdr:rowOff>
    </xdr:to>
    <xdr:pic>
      <xdr:nvPicPr>
        <xdr:cNvPr id="36" name="图片 35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772410" y="23094950"/>
          <a:ext cx="1619885" cy="197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</xdr:colOff>
      <xdr:row>37</xdr:row>
      <xdr:rowOff>254000</xdr:rowOff>
    </xdr:from>
    <xdr:to>
      <xdr:col>3</xdr:col>
      <xdr:colOff>2689</xdr:colOff>
      <xdr:row>37</xdr:row>
      <xdr:rowOff>440690</xdr:rowOff>
    </xdr:to>
    <xdr:pic>
      <xdr:nvPicPr>
        <xdr:cNvPr id="37" name="图片 36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753360" y="23700740"/>
          <a:ext cx="1828800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</xdr:colOff>
      <xdr:row>38</xdr:row>
      <xdr:rowOff>234950</xdr:rowOff>
    </xdr:from>
    <xdr:to>
      <xdr:col>3</xdr:col>
      <xdr:colOff>2689</xdr:colOff>
      <xdr:row>38</xdr:row>
      <xdr:rowOff>421640</xdr:rowOff>
    </xdr:to>
    <xdr:pic>
      <xdr:nvPicPr>
        <xdr:cNvPr id="38" name="图片 37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2753360" y="24316055"/>
          <a:ext cx="1828800" cy="186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323850</xdr:colOff>
      <xdr:row>38</xdr:row>
      <xdr:rowOff>634365</xdr:rowOff>
    </xdr:from>
    <xdr:to>
      <xdr:col>2</xdr:col>
      <xdr:colOff>1488440</xdr:colOff>
      <xdr:row>39</xdr:row>
      <xdr:rowOff>565150</xdr:rowOff>
    </xdr:to>
    <xdr:pic>
      <xdr:nvPicPr>
        <xdr:cNvPr id="39" name="图片 38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3058160" y="24715470"/>
          <a:ext cx="1164590" cy="565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542925</xdr:colOff>
      <xdr:row>40</xdr:row>
      <xdr:rowOff>25400</xdr:rowOff>
    </xdr:from>
    <xdr:to>
      <xdr:col>2</xdr:col>
      <xdr:colOff>1173480</xdr:colOff>
      <xdr:row>40</xdr:row>
      <xdr:rowOff>565150</xdr:rowOff>
    </xdr:to>
    <xdr:pic>
      <xdr:nvPicPr>
        <xdr:cNvPr id="40" name="图片 39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3277235" y="25375235"/>
          <a:ext cx="630555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40</xdr:row>
      <xdr:rowOff>634365</xdr:rowOff>
    </xdr:from>
    <xdr:to>
      <xdr:col>2</xdr:col>
      <xdr:colOff>1452880</xdr:colOff>
      <xdr:row>41</xdr:row>
      <xdr:rowOff>584835</xdr:rowOff>
    </xdr:to>
    <xdr:pic>
      <xdr:nvPicPr>
        <xdr:cNvPr id="41" name="图片 40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2972435" y="25984200"/>
          <a:ext cx="1214755" cy="584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250825</xdr:colOff>
      <xdr:row>42</xdr:row>
      <xdr:rowOff>21590</xdr:rowOff>
    </xdr:from>
    <xdr:to>
      <xdr:col>2</xdr:col>
      <xdr:colOff>1465580</xdr:colOff>
      <xdr:row>42</xdr:row>
      <xdr:rowOff>607060</xdr:rowOff>
    </xdr:to>
    <xdr:pic>
      <xdr:nvPicPr>
        <xdr:cNvPr id="42" name="图片 41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2985135" y="26640155"/>
          <a:ext cx="1214755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234950</xdr:colOff>
      <xdr:row>43</xdr:row>
      <xdr:rowOff>34290</xdr:rowOff>
    </xdr:from>
    <xdr:to>
      <xdr:col>2</xdr:col>
      <xdr:colOff>1449705</xdr:colOff>
      <xdr:row>43</xdr:row>
      <xdr:rowOff>619760</xdr:rowOff>
    </xdr:to>
    <xdr:pic>
      <xdr:nvPicPr>
        <xdr:cNvPr id="43" name="图片 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2969260" y="27287220"/>
          <a:ext cx="1214755" cy="5854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315595</xdr:colOff>
      <xdr:row>44</xdr:row>
      <xdr:rowOff>34290</xdr:rowOff>
    </xdr:from>
    <xdr:to>
      <xdr:col>2</xdr:col>
      <xdr:colOff>1205230</xdr:colOff>
      <xdr:row>44</xdr:row>
      <xdr:rowOff>624840</xdr:rowOff>
    </xdr:to>
    <xdr:pic>
      <xdr:nvPicPr>
        <xdr:cNvPr id="44" name="图片 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3049905" y="27921585"/>
          <a:ext cx="889635" cy="590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45085</xdr:colOff>
      <xdr:row>45</xdr:row>
      <xdr:rowOff>131445</xdr:rowOff>
    </xdr:from>
    <xdr:to>
      <xdr:col>3</xdr:col>
      <xdr:colOff>0</xdr:colOff>
      <xdr:row>45</xdr:row>
      <xdr:rowOff>418465</xdr:rowOff>
    </xdr:to>
    <xdr:pic>
      <xdr:nvPicPr>
        <xdr:cNvPr id="45" name="图片 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2779395" y="28653105"/>
          <a:ext cx="1800225" cy="2870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466725</xdr:colOff>
      <xdr:row>46</xdr:row>
      <xdr:rowOff>10160</xdr:rowOff>
    </xdr:from>
    <xdr:to>
      <xdr:col>2</xdr:col>
      <xdr:colOff>1066800</xdr:colOff>
      <xdr:row>46</xdr:row>
      <xdr:rowOff>598170</xdr:rowOff>
    </xdr:to>
    <xdr:pic>
      <xdr:nvPicPr>
        <xdr:cNvPr id="46" name="图片 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3201035" y="29166185"/>
          <a:ext cx="600075" cy="588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361950</xdr:colOff>
      <xdr:row>47</xdr:row>
      <xdr:rowOff>34925</xdr:rowOff>
    </xdr:from>
    <xdr:to>
      <xdr:col>2</xdr:col>
      <xdr:colOff>1316990</xdr:colOff>
      <xdr:row>47</xdr:row>
      <xdr:rowOff>628650</xdr:rowOff>
    </xdr:to>
    <xdr:pic>
      <xdr:nvPicPr>
        <xdr:cNvPr id="47" name="图片 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3096260" y="29825315"/>
          <a:ext cx="955040" cy="593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457200</xdr:colOff>
      <xdr:row>48</xdr:row>
      <xdr:rowOff>100330</xdr:rowOff>
    </xdr:from>
    <xdr:to>
      <xdr:col>2</xdr:col>
      <xdr:colOff>1181100</xdr:colOff>
      <xdr:row>48</xdr:row>
      <xdr:rowOff>511175</xdr:rowOff>
    </xdr:to>
    <xdr:pic>
      <xdr:nvPicPr>
        <xdr:cNvPr id="48" name="图片 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3191510" y="30525085"/>
          <a:ext cx="723900" cy="410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219075</xdr:colOff>
      <xdr:row>48</xdr:row>
      <xdr:rowOff>634365</xdr:rowOff>
    </xdr:from>
    <xdr:to>
      <xdr:col>2</xdr:col>
      <xdr:colOff>1584960</xdr:colOff>
      <xdr:row>49</xdr:row>
      <xdr:rowOff>584200</xdr:rowOff>
    </xdr:to>
    <xdr:pic>
      <xdr:nvPicPr>
        <xdr:cNvPr id="49" name="图片 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2953385" y="31059120"/>
          <a:ext cx="1365885" cy="58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50</xdr:row>
      <xdr:rowOff>48260</xdr:rowOff>
    </xdr:from>
    <xdr:to>
      <xdr:col>2</xdr:col>
      <xdr:colOff>1466850</xdr:colOff>
      <xdr:row>50</xdr:row>
      <xdr:rowOff>618490</xdr:rowOff>
    </xdr:to>
    <xdr:pic>
      <xdr:nvPicPr>
        <xdr:cNvPr id="50" name="图片 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3153410" y="31741745"/>
          <a:ext cx="1047750" cy="570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384175</xdr:colOff>
      <xdr:row>51</xdr:row>
      <xdr:rowOff>20320</xdr:rowOff>
    </xdr:from>
    <xdr:to>
      <xdr:col>2</xdr:col>
      <xdr:colOff>1294130</xdr:colOff>
      <xdr:row>51</xdr:row>
      <xdr:rowOff>587375</xdr:rowOff>
    </xdr:to>
    <xdr:pic>
      <xdr:nvPicPr>
        <xdr:cNvPr id="51" name="图片 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5400000">
          <a:off x="3289935" y="32176720"/>
          <a:ext cx="567055" cy="909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290195</xdr:colOff>
      <xdr:row>52</xdr:row>
      <xdr:rowOff>20320</xdr:rowOff>
    </xdr:from>
    <xdr:to>
      <xdr:col>2</xdr:col>
      <xdr:colOff>1436370</xdr:colOff>
      <xdr:row>52</xdr:row>
      <xdr:rowOff>608965</xdr:rowOff>
    </xdr:to>
    <xdr:pic>
      <xdr:nvPicPr>
        <xdr:cNvPr id="52" name="图片 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5400000">
          <a:off x="3303270" y="32703770"/>
          <a:ext cx="588645" cy="1146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400050</xdr:colOff>
      <xdr:row>53</xdr:row>
      <xdr:rowOff>15240</xdr:rowOff>
    </xdr:from>
    <xdr:to>
      <xdr:col>2</xdr:col>
      <xdr:colOff>1287780</xdr:colOff>
      <xdr:row>53</xdr:row>
      <xdr:rowOff>609600</xdr:rowOff>
    </xdr:to>
    <xdr:pic>
      <xdr:nvPicPr>
        <xdr:cNvPr id="53" name="图片 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3134360" y="33611820"/>
          <a:ext cx="887730" cy="594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358775</xdr:colOff>
      <xdr:row>54</xdr:row>
      <xdr:rowOff>29845</xdr:rowOff>
    </xdr:from>
    <xdr:to>
      <xdr:col>2</xdr:col>
      <xdr:colOff>1274445</xdr:colOff>
      <xdr:row>54</xdr:row>
      <xdr:rowOff>602615</xdr:rowOff>
    </xdr:to>
    <xdr:pic>
      <xdr:nvPicPr>
        <xdr:cNvPr id="54" name="图片 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5400000">
          <a:off x="3264535" y="34089340"/>
          <a:ext cx="57277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420370</xdr:colOff>
      <xdr:row>55</xdr:row>
      <xdr:rowOff>13335</xdr:rowOff>
    </xdr:from>
    <xdr:to>
      <xdr:col>2</xdr:col>
      <xdr:colOff>1261110</xdr:colOff>
      <xdr:row>55</xdr:row>
      <xdr:rowOff>578485</xdr:rowOff>
    </xdr:to>
    <xdr:pic>
      <xdr:nvPicPr>
        <xdr:cNvPr id="55" name="图片 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5400000">
          <a:off x="3292475" y="34740850"/>
          <a:ext cx="565150" cy="840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123825</xdr:colOff>
      <xdr:row>56</xdr:row>
      <xdr:rowOff>53340</xdr:rowOff>
    </xdr:from>
    <xdr:to>
      <xdr:col>2</xdr:col>
      <xdr:colOff>1492250</xdr:colOff>
      <xdr:row>56</xdr:row>
      <xdr:rowOff>612775</xdr:rowOff>
    </xdr:to>
    <xdr:pic>
      <xdr:nvPicPr>
        <xdr:cNvPr id="56" name="图片 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2858135" y="35553015"/>
          <a:ext cx="1368425" cy="559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</xdr:colOff>
      <xdr:row>57</xdr:row>
      <xdr:rowOff>148590</xdr:rowOff>
    </xdr:from>
    <xdr:to>
      <xdr:col>3</xdr:col>
      <xdr:colOff>2689</xdr:colOff>
      <xdr:row>57</xdr:row>
      <xdr:rowOff>441325</xdr:rowOff>
    </xdr:to>
    <xdr:pic>
      <xdr:nvPicPr>
        <xdr:cNvPr id="57" name="图片 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2781935" y="36282630"/>
          <a:ext cx="1800225" cy="292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133350</xdr:colOff>
      <xdr:row>58</xdr:row>
      <xdr:rowOff>215900</xdr:rowOff>
    </xdr:from>
    <xdr:to>
      <xdr:col>2</xdr:col>
      <xdr:colOff>1657350</xdr:colOff>
      <xdr:row>58</xdr:row>
      <xdr:rowOff>440690</xdr:rowOff>
    </xdr:to>
    <xdr:pic>
      <xdr:nvPicPr>
        <xdr:cNvPr id="58" name="图片 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2867660" y="36984305"/>
          <a:ext cx="1524000" cy="224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342900</xdr:colOff>
      <xdr:row>59</xdr:row>
      <xdr:rowOff>20320</xdr:rowOff>
    </xdr:from>
    <xdr:to>
      <xdr:col>2</xdr:col>
      <xdr:colOff>1238885</xdr:colOff>
      <xdr:row>59</xdr:row>
      <xdr:rowOff>565150</xdr:rowOff>
    </xdr:to>
    <xdr:pic>
      <xdr:nvPicPr>
        <xdr:cNvPr id="59" name="图片 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3077210" y="37423090"/>
          <a:ext cx="895985" cy="544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552450</xdr:colOff>
      <xdr:row>60</xdr:row>
      <xdr:rowOff>73025</xdr:rowOff>
    </xdr:from>
    <xdr:to>
      <xdr:col>2</xdr:col>
      <xdr:colOff>1112520</xdr:colOff>
      <xdr:row>60</xdr:row>
      <xdr:rowOff>588010</xdr:rowOff>
    </xdr:to>
    <xdr:pic>
      <xdr:nvPicPr>
        <xdr:cNvPr id="60" name="图片 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3286760" y="38110160"/>
          <a:ext cx="560070" cy="514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600075</xdr:colOff>
      <xdr:row>61</xdr:row>
      <xdr:rowOff>52705</xdr:rowOff>
    </xdr:from>
    <xdr:to>
      <xdr:col>2</xdr:col>
      <xdr:colOff>1129030</xdr:colOff>
      <xdr:row>61</xdr:row>
      <xdr:rowOff>584200</xdr:rowOff>
    </xdr:to>
    <xdr:pic>
      <xdr:nvPicPr>
        <xdr:cNvPr id="61" name="图片 6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3334385" y="38724205"/>
          <a:ext cx="528955" cy="531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561975</xdr:colOff>
      <xdr:row>62</xdr:row>
      <xdr:rowOff>16510</xdr:rowOff>
    </xdr:from>
    <xdr:to>
      <xdr:col>2</xdr:col>
      <xdr:colOff>1143000</xdr:colOff>
      <xdr:row>62</xdr:row>
      <xdr:rowOff>596900</xdr:rowOff>
    </xdr:to>
    <xdr:pic>
      <xdr:nvPicPr>
        <xdr:cNvPr id="62" name="图片 6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3296285" y="39322375"/>
          <a:ext cx="581025" cy="580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333375</xdr:colOff>
      <xdr:row>63</xdr:row>
      <xdr:rowOff>49530</xdr:rowOff>
    </xdr:from>
    <xdr:to>
      <xdr:col>2</xdr:col>
      <xdr:colOff>1333500</xdr:colOff>
      <xdr:row>63</xdr:row>
      <xdr:rowOff>596900</xdr:rowOff>
    </xdr:to>
    <xdr:pic>
      <xdr:nvPicPr>
        <xdr:cNvPr id="63" name="图片 6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3067685" y="39989760"/>
          <a:ext cx="1000125" cy="547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363220</xdr:colOff>
      <xdr:row>64</xdr:row>
      <xdr:rowOff>99060</xdr:rowOff>
    </xdr:from>
    <xdr:to>
      <xdr:col>2</xdr:col>
      <xdr:colOff>1483995</xdr:colOff>
      <xdr:row>64</xdr:row>
      <xdr:rowOff>537845</xdr:rowOff>
    </xdr:to>
    <xdr:pic>
      <xdr:nvPicPr>
        <xdr:cNvPr id="64" name="图片 6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5400000">
          <a:off x="3438525" y="40332660"/>
          <a:ext cx="438785" cy="1120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</xdr:colOff>
      <xdr:row>65</xdr:row>
      <xdr:rowOff>234315</xdr:rowOff>
    </xdr:from>
    <xdr:to>
      <xdr:col>3</xdr:col>
      <xdr:colOff>5864</xdr:colOff>
      <xdr:row>65</xdr:row>
      <xdr:rowOff>374650</xdr:rowOff>
    </xdr:to>
    <xdr:pic>
      <xdr:nvPicPr>
        <xdr:cNvPr id="65" name="图片 6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2791460" y="41443275"/>
          <a:ext cx="179387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</xdr:colOff>
      <xdr:row>66</xdr:row>
      <xdr:rowOff>215265</xdr:rowOff>
    </xdr:from>
    <xdr:to>
      <xdr:col>2</xdr:col>
      <xdr:colOff>1655445</xdr:colOff>
      <xdr:row>66</xdr:row>
      <xdr:rowOff>447675</xdr:rowOff>
    </xdr:to>
    <xdr:pic>
      <xdr:nvPicPr>
        <xdr:cNvPr id="66" name="图片 6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2791460" y="42058590"/>
          <a:ext cx="1598295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76200</xdr:colOff>
      <xdr:row>67</xdr:row>
      <xdr:rowOff>221615</xdr:rowOff>
    </xdr:from>
    <xdr:to>
      <xdr:col>2</xdr:col>
      <xdr:colOff>1657985</xdr:colOff>
      <xdr:row>67</xdr:row>
      <xdr:rowOff>466725</xdr:rowOff>
    </xdr:to>
    <xdr:pic>
      <xdr:nvPicPr>
        <xdr:cNvPr id="67" name="图片 6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2810510" y="42699305"/>
          <a:ext cx="1581785" cy="245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434022</xdr:colOff>
      <xdr:row>68</xdr:row>
      <xdr:rowOff>60007</xdr:rowOff>
    </xdr:from>
    <xdr:to>
      <xdr:col>2</xdr:col>
      <xdr:colOff>1111567</xdr:colOff>
      <xdr:row>68</xdr:row>
      <xdr:rowOff>590867</xdr:rowOff>
    </xdr:to>
    <xdr:pic>
      <xdr:nvPicPr>
        <xdr:cNvPr id="68" name="图片 6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5400000">
          <a:off x="3241040" y="43098085"/>
          <a:ext cx="530860" cy="677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520700</xdr:colOff>
      <xdr:row>69</xdr:row>
      <xdr:rowOff>76200</xdr:rowOff>
    </xdr:from>
    <xdr:to>
      <xdr:col>2</xdr:col>
      <xdr:colOff>1118235</xdr:colOff>
      <xdr:row>69</xdr:row>
      <xdr:rowOff>523875</xdr:rowOff>
    </xdr:to>
    <xdr:pic>
      <xdr:nvPicPr>
        <xdr:cNvPr id="69" name="图片 6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5400000">
          <a:off x="3329940" y="43747690"/>
          <a:ext cx="447675" cy="597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361950</xdr:colOff>
      <xdr:row>70</xdr:row>
      <xdr:rowOff>95250</xdr:rowOff>
    </xdr:from>
    <xdr:to>
      <xdr:col>2</xdr:col>
      <xdr:colOff>1466850</xdr:colOff>
      <xdr:row>70</xdr:row>
      <xdr:rowOff>600075</xdr:rowOff>
    </xdr:to>
    <xdr:pic>
      <xdr:nvPicPr>
        <xdr:cNvPr id="70" name="图片 6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3096260" y="44476035"/>
          <a:ext cx="1104900" cy="50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514350</xdr:colOff>
      <xdr:row>71</xdr:row>
      <xdr:rowOff>34290</xdr:rowOff>
    </xdr:from>
    <xdr:to>
      <xdr:col>2</xdr:col>
      <xdr:colOff>1112520</xdr:colOff>
      <xdr:row>71</xdr:row>
      <xdr:rowOff>584835</xdr:rowOff>
    </xdr:to>
    <xdr:pic>
      <xdr:nvPicPr>
        <xdr:cNvPr id="71" name="图片 7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3248660" y="45049440"/>
          <a:ext cx="598170" cy="5505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476250</xdr:colOff>
      <xdr:row>72</xdr:row>
      <xdr:rowOff>22860</xdr:rowOff>
    </xdr:from>
    <xdr:to>
      <xdr:col>2</xdr:col>
      <xdr:colOff>1143000</xdr:colOff>
      <xdr:row>72</xdr:row>
      <xdr:rowOff>606425</xdr:rowOff>
    </xdr:to>
    <xdr:pic>
      <xdr:nvPicPr>
        <xdr:cNvPr id="72" name="图片 7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3210560" y="45672375"/>
          <a:ext cx="666750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66675</xdr:colOff>
      <xdr:row>73</xdr:row>
      <xdr:rowOff>254000</xdr:rowOff>
    </xdr:from>
    <xdr:to>
      <xdr:col>3</xdr:col>
      <xdr:colOff>5229</xdr:colOff>
      <xdr:row>73</xdr:row>
      <xdr:rowOff>513715</xdr:rowOff>
    </xdr:to>
    <xdr:pic>
      <xdr:nvPicPr>
        <xdr:cNvPr id="73" name="图片 7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2800985" y="46537880"/>
          <a:ext cx="1783715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</xdr:colOff>
      <xdr:row>74</xdr:row>
      <xdr:rowOff>139700</xdr:rowOff>
    </xdr:from>
    <xdr:to>
      <xdr:col>3</xdr:col>
      <xdr:colOff>5229</xdr:colOff>
      <xdr:row>74</xdr:row>
      <xdr:rowOff>450850</xdr:rowOff>
    </xdr:to>
    <xdr:pic>
      <xdr:nvPicPr>
        <xdr:cNvPr id="74" name="图片 73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2781935" y="47057945"/>
          <a:ext cx="1802765" cy="31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609600</xdr:colOff>
      <xdr:row>75</xdr:row>
      <xdr:rowOff>26670</xdr:rowOff>
    </xdr:from>
    <xdr:to>
      <xdr:col>2</xdr:col>
      <xdr:colOff>1185545</xdr:colOff>
      <xdr:row>75</xdr:row>
      <xdr:rowOff>577850</xdr:rowOff>
    </xdr:to>
    <xdr:pic>
      <xdr:nvPicPr>
        <xdr:cNvPr id="75" name="图片 74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3343910" y="47579280"/>
          <a:ext cx="575945" cy="551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552450</xdr:colOff>
      <xdr:row>75</xdr:row>
      <xdr:rowOff>634365</xdr:rowOff>
    </xdr:from>
    <xdr:to>
      <xdr:col>2</xdr:col>
      <xdr:colOff>1417955</xdr:colOff>
      <xdr:row>76</xdr:row>
      <xdr:rowOff>596900</xdr:rowOff>
    </xdr:to>
    <xdr:pic>
      <xdr:nvPicPr>
        <xdr:cNvPr id="76" name="图片 75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3286760" y="48186975"/>
          <a:ext cx="865505" cy="596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152400</xdr:colOff>
      <xdr:row>77</xdr:row>
      <xdr:rowOff>152400</xdr:rowOff>
    </xdr:from>
    <xdr:to>
      <xdr:col>2</xdr:col>
      <xdr:colOff>1657350</xdr:colOff>
      <xdr:row>77</xdr:row>
      <xdr:rowOff>539750</xdr:rowOff>
    </xdr:to>
    <xdr:pic>
      <xdr:nvPicPr>
        <xdr:cNvPr id="77" name="图片 76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2886710" y="48973740"/>
          <a:ext cx="1504950" cy="387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419100</xdr:colOff>
      <xdr:row>78</xdr:row>
      <xdr:rowOff>86995</xdr:rowOff>
    </xdr:from>
    <xdr:to>
      <xdr:col>2</xdr:col>
      <xdr:colOff>1304925</xdr:colOff>
      <xdr:row>78</xdr:row>
      <xdr:rowOff>574675</xdr:rowOff>
    </xdr:to>
    <xdr:pic>
      <xdr:nvPicPr>
        <xdr:cNvPr id="78" name="图片 77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3153410" y="49542700"/>
          <a:ext cx="885825" cy="487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387350</xdr:colOff>
      <xdr:row>79</xdr:row>
      <xdr:rowOff>60960</xdr:rowOff>
    </xdr:from>
    <xdr:to>
      <xdr:col>2</xdr:col>
      <xdr:colOff>1303020</xdr:colOff>
      <xdr:row>79</xdr:row>
      <xdr:rowOff>558800</xdr:rowOff>
    </xdr:to>
    <xdr:pic>
      <xdr:nvPicPr>
        <xdr:cNvPr id="79" name="图片 78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5400000">
          <a:off x="3330575" y="49942115"/>
          <a:ext cx="497840" cy="915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533400</xdr:colOff>
      <xdr:row>80</xdr:row>
      <xdr:rowOff>57150</xdr:rowOff>
    </xdr:from>
    <xdr:to>
      <xdr:col>2</xdr:col>
      <xdr:colOff>1098550</xdr:colOff>
      <xdr:row>80</xdr:row>
      <xdr:rowOff>594360</xdr:rowOff>
    </xdr:to>
    <xdr:pic>
      <xdr:nvPicPr>
        <xdr:cNvPr id="80" name="图片 79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3267710" y="50781585"/>
          <a:ext cx="565150" cy="537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314325</xdr:colOff>
      <xdr:row>81</xdr:row>
      <xdr:rowOff>18415</xdr:rowOff>
    </xdr:from>
    <xdr:to>
      <xdr:col>2</xdr:col>
      <xdr:colOff>1285875</xdr:colOff>
      <xdr:row>81</xdr:row>
      <xdr:rowOff>565150</xdr:rowOff>
    </xdr:to>
    <xdr:pic>
      <xdr:nvPicPr>
        <xdr:cNvPr id="81" name="图片 80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3048635" y="51377215"/>
          <a:ext cx="971550" cy="546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82</xdr:row>
      <xdr:rowOff>34925</xdr:rowOff>
    </xdr:from>
    <xdr:to>
      <xdr:col>2</xdr:col>
      <xdr:colOff>1066800</xdr:colOff>
      <xdr:row>82</xdr:row>
      <xdr:rowOff>601980</xdr:rowOff>
    </xdr:to>
    <xdr:pic>
      <xdr:nvPicPr>
        <xdr:cNvPr id="82" name="图片 81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3220085" y="52028090"/>
          <a:ext cx="58102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448627</xdr:colOff>
      <xdr:row>83</xdr:row>
      <xdr:rowOff>22542</xdr:rowOff>
    </xdr:from>
    <xdr:to>
      <xdr:col>2</xdr:col>
      <xdr:colOff>1145857</xdr:colOff>
      <xdr:row>83</xdr:row>
      <xdr:rowOff>603567</xdr:rowOff>
    </xdr:to>
    <xdr:pic>
      <xdr:nvPicPr>
        <xdr:cNvPr id="83" name="图片 82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5400000">
          <a:off x="3240405" y="52591335"/>
          <a:ext cx="581025" cy="6972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15875</xdr:colOff>
      <xdr:row>84</xdr:row>
      <xdr:rowOff>168275</xdr:rowOff>
    </xdr:from>
    <xdr:to>
      <xdr:col>2</xdr:col>
      <xdr:colOff>1601470</xdr:colOff>
      <xdr:row>84</xdr:row>
      <xdr:rowOff>539750</xdr:rowOff>
    </xdr:to>
    <xdr:pic>
      <xdr:nvPicPr>
        <xdr:cNvPr id="84" name="图片 83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2750185" y="53430170"/>
          <a:ext cx="1585595" cy="371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142875</xdr:colOff>
      <xdr:row>85</xdr:row>
      <xdr:rowOff>80010</xdr:rowOff>
    </xdr:from>
    <xdr:to>
      <xdr:col>2</xdr:col>
      <xdr:colOff>1562100</xdr:colOff>
      <xdr:row>85</xdr:row>
      <xdr:rowOff>514350</xdr:rowOff>
    </xdr:to>
    <xdr:pic>
      <xdr:nvPicPr>
        <xdr:cNvPr id="85" name="图片 84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2877185" y="53976270"/>
          <a:ext cx="1419225" cy="434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514350</xdr:colOff>
      <xdr:row>86</xdr:row>
      <xdr:rowOff>34290</xdr:rowOff>
    </xdr:from>
    <xdr:to>
      <xdr:col>2</xdr:col>
      <xdr:colOff>1102995</xdr:colOff>
      <xdr:row>86</xdr:row>
      <xdr:rowOff>600075</xdr:rowOff>
    </xdr:to>
    <xdr:pic>
      <xdr:nvPicPr>
        <xdr:cNvPr id="86" name="图片 85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3248660" y="54564915"/>
          <a:ext cx="588645" cy="565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523875</xdr:colOff>
      <xdr:row>87</xdr:row>
      <xdr:rowOff>33655</xdr:rowOff>
    </xdr:from>
    <xdr:to>
      <xdr:col>2</xdr:col>
      <xdr:colOff>1101090</xdr:colOff>
      <xdr:row>87</xdr:row>
      <xdr:rowOff>603250</xdr:rowOff>
    </xdr:to>
    <xdr:pic>
      <xdr:nvPicPr>
        <xdr:cNvPr id="87" name="图片 86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3258185" y="55198645"/>
          <a:ext cx="577215" cy="569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581025</xdr:colOff>
      <xdr:row>88</xdr:row>
      <xdr:rowOff>71120</xdr:rowOff>
    </xdr:from>
    <xdr:to>
      <xdr:col>2</xdr:col>
      <xdr:colOff>1092200</xdr:colOff>
      <xdr:row>88</xdr:row>
      <xdr:rowOff>574675</xdr:rowOff>
    </xdr:to>
    <xdr:pic>
      <xdr:nvPicPr>
        <xdr:cNvPr id="88" name="图片 87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3315335" y="55870475"/>
          <a:ext cx="511175" cy="503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390525</xdr:colOff>
      <xdr:row>89</xdr:row>
      <xdr:rowOff>53975</xdr:rowOff>
    </xdr:from>
    <xdr:to>
      <xdr:col>2</xdr:col>
      <xdr:colOff>1301750</xdr:colOff>
      <xdr:row>89</xdr:row>
      <xdr:rowOff>552450</xdr:rowOff>
    </xdr:to>
    <xdr:pic>
      <xdr:nvPicPr>
        <xdr:cNvPr id="89" name="图片 88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3124835" y="56487695"/>
          <a:ext cx="911225" cy="498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190500</xdr:colOff>
      <xdr:row>90</xdr:row>
      <xdr:rowOff>158750</xdr:rowOff>
    </xdr:from>
    <xdr:to>
      <xdr:col>2</xdr:col>
      <xdr:colOff>1461135</xdr:colOff>
      <xdr:row>90</xdr:row>
      <xdr:rowOff>508000</xdr:rowOff>
    </xdr:to>
    <xdr:pic>
      <xdr:nvPicPr>
        <xdr:cNvPr id="90" name="图片 89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2924810" y="57226835"/>
          <a:ext cx="1270635" cy="349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93345</xdr:colOff>
      <xdr:row>91</xdr:row>
      <xdr:rowOff>186690</xdr:rowOff>
    </xdr:from>
    <xdr:to>
      <xdr:col>2</xdr:col>
      <xdr:colOff>1577975</xdr:colOff>
      <xdr:row>91</xdr:row>
      <xdr:rowOff>478790</xdr:rowOff>
    </xdr:to>
    <xdr:pic>
      <xdr:nvPicPr>
        <xdr:cNvPr id="91" name="图片 90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2827655" y="57889140"/>
          <a:ext cx="148463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323850</xdr:colOff>
      <xdr:row>92</xdr:row>
      <xdr:rowOff>73025</xdr:rowOff>
    </xdr:from>
    <xdr:to>
      <xdr:col>2</xdr:col>
      <xdr:colOff>1339215</xdr:colOff>
      <xdr:row>92</xdr:row>
      <xdr:rowOff>504825</xdr:rowOff>
    </xdr:to>
    <xdr:pic>
      <xdr:nvPicPr>
        <xdr:cNvPr id="92" name="图片 91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3058160" y="58409840"/>
          <a:ext cx="1015365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295275</xdr:colOff>
      <xdr:row>93</xdr:row>
      <xdr:rowOff>32385</xdr:rowOff>
    </xdr:from>
    <xdr:to>
      <xdr:col>2</xdr:col>
      <xdr:colOff>1305560</xdr:colOff>
      <xdr:row>93</xdr:row>
      <xdr:rowOff>584200</xdr:rowOff>
    </xdr:to>
    <xdr:pic>
      <xdr:nvPicPr>
        <xdr:cNvPr id="93" name="图片 92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3029585" y="59003565"/>
          <a:ext cx="1010285" cy="551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600075</xdr:colOff>
      <xdr:row>94</xdr:row>
      <xdr:rowOff>38735</xdr:rowOff>
    </xdr:from>
    <xdr:to>
      <xdr:col>2</xdr:col>
      <xdr:colOff>1219835</xdr:colOff>
      <xdr:row>94</xdr:row>
      <xdr:rowOff>631825</xdr:rowOff>
    </xdr:to>
    <xdr:pic>
      <xdr:nvPicPr>
        <xdr:cNvPr id="94" name="图片 93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3334385" y="59644280"/>
          <a:ext cx="619760" cy="593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581025</xdr:colOff>
      <xdr:row>95</xdr:row>
      <xdr:rowOff>48260</xdr:rowOff>
    </xdr:from>
    <xdr:to>
      <xdr:col>2</xdr:col>
      <xdr:colOff>1204595</xdr:colOff>
      <xdr:row>95</xdr:row>
      <xdr:rowOff>625475</xdr:rowOff>
    </xdr:to>
    <xdr:pic>
      <xdr:nvPicPr>
        <xdr:cNvPr id="95" name="图片 94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3315335" y="60288170"/>
          <a:ext cx="623570" cy="577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457200</xdr:colOff>
      <xdr:row>96</xdr:row>
      <xdr:rowOff>27940</xdr:rowOff>
    </xdr:from>
    <xdr:to>
      <xdr:col>2</xdr:col>
      <xdr:colOff>1203325</xdr:colOff>
      <xdr:row>96</xdr:row>
      <xdr:rowOff>609600</xdr:rowOff>
    </xdr:to>
    <xdr:pic>
      <xdr:nvPicPr>
        <xdr:cNvPr id="96" name="图片 95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3191510" y="60902215"/>
          <a:ext cx="746125" cy="581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204152</xdr:colOff>
      <xdr:row>97</xdr:row>
      <xdr:rowOff>130492</xdr:rowOff>
    </xdr:from>
    <xdr:to>
      <xdr:col>2</xdr:col>
      <xdr:colOff>1483677</xdr:colOff>
      <xdr:row>97</xdr:row>
      <xdr:rowOff>483552</xdr:rowOff>
    </xdr:to>
    <xdr:pic>
      <xdr:nvPicPr>
        <xdr:cNvPr id="97" name="图片 96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5400000">
          <a:off x="3401060" y="61175265"/>
          <a:ext cx="353060" cy="127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371475</xdr:colOff>
      <xdr:row>98</xdr:row>
      <xdr:rowOff>25400</xdr:rowOff>
    </xdr:from>
    <xdr:to>
      <xdr:col>2</xdr:col>
      <xdr:colOff>1266825</xdr:colOff>
      <xdr:row>98</xdr:row>
      <xdr:rowOff>587375</xdr:rowOff>
    </xdr:to>
    <xdr:pic>
      <xdr:nvPicPr>
        <xdr:cNvPr id="98" name="图片 97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3105785" y="62168405"/>
          <a:ext cx="895350" cy="56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342900</xdr:colOff>
      <xdr:row>99</xdr:row>
      <xdr:rowOff>33020</xdr:rowOff>
    </xdr:from>
    <xdr:to>
      <xdr:col>2</xdr:col>
      <xdr:colOff>1344295</xdr:colOff>
      <xdr:row>99</xdr:row>
      <xdr:rowOff>616585</xdr:rowOff>
    </xdr:to>
    <xdr:pic>
      <xdr:nvPicPr>
        <xdr:cNvPr id="99" name="图片 98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3077210" y="62810390"/>
          <a:ext cx="100139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428625</xdr:colOff>
      <xdr:row>100</xdr:row>
      <xdr:rowOff>139065</xdr:rowOff>
    </xdr:from>
    <xdr:to>
      <xdr:col>2</xdr:col>
      <xdr:colOff>1284605</xdr:colOff>
      <xdr:row>100</xdr:row>
      <xdr:rowOff>511175</xdr:rowOff>
    </xdr:to>
    <xdr:pic>
      <xdr:nvPicPr>
        <xdr:cNvPr id="100" name="图片 99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3162935" y="63550800"/>
          <a:ext cx="855980" cy="3721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171450</xdr:colOff>
      <xdr:row>101</xdr:row>
      <xdr:rowOff>60325</xdr:rowOff>
    </xdr:from>
    <xdr:to>
      <xdr:col>2</xdr:col>
      <xdr:colOff>1619885</xdr:colOff>
      <xdr:row>101</xdr:row>
      <xdr:rowOff>536575</xdr:rowOff>
    </xdr:to>
    <xdr:pic>
      <xdr:nvPicPr>
        <xdr:cNvPr id="101" name="图片 100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2905760" y="64106425"/>
          <a:ext cx="1448435" cy="476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190500</xdr:colOff>
      <xdr:row>102</xdr:row>
      <xdr:rowOff>213360</xdr:rowOff>
    </xdr:from>
    <xdr:to>
      <xdr:col>2</xdr:col>
      <xdr:colOff>1657350</xdr:colOff>
      <xdr:row>102</xdr:row>
      <xdr:rowOff>555625</xdr:rowOff>
    </xdr:to>
    <xdr:pic>
      <xdr:nvPicPr>
        <xdr:cNvPr id="102" name="图片 101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2924810" y="64893825"/>
          <a:ext cx="1466850" cy="342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152400</xdr:colOff>
      <xdr:row>103</xdr:row>
      <xdr:rowOff>94615</xdr:rowOff>
    </xdr:from>
    <xdr:to>
      <xdr:col>2</xdr:col>
      <xdr:colOff>1504950</xdr:colOff>
      <xdr:row>103</xdr:row>
      <xdr:rowOff>565150</xdr:rowOff>
    </xdr:to>
    <xdr:pic>
      <xdr:nvPicPr>
        <xdr:cNvPr id="103" name="图片 102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2886710" y="65409445"/>
          <a:ext cx="1352550" cy="470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125730</xdr:colOff>
      <xdr:row>104</xdr:row>
      <xdr:rowOff>178435</xdr:rowOff>
    </xdr:from>
    <xdr:to>
      <xdr:col>2</xdr:col>
      <xdr:colOff>1574800</xdr:colOff>
      <xdr:row>104</xdr:row>
      <xdr:rowOff>517525</xdr:rowOff>
    </xdr:to>
    <xdr:pic>
      <xdr:nvPicPr>
        <xdr:cNvPr id="104" name="图片 103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2860040" y="66127630"/>
          <a:ext cx="1449070" cy="339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638175</xdr:colOff>
      <xdr:row>105</xdr:row>
      <xdr:rowOff>43815</xdr:rowOff>
    </xdr:from>
    <xdr:to>
      <xdr:col>2</xdr:col>
      <xdr:colOff>1184275</xdr:colOff>
      <xdr:row>105</xdr:row>
      <xdr:rowOff>565150</xdr:rowOff>
    </xdr:to>
    <xdr:pic>
      <xdr:nvPicPr>
        <xdr:cNvPr id="105" name="图片 104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3372485" y="66627375"/>
          <a:ext cx="546100" cy="521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420370</xdr:colOff>
      <xdr:row>106</xdr:row>
      <xdr:rowOff>48895</xdr:rowOff>
    </xdr:from>
    <xdr:to>
      <xdr:col>2</xdr:col>
      <xdr:colOff>1280795</xdr:colOff>
      <xdr:row>106</xdr:row>
      <xdr:rowOff>566420</xdr:rowOff>
    </xdr:to>
    <xdr:pic>
      <xdr:nvPicPr>
        <xdr:cNvPr id="106" name="图片 105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5400000">
          <a:off x="3326130" y="67095370"/>
          <a:ext cx="517525" cy="860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404177</xdr:colOff>
      <xdr:row>107</xdr:row>
      <xdr:rowOff>317</xdr:rowOff>
    </xdr:from>
    <xdr:to>
      <xdr:col>2</xdr:col>
      <xdr:colOff>1276032</xdr:colOff>
      <xdr:row>107</xdr:row>
      <xdr:rowOff>588327</xdr:rowOff>
    </xdr:to>
    <xdr:pic>
      <xdr:nvPicPr>
        <xdr:cNvPr id="107" name="图片 106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5400000">
          <a:off x="3279775" y="67710050"/>
          <a:ext cx="588010" cy="871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371475</xdr:colOff>
      <xdr:row>108</xdr:row>
      <xdr:rowOff>152400</xdr:rowOff>
    </xdr:from>
    <xdr:to>
      <xdr:col>2</xdr:col>
      <xdr:colOff>1353185</xdr:colOff>
      <xdr:row>108</xdr:row>
      <xdr:rowOff>536575</xdr:rowOff>
    </xdr:to>
    <xdr:pic>
      <xdr:nvPicPr>
        <xdr:cNvPr id="108" name="图片 107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3105785" y="68639055"/>
          <a:ext cx="98171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590550</xdr:colOff>
      <xdr:row>109</xdr:row>
      <xdr:rowOff>32385</xdr:rowOff>
    </xdr:from>
    <xdr:to>
      <xdr:col>2</xdr:col>
      <xdr:colOff>1094105</xdr:colOff>
      <xdr:row>109</xdr:row>
      <xdr:rowOff>539750</xdr:rowOff>
    </xdr:to>
    <xdr:pic>
      <xdr:nvPicPr>
        <xdr:cNvPr id="109" name="图片 108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3324860" y="69153405"/>
          <a:ext cx="503555" cy="507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428625</xdr:colOff>
      <xdr:row>110</xdr:row>
      <xdr:rowOff>50165</xdr:rowOff>
    </xdr:from>
    <xdr:to>
      <xdr:col>2</xdr:col>
      <xdr:colOff>1257300</xdr:colOff>
      <xdr:row>110</xdr:row>
      <xdr:rowOff>571500</xdr:rowOff>
    </xdr:to>
    <xdr:pic>
      <xdr:nvPicPr>
        <xdr:cNvPr id="110" name="图片 109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3162935" y="69805550"/>
          <a:ext cx="828675" cy="521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495300</xdr:colOff>
      <xdr:row>111</xdr:row>
      <xdr:rowOff>147320</xdr:rowOff>
    </xdr:from>
    <xdr:to>
      <xdr:col>2</xdr:col>
      <xdr:colOff>1266825</xdr:colOff>
      <xdr:row>111</xdr:row>
      <xdr:rowOff>568325</xdr:rowOff>
    </xdr:to>
    <xdr:pic>
      <xdr:nvPicPr>
        <xdr:cNvPr id="111" name="图片 110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3229610" y="70537070"/>
          <a:ext cx="771525" cy="421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600075</xdr:colOff>
      <xdr:row>112</xdr:row>
      <xdr:rowOff>48895</xdr:rowOff>
    </xdr:from>
    <xdr:to>
      <xdr:col>2</xdr:col>
      <xdr:colOff>1134745</xdr:colOff>
      <xdr:row>112</xdr:row>
      <xdr:rowOff>561975</xdr:rowOff>
    </xdr:to>
    <xdr:pic>
      <xdr:nvPicPr>
        <xdr:cNvPr id="112" name="图片 111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3334385" y="71073010"/>
          <a:ext cx="534670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571500</xdr:colOff>
      <xdr:row>113</xdr:row>
      <xdr:rowOff>62865</xdr:rowOff>
    </xdr:from>
    <xdr:to>
      <xdr:col>2</xdr:col>
      <xdr:colOff>1136650</xdr:colOff>
      <xdr:row>113</xdr:row>
      <xdr:rowOff>606425</xdr:rowOff>
    </xdr:to>
    <xdr:pic>
      <xdr:nvPicPr>
        <xdr:cNvPr id="113" name="图片 112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3305810" y="71721345"/>
          <a:ext cx="565150" cy="543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133350</xdr:colOff>
      <xdr:row>114</xdr:row>
      <xdr:rowOff>168275</xdr:rowOff>
    </xdr:from>
    <xdr:to>
      <xdr:col>2</xdr:col>
      <xdr:colOff>1647190</xdr:colOff>
      <xdr:row>114</xdr:row>
      <xdr:rowOff>403225</xdr:rowOff>
    </xdr:to>
    <xdr:pic>
      <xdr:nvPicPr>
        <xdr:cNvPr id="114" name="图片 113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2867660" y="72461120"/>
          <a:ext cx="151384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76200</xdr:colOff>
      <xdr:row>115</xdr:row>
      <xdr:rowOff>206375</xdr:rowOff>
    </xdr:from>
    <xdr:to>
      <xdr:col>3</xdr:col>
      <xdr:colOff>5864</xdr:colOff>
      <xdr:row>115</xdr:row>
      <xdr:rowOff>450850</xdr:rowOff>
    </xdr:to>
    <xdr:pic>
      <xdr:nvPicPr>
        <xdr:cNvPr id="115" name="图片 114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2810510" y="73133585"/>
          <a:ext cx="1774825" cy="244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428625</xdr:colOff>
      <xdr:row>116</xdr:row>
      <xdr:rowOff>31115</xdr:rowOff>
    </xdr:from>
    <xdr:to>
      <xdr:col>2</xdr:col>
      <xdr:colOff>1298575</xdr:colOff>
      <xdr:row>116</xdr:row>
      <xdr:rowOff>568325</xdr:rowOff>
    </xdr:to>
    <xdr:pic>
      <xdr:nvPicPr>
        <xdr:cNvPr id="116" name="图片 115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3162935" y="73592690"/>
          <a:ext cx="869950" cy="537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39370</xdr:colOff>
      <xdr:row>117</xdr:row>
      <xdr:rowOff>236855</xdr:rowOff>
    </xdr:from>
    <xdr:to>
      <xdr:col>3</xdr:col>
      <xdr:colOff>2054</xdr:colOff>
      <xdr:row>117</xdr:row>
      <xdr:rowOff>425450</xdr:rowOff>
    </xdr:to>
    <xdr:pic>
      <xdr:nvPicPr>
        <xdr:cNvPr id="117" name="图片 116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5400000">
          <a:off x="3583305" y="73622535"/>
          <a:ext cx="188595" cy="1808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178435</xdr:colOff>
      <xdr:row>118</xdr:row>
      <xdr:rowOff>117475</xdr:rowOff>
    </xdr:from>
    <xdr:to>
      <xdr:col>2</xdr:col>
      <xdr:colOff>1599565</xdr:colOff>
      <xdr:row>118</xdr:row>
      <xdr:rowOff>540385</xdr:rowOff>
    </xdr:to>
    <xdr:pic>
      <xdr:nvPicPr>
        <xdr:cNvPr id="118" name="图片 117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5400000">
          <a:off x="3411855" y="74448670"/>
          <a:ext cx="422910" cy="1421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113982</xdr:colOff>
      <xdr:row>119</xdr:row>
      <xdr:rowOff>230187</xdr:rowOff>
    </xdr:from>
    <xdr:to>
      <xdr:col>2</xdr:col>
      <xdr:colOff>1611947</xdr:colOff>
      <xdr:row>119</xdr:row>
      <xdr:rowOff>396557</xdr:rowOff>
    </xdr:to>
    <xdr:pic>
      <xdr:nvPicPr>
        <xdr:cNvPr id="119" name="图片 118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5400000">
          <a:off x="3513455" y="75028425"/>
          <a:ext cx="166370" cy="1497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400050</xdr:colOff>
      <xdr:row>120</xdr:row>
      <xdr:rowOff>89535</xdr:rowOff>
    </xdr:from>
    <xdr:to>
      <xdr:col>2</xdr:col>
      <xdr:colOff>1200785</xdr:colOff>
      <xdr:row>120</xdr:row>
      <xdr:rowOff>527050</xdr:rowOff>
    </xdr:to>
    <xdr:pic>
      <xdr:nvPicPr>
        <xdr:cNvPr id="120" name="图片 119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3134360" y="76188570"/>
          <a:ext cx="800735" cy="437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476250</xdr:colOff>
      <xdr:row>121</xdr:row>
      <xdr:rowOff>62230</xdr:rowOff>
    </xdr:from>
    <xdr:to>
      <xdr:col>2</xdr:col>
      <xdr:colOff>1381125</xdr:colOff>
      <xdr:row>121</xdr:row>
      <xdr:rowOff>530225</xdr:rowOff>
    </xdr:to>
    <xdr:pic>
      <xdr:nvPicPr>
        <xdr:cNvPr id="121" name="图片 120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3210560" y="76795630"/>
          <a:ext cx="904875" cy="467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</xdr:colOff>
      <xdr:row>122</xdr:row>
      <xdr:rowOff>263525</xdr:rowOff>
    </xdr:from>
    <xdr:to>
      <xdr:col>2</xdr:col>
      <xdr:colOff>1657350</xdr:colOff>
      <xdr:row>122</xdr:row>
      <xdr:rowOff>419100</xdr:rowOff>
    </xdr:to>
    <xdr:pic>
      <xdr:nvPicPr>
        <xdr:cNvPr id="122" name="图片 121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2781935" y="77631290"/>
          <a:ext cx="1609725" cy="155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228600</xdr:colOff>
      <xdr:row>123</xdr:row>
      <xdr:rowOff>168275</xdr:rowOff>
    </xdr:from>
    <xdr:to>
      <xdr:col>2</xdr:col>
      <xdr:colOff>1505585</xdr:colOff>
      <xdr:row>123</xdr:row>
      <xdr:rowOff>460375</xdr:rowOff>
    </xdr:to>
    <xdr:pic>
      <xdr:nvPicPr>
        <xdr:cNvPr id="123" name="图片 122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2962910" y="78170405"/>
          <a:ext cx="1276985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247650</xdr:colOff>
      <xdr:row>124</xdr:row>
      <xdr:rowOff>158750</xdr:rowOff>
    </xdr:from>
    <xdr:to>
      <xdr:col>2</xdr:col>
      <xdr:colOff>1487805</xdr:colOff>
      <xdr:row>124</xdr:row>
      <xdr:rowOff>555625</xdr:rowOff>
    </xdr:to>
    <xdr:pic>
      <xdr:nvPicPr>
        <xdr:cNvPr id="124" name="图片 123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2981960" y="78795245"/>
          <a:ext cx="1240155" cy="396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390525</xdr:colOff>
      <xdr:row>125</xdr:row>
      <xdr:rowOff>76200</xdr:rowOff>
    </xdr:from>
    <xdr:to>
      <xdr:col>2</xdr:col>
      <xdr:colOff>1379855</xdr:colOff>
      <xdr:row>125</xdr:row>
      <xdr:rowOff>590550</xdr:rowOff>
    </xdr:to>
    <xdr:pic>
      <xdr:nvPicPr>
        <xdr:cNvPr id="125" name="图片 124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3124835" y="79347060"/>
          <a:ext cx="989330" cy="5143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575627</xdr:colOff>
      <xdr:row>126</xdr:row>
      <xdr:rowOff>45402</xdr:rowOff>
    </xdr:from>
    <xdr:to>
      <xdr:col>2</xdr:col>
      <xdr:colOff>1392872</xdr:colOff>
      <xdr:row>126</xdr:row>
      <xdr:rowOff>585152</xdr:rowOff>
    </xdr:to>
    <xdr:pic>
      <xdr:nvPicPr>
        <xdr:cNvPr id="126" name="图片 125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5400000">
          <a:off x="3448050" y="79811245"/>
          <a:ext cx="539750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645477</xdr:colOff>
      <xdr:row>127</xdr:row>
      <xdr:rowOff>32067</xdr:rowOff>
    </xdr:from>
    <xdr:to>
      <xdr:col>2</xdr:col>
      <xdr:colOff>1287462</xdr:colOff>
      <xdr:row>127</xdr:row>
      <xdr:rowOff>613727</xdr:rowOff>
    </xdr:to>
    <xdr:pic>
      <xdr:nvPicPr>
        <xdr:cNvPr id="127" name="图片 126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5400000">
          <a:off x="3409315" y="80540860"/>
          <a:ext cx="581660" cy="641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461327</xdr:colOff>
      <xdr:row>128</xdr:row>
      <xdr:rowOff>68897</xdr:rowOff>
    </xdr:from>
    <xdr:to>
      <xdr:col>2</xdr:col>
      <xdr:colOff>1370012</xdr:colOff>
      <xdr:row>128</xdr:row>
      <xdr:rowOff>556577</xdr:rowOff>
    </xdr:to>
    <xdr:pic>
      <xdr:nvPicPr>
        <xdr:cNvPr id="128" name="图片 127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5400000">
          <a:off x="3405505" y="81031715"/>
          <a:ext cx="487680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251777</xdr:colOff>
      <xdr:row>129</xdr:row>
      <xdr:rowOff>54292</xdr:rowOff>
    </xdr:from>
    <xdr:to>
      <xdr:col>2</xdr:col>
      <xdr:colOff>1522412</xdr:colOff>
      <xdr:row>129</xdr:row>
      <xdr:rowOff>566102</xdr:rowOff>
    </xdr:to>
    <xdr:pic>
      <xdr:nvPicPr>
        <xdr:cNvPr id="129" name="图片 128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5400000">
          <a:off x="3364865" y="81482565"/>
          <a:ext cx="511810" cy="1270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130</xdr:row>
      <xdr:rowOff>65405</xdr:rowOff>
    </xdr:from>
    <xdr:to>
      <xdr:col>2</xdr:col>
      <xdr:colOff>1406525</xdr:colOff>
      <xdr:row>130</xdr:row>
      <xdr:rowOff>622300</xdr:rowOff>
    </xdr:to>
    <xdr:pic>
      <xdr:nvPicPr>
        <xdr:cNvPr id="130" name="图片 129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5400000">
          <a:off x="3378200" y="82302350"/>
          <a:ext cx="556895" cy="968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590550</xdr:colOff>
      <xdr:row>131</xdr:row>
      <xdr:rowOff>15240</xdr:rowOff>
    </xdr:from>
    <xdr:to>
      <xdr:col>2</xdr:col>
      <xdr:colOff>1226185</xdr:colOff>
      <xdr:row>131</xdr:row>
      <xdr:rowOff>584835</xdr:rowOff>
    </xdr:to>
    <xdr:pic>
      <xdr:nvPicPr>
        <xdr:cNvPr id="131" name="图片 130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5400000">
          <a:off x="3357880" y="83059270"/>
          <a:ext cx="56959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581025</xdr:colOff>
      <xdr:row>132</xdr:row>
      <xdr:rowOff>22860</xdr:rowOff>
    </xdr:from>
    <xdr:to>
      <xdr:col>2</xdr:col>
      <xdr:colOff>1094105</xdr:colOff>
      <xdr:row>132</xdr:row>
      <xdr:rowOff>610235</xdr:rowOff>
    </xdr:to>
    <xdr:pic>
      <xdr:nvPicPr>
        <xdr:cNvPr id="132" name="图片 131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3315335" y="83734275"/>
          <a:ext cx="513080" cy="587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666750</xdr:colOff>
      <xdr:row>133</xdr:row>
      <xdr:rowOff>91440</xdr:rowOff>
    </xdr:from>
    <xdr:to>
      <xdr:col>2</xdr:col>
      <xdr:colOff>1136015</xdr:colOff>
      <xdr:row>133</xdr:row>
      <xdr:rowOff>568325</xdr:rowOff>
    </xdr:to>
    <xdr:pic>
      <xdr:nvPicPr>
        <xdr:cNvPr id="133" name="图片 132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3401060" y="84437220"/>
          <a:ext cx="469265" cy="476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657225</xdr:colOff>
      <xdr:row>134</xdr:row>
      <xdr:rowOff>44450</xdr:rowOff>
    </xdr:from>
    <xdr:to>
      <xdr:col>2</xdr:col>
      <xdr:colOff>1124585</xdr:colOff>
      <xdr:row>134</xdr:row>
      <xdr:rowOff>520700</xdr:rowOff>
    </xdr:to>
    <xdr:pic>
      <xdr:nvPicPr>
        <xdr:cNvPr id="134" name="图片 133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3391535" y="85024595"/>
          <a:ext cx="467360" cy="476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609917</xdr:colOff>
      <xdr:row>135</xdr:row>
      <xdr:rowOff>105727</xdr:rowOff>
    </xdr:from>
    <xdr:to>
      <xdr:col>2</xdr:col>
      <xdr:colOff>1157922</xdr:colOff>
      <xdr:row>135</xdr:row>
      <xdr:rowOff>565467</xdr:rowOff>
    </xdr:to>
    <xdr:pic>
      <xdr:nvPicPr>
        <xdr:cNvPr id="135" name="图片 134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5400000">
          <a:off x="3387725" y="85675470"/>
          <a:ext cx="459740" cy="5480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161925</xdr:colOff>
      <xdr:row>136</xdr:row>
      <xdr:rowOff>113665</xdr:rowOff>
    </xdr:from>
    <xdr:to>
      <xdr:col>2</xdr:col>
      <xdr:colOff>1626870</xdr:colOff>
      <xdr:row>136</xdr:row>
      <xdr:rowOff>536575</xdr:rowOff>
    </xdr:to>
    <xdr:pic>
      <xdr:nvPicPr>
        <xdr:cNvPr id="136" name="图片 135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2896235" y="86362540"/>
          <a:ext cx="1464945" cy="4229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520700</xdr:colOff>
      <xdr:row>137</xdr:row>
      <xdr:rowOff>1270</xdr:rowOff>
    </xdr:from>
    <xdr:to>
      <xdr:col>2</xdr:col>
      <xdr:colOff>1134110</xdr:colOff>
      <xdr:row>137</xdr:row>
      <xdr:rowOff>577850</xdr:rowOff>
    </xdr:to>
    <xdr:pic>
      <xdr:nvPicPr>
        <xdr:cNvPr id="137" name="图片 136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5400000">
          <a:off x="3273425" y="86866095"/>
          <a:ext cx="576580" cy="613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503237</xdr:colOff>
      <xdr:row>138</xdr:row>
      <xdr:rowOff>30162</xdr:rowOff>
    </xdr:from>
    <xdr:to>
      <xdr:col>2</xdr:col>
      <xdr:colOff>1125537</xdr:colOff>
      <xdr:row>138</xdr:row>
      <xdr:rowOff>598487</xdr:rowOff>
    </xdr:to>
    <xdr:pic>
      <xdr:nvPicPr>
        <xdr:cNvPr id="138" name="图片 137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5400000">
          <a:off x="3263900" y="87520145"/>
          <a:ext cx="568325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552450</xdr:colOff>
      <xdr:row>139</xdr:row>
      <xdr:rowOff>102870</xdr:rowOff>
    </xdr:from>
    <xdr:to>
      <xdr:col>2</xdr:col>
      <xdr:colOff>1333500</xdr:colOff>
      <xdr:row>139</xdr:row>
      <xdr:rowOff>606425</xdr:rowOff>
    </xdr:to>
    <xdr:pic>
      <xdr:nvPicPr>
        <xdr:cNvPr id="139" name="图片 138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3286760" y="88254840"/>
          <a:ext cx="781050" cy="503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161925</xdr:colOff>
      <xdr:row>140</xdr:row>
      <xdr:rowOff>163830</xdr:rowOff>
    </xdr:from>
    <xdr:to>
      <xdr:col>2</xdr:col>
      <xdr:colOff>1534160</xdr:colOff>
      <xdr:row>140</xdr:row>
      <xdr:rowOff>434975</xdr:rowOff>
    </xdr:to>
    <xdr:pic>
      <xdr:nvPicPr>
        <xdr:cNvPr id="140" name="图片 139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2896235" y="88950165"/>
          <a:ext cx="1372235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133350</xdr:colOff>
      <xdr:row>141</xdr:row>
      <xdr:rowOff>117475</xdr:rowOff>
    </xdr:from>
    <xdr:to>
      <xdr:col>2</xdr:col>
      <xdr:colOff>1419225</xdr:colOff>
      <xdr:row>141</xdr:row>
      <xdr:rowOff>473075</xdr:rowOff>
    </xdr:to>
    <xdr:pic>
      <xdr:nvPicPr>
        <xdr:cNvPr id="141" name="图片 140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2867660" y="89538175"/>
          <a:ext cx="1285875" cy="355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142</xdr:row>
      <xdr:rowOff>244475</xdr:rowOff>
    </xdr:from>
    <xdr:to>
      <xdr:col>2</xdr:col>
      <xdr:colOff>1600200</xdr:colOff>
      <xdr:row>142</xdr:row>
      <xdr:rowOff>498475</xdr:rowOff>
    </xdr:to>
    <xdr:pic>
      <xdr:nvPicPr>
        <xdr:cNvPr id="142" name="图片 141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2972435" y="90299540"/>
          <a:ext cx="1362075" cy="254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143</xdr:row>
      <xdr:rowOff>34290</xdr:rowOff>
    </xdr:from>
    <xdr:to>
      <xdr:col>2</xdr:col>
      <xdr:colOff>1374140</xdr:colOff>
      <xdr:row>143</xdr:row>
      <xdr:rowOff>612775</xdr:rowOff>
    </xdr:to>
    <xdr:pic>
      <xdr:nvPicPr>
        <xdr:cNvPr id="143" name="图片 142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3220085" y="90723720"/>
          <a:ext cx="888365" cy="578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361950</xdr:colOff>
      <xdr:row>144</xdr:row>
      <xdr:rowOff>53975</xdr:rowOff>
    </xdr:from>
    <xdr:to>
      <xdr:col>2</xdr:col>
      <xdr:colOff>1403985</xdr:colOff>
      <xdr:row>144</xdr:row>
      <xdr:rowOff>584200</xdr:rowOff>
    </xdr:to>
    <xdr:pic>
      <xdr:nvPicPr>
        <xdr:cNvPr id="144" name="图片 143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3096260" y="91377770"/>
          <a:ext cx="1042035" cy="53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368300</xdr:colOff>
      <xdr:row>145</xdr:row>
      <xdr:rowOff>78740</xdr:rowOff>
    </xdr:from>
    <xdr:to>
      <xdr:col>2</xdr:col>
      <xdr:colOff>1370330</xdr:colOff>
      <xdr:row>145</xdr:row>
      <xdr:rowOff>580390</xdr:rowOff>
    </xdr:to>
    <xdr:pic>
      <xdr:nvPicPr>
        <xdr:cNvPr id="145" name="图片 144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5400000">
          <a:off x="3352800" y="91786710"/>
          <a:ext cx="501650" cy="1002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504825</xdr:colOff>
      <xdr:row>146</xdr:row>
      <xdr:rowOff>34290</xdr:rowOff>
    </xdr:from>
    <xdr:to>
      <xdr:col>2</xdr:col>
      <xdr:colOff>1173480</xdr:colOff>
      <xdr:row>146</xdr:row>
      <xdr:rowOff>542925</xdr:rowOff>
    </xdr:to>
    <xdr:pic>
      <xdr:nvPicPr>
        <xdr:cNvPr id="146" name="图片 145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3239135" y="92626815"/>
          <a:ext cx="668655" cy="508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533400</xdr:colOff>
      <xdr:row>147</xdr:row>
      <xdr:rowOff>34925</xdr:rowOff>
    </xdr:from>
    <xdr:to>
      <xdr:col>2</xdr:col>
      <xdr:colOff>1238885</xdr:colOff>
      <xdr:row>147</xdr:row>
      <xdr:rowOff>577850</xdr:rowOff>
    </xdr:to>
    <xdr:pic>
      <xdr:nvPicPr>
        <xdr:cNvPr id="147" name="图片 146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3267710" y="93261815"/>
          <a:ext cx="705485" cy="542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371475</xdr:colOff>
      <xdr:row>148</xdr:row>
      <xdr:rowOff>130175</xdr:rowOff>
    </xdr:from>
    <xdr:to>
      <xdr:col>2</xdr:col>
      <xdr:colOff>1420495</xdr:colOff>
      <xdr:row>148</xdr:row>
      <xdr:rowOff>580390</xdr:rowOff>
    </xdr:to>
    <xdr:pic>
      <xdr:nvPicPr>
        <xdr:cNvPr id="148" name="图片 147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3105785" y="93991430"/>
          <a:ext cx="1049020" cy="450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285750</xdr:colOff>
      <xdr:row>149</xdr:row>
      <xdr:rowOff>32385</xdr:rowOff>
    </xdr:from>
    <xdr:to>
      <xdr:col>2</xdr:col>
      <xdr:colOff>1495425</xdr:colOff>
      <xdr:row>149</xdr:row>
      <xdr:rowOff>603250</xdr:rowOff>
    </xdr:to>
    <xdr:pic>
      <xdr:nvPicPr>
        <xdr:cNvPr id="149" name="图片 148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3020060" y="94528005"/>
          <a:ext cx="1209675" cy="570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657225</xdr:colOff>
      <xdr:row>150</xdr:row>
      <xdr:rowOff>82550</xdr:rowOff>
    </xdr:from>
    <xdr:to>
      <xdr:col>2</xdr:col>
      <xdr:colOff>1181735</xdr:colOff>
      <xdr:row>150</xdr:row>
      <xdr:rowOff>536575</xdr:rowOff>
    </xdr:to>
    <xdr:pic>
      <xdr:nvPicPr>
        <xdr:cNvPr id="150" name="图片 149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3391535" y="95212535"/>
          <a:ext cx="524510" cy="454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</xdr:colOff>
      <xdr:row>151</xdr:row>
      <xdr:rowOff>73025</xdr:rowOff>
    </xdr:from>
    <xdr:to>
      <xdr:col>3</xdr:col>
      <xdr:colOff>0</xdr:colOff>
      <xdr:row>151</xdr:row>
      <xdr:rowOff>527050</xdr:rowOff>
    </xdr:to>
    <xdr:pic>
      <xdr:nvPicPr>
        <xdr:cNvPr id="151" name="图片 150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2781935" y="95837375"/>
          <a:ext cx="1797685" cy="454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352425</xdr:colOff>
      <xdr:row>152</xdr:row>
      <xdr:rowOff>134620</xdr:rowOff>
    </xdr:from>
    <xdr:to>
      <xdr:col>2</xdr:col>
      <xdr:colOff>1410335</xdr:colOff>
      <xdr:row>152</xdr:row>
      <xdr:rowOff>546100</xdr:rowOff>
    </xdr:to>
    <xdr:pic>
      <xdr:nvPicPr>
        <xdr:cNvPr id="152" name="图片 151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3086735" y="96533335"/>
          <a:ext cx="1057910" cy="411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39370</xdr:colOff>
      <xdr:row>153</xdr:row>
      <xdr:rowOff>165100</xdr:rowOff>
    </xdr:from>
    <xdr:to>
      <xdr:col>2</xdr:col>
      <xdr:colOff>1655445</xdr:colOff>
      <xdr:row>153</xdr:row>
      <xdr:rowOff>499745</xdr:rowOff>
    </xdr:to>
    <xdr:pic>
      <xdr:nvPicPr>
        <xdr:cNvPr id="153" name="图片 152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5400000">
          <a:off x="3414395" y="96557465"/>
          <a:ext cx="334645" cy="1616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157162</xdr:colOff>
      <xdr:row>154</xdr:row>
      <xdr:rowOff>159067</xdr:rowOff>
    </xdr:from>
    <xdr:to>
      <xdr:col>2</xdr:col>
      <xdr:colOff>1605597</xdr:colOff>
      <xdr:row>154</xdr:row>
      <xdr:rowOff>458787</xdr:rowOff>
    </xdr:to>
    <xdr:pic>
      <xdr:nvPicPr>
        <xdr:cNvPr id="154" name="图片 153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5400000">
          <a:off x="3465195" y="97251520"/>
          <a:ext cx="299720" cy="144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93662</xdr:colOff>
      <xdr:row>155</xdr:row>
      <xdr:rowOff>216217</xdr:rowOff>
    </xdr:from>
    <xdr:to>
      <xdr:col>2</xdr:col>
      <xdr:colOff>1498282</xdr:colOff>
      <xdr:row>155</xdr:row>
      <xdr:rowOff>494982</xdr:rowOff>
    </xdr:to>
    <xdr:pic>
      <xdr:nvPicPr>
        <xdr:cNvPr id="155" name="图片 154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5400000">
          <a:off x="3390265" y="97954465"/>
          <a:ext cx="278765" cy="1404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114300</xdr:colOff>
      <xdr:row>156</xdr:row>
      <xdr:rowOff>191135</xdr:rowOff>
    </xdr:from>
    <xdr:to>
      <xdr:col>2</xdr:col>
      <xdr:colOff>1533525</xdr:colOff>
      <xdr:row>156</xdr:row>
      <xdr:rowOff>482600</xdr:rowOff>
    </xdr:to>
    <xdr:pic>
      <xdr:nvPicPr>
        <xdr:cNvPr id="156" name="图片 155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2848610" y="99127310"/>
          <a:ext cx="1419225" cy="291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</xdr:colOff>
      <xdr:row>157</xdr:row>
      <xdr:rowOff>271145</xdr:rowOff>
    </xdr:from>
    <xdr:to>
      <xdr:col>2</xdr:col>
      <xdr:colOff>1638935</xdr:colOff>
      <xdr:row>157</xdr:row>
      <xdr:rowOff>476250</xdr:rowOff>
    </xdr:to>
    <xdr:pic>
      <xdr:nvPicPr>
        <xdr:cNvPr id="157" name="图片 156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2781935" y="99841685"/>
          <a:ext cx="1591310" cy="2051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219075</xdr:colOff>
      <xdr:row>158</xdr:row>
      <xdr:rowOff>194945</xdr:rowOff>
    </xdr:from>
    <xdr:to>
      <xdr:col>2</xdr:col>
      <xdr:colOff>1450340</xdr:colOff>
      <xdr:row>158</xdr:row>
      <xdr:rowOff>523875</xdr:rowOff>
    </xdr:to>
    <xdr:pic>
      <xdr:nvPicPr>
        <xdr:cNvPr id="158" name="图片 157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2953385" y="100399850"/>
          <a:ext cx="1231265" cy="328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161925</xdr:colOff>
      <xdr:row>159</xdr:row>
      <xdr:rowOff>177165</xdr:rowOff>
    </xdr:from>
    <xdr:to>
      <xdr:col>3</xdr:col>
      <xdr:colOff>2054</xdr:colOff>
      <xdr:row>159</xdr:row>
      <xdr:rowOff>590550</xdr:rowOff>
    </xdr:to>
    <xdr:pic>
      <xdr:nvPicPr>
        <xdr:cNvPr id="159" name="图片 158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2896235" y="101016435"/>
          <a:ext cx="1685290" cy="413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152400</xdr:colOff>
      <xdr:row>160</xdr:row>
      <xdr:rowOff>273050</xdr:rowOff>
    </xdr:from>
    <xdr:to>
      <xdr:col>2</xdr:col>
      <xdr:colOff>1594485</xdr:colOff>
      <xdr:row>160</xdr:row>
      <xdr:rowOff>552450</xdr:rowOff>
    </xdr:to>
    <xdr:pic>
      <xdr:nvPicPr>
        <xdr:cNvPr id="160" name="图片 159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2886710" y="101746685"/>
          <a:ext cx="1442085" cy="279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553085</xdr:colOff>
      <xdr:row>161</xdr:row>
      <xdr:rowOff>74930</xdr:rowOff>
    </xdr:from>
    <xdr:to>
      <xdr:col>2</xdr:col>
      <xdr:colOff>1120775</xdr:colOff>
      <xdr:row>161</xdr:row>
      <xdr:rowOff>580390</xdr:rowOff>
    </xdr:to>
    <xdr:pic>
      <xdr:nvPicPr>
        <xdr:cNvPr id="161" name="图片 160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5400000">
          <a:off x="3318510" y="102151815"/>
          <a:ext cx="505460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505777</xdr:colOff>
      <xdr:row>163</xdr:row>
      <xdr:rowOff>47942</xdr:rowOff>
    </xdr:from>
    <xdr:to>
      <xdr:col>2</xdr:col>
      <xdr:colOff>1224597</xdr:colOff>
      <xdr:row>163</xdr:row>
      <xdr:rowOff>607377</xdr:rowOff>
    </xdr:to>
    <xdr:pic>
      <xdr:nvPicPr>
        <xdr:cNvPr id="162" name="图片 161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5400000">
          <a:off x="3319145" y="103344345"/>
          <a:ext cx="559435" cy="718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108902</xdr:colOff>
      <xdr:row>164</xdr:row>
      <xdr:rowOff>149542</xdr:rowOff>
    </xdr:from>
    <xdr:to>
      <xdr:col>2</xdr:col>
      <xdr:colOff>1564322</xdr:colOff>
      <xdr:row>164</xdr:row>
      <xdr:rowOff>397827</xdr:rowOff>
    </xdr:to>
    <xdr:pic>
      <xdr:nvPicPr>
        <xdr:cNvPr id="163" name="图片 162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5400000">
          <a:off x="3446145" y="103556435"/>
          <a:ext cx="248285" cy="1455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559752</xdr:colOff>
      <xdr:row>165</xdr:row>
      <xdr:rowOff>16192</xdr:rowOff>
    </xdr:from>
    <xdr:to>
      <xdr:col>2</xdr:col>
      <xdr:colOff>1230947</xdr:colOff>
      <xdr:row>165</xdr:row>
      <xdr:rowOff>594042</xdr:rowOff>
    </xdr:to>
    <xdr:pic>
      <xdr:nvPicPr>
        <xdr:cNvPr id="164" name="图片 163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5400000">
          <a:off x="3340100" y="104614345"/>
          <a:ext cx="577850" cy="6711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581025</xdr:colOff>
      <xdr:row>166</xdr:row>
      <xdr:rowOff>22860</xdr:rowOff>
    </xdr:from>
    <xdr:to>
      <xdr:col>2</xdr:col>
      <xdr:colOff>1133475</xdr:colOff>
      <xdr:row>166</xdr:row>
      <xdr:rowOff>596900</xdr:rowOff>
    </xdr:to>
    <xdr:pic>
      <xdr:nvPicPr>
        <xdr:cNvPr id="165" name="图片 164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3315335" y="105302685"/>
          <a:ext cx="552450" cy="574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482600</xdr:colOff>
      <xdr:row>162</xdr:row>
      <xdr:rowOff>21590</xdr:rowOff>
    </xdr:from>
    <xdr:to>
      <xdr:col>2</xdr:col>
      <xdr:colOff>1263015</xdr:colOff>
      <xdr:row>162</xdr:row>
      <xdr:rowOff>600075</xdr:rowOff>
    </xdr:to>
    <xdr:pic>
      <xdr:nvPicPr>
        <xdr:cNvPr id="166" name="图片 165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5400000">
          <a:off x="3317875" y="102662990"/>
          <a:ext cx="578485" cy="780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167</xdr:row>
      <xdr:rowOff>41275</xdr:rowOff>
    </xdr:from>
    <xdr:to>
      <xdr:col>2</xdr:col>
      <xdr:colOff>1172210</xdr:colOff>
      <xdr:row>167</xdr:row>
      <xdr:rowOff>625475</xdr:rowOff>
    </xdr:to>
    <xdr:pic>
      <xdr:nvPicPr>
        <xdr:cNvPr id="167" name="图片 166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3220085" y="105955465"/>
          <a:ext cx="686435" cy="58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561975</xdr:colOff>
      <xdr:row>168</xdr:row>
      <xdr:rowOff>37465</xdr:rowOff>
    </xdr:from>
    <xdr:to>
      <xdr:col>2</xdr:col>
      <xdr:colOff>1247775</xdr:colOff>
      <xdr:row>168</xdr:row>
      <xdr:rowOff>606425</xdr:rowOff>
    </xdr:to>
    <xdr:pic>
      <xdr:nvPicPr>
        <xdr:cNvPr id="168" name="图片 167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3296285" y="106586020"/>
          <a:ext cx="685800" cy="568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504825</xdr:colOff>
      <xdr:row>169</xdr:row>
      <xdr:rowOff>91440</xdr:rowOff>
    </xdr:from>
    <xdr:to>
      <xdr:col>2</xdr:col>
      <xdr:colOff>1190625</xdr:colOff>
      <xdr:row>169</xdr:row>
      <xdr:rowOff>615950</xdr:rowOff>
    </xdr:to>
    <xdr:pic>
      <xdr:nvPicPr>
        <xdr:cNvPr id="169" name="图片 168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3239135" y="107274360"/>
          <a:ext cx="685800" cy="524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276225</xdr:colOff>
      <xdr:row>170</xdr:row>
      <xdr:rowOff>155575</xdr:rowOff>
    </xdr:from>
    <xdr:to>
      <xdr:col>2</xdr:col>
      <xdr:colOff>1438275</xdr:colOff>
      <xdr:row>170</xdr:row>
      <xdr:rowOff>603250</xdr:rowOff>
    </xdr:to>
    <xdr:pic>
      <xdr:nvPicPr>
        <xdr:cNvPr id="170" name="图片 169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3010535" y="107972860"/>
          <a:ext cx="1162050" cy="44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409575</xdr:colOff>
      <xdr:row>171</xdr:row>
      <xdr:rowOff>34925</xdr:rowOff>
    </xdr:from>
    <xdr:to>
      <xdr:col>2</xdr:col>
      <xdr:colOff>1256665</xdr:colOff>
      <xdr:row>171</xdr:row>
      <xdr:rowOff>606425</xdr:rowOff>
    </xdr:to>
    <xdr:pic>
      <xdr:nvPicPr>
        <xdr:cNvPr id="171" name="图片 170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3143885" y="108486575"/>
          <a:ext cx="8470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475297</xdr:colOff>
      <xdr:row>172</xdr:row>
      <xdr:rowOff>26987</xdr:rowOff>
    </xdr:from>
    <xdr:to>
      <xdr:col>2</xdr:col>
      <xdr:colOff>1074102</xdr:colOff>
      <xdr:row>172</xdr:row>
      <xdr:rowOff>561657</xdr:rowOff>
    </xdr:to>
    <xdr:pic>
      <xdr:nvPicPr>
        <xdr:cNvPr id="172" name="图片 171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5400000">
          <a:off x="3241040" y="109080300"/>
          <a:ext cx="534670" cy="598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493395</xdr:colOff>
      <xdr:row>173</xdr:row>
      <xdr:rowOff>74295</xdr:rowOff>
    </xdr:from>
    <xdr:to>
      <xdr:col>2</xdr:col>
      <xdr:colOff>1235710</xdr:colOff>
      <xdr:row>173</xdr:row>
      <xdr:rowOff>598170</xdr:rowOff>
    </xdr:to>
    <xdr:pic>
      <xdr:nvPicPr>
        <xdr:cNvPr id="173" name="图片 172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5400000">
          <a:off x="3336925" y="109685455"/>
          <a:ext cx="523875" cy="742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457200</xdr:colOff>
      <xdr:row>174</xdr:row>
      <xdr:rowOff>28575</xdr:rowOff>
    </xdr:from>
    <xdr:to>
      <xdr:col>2</xdr:col>
      <xdr:colOff>1182370</xdr:colOff>
      <xdr:row>174</xdr:row>
      <xdr:rowOff>601345</xdr:rowOff>
    </xdr:to>
    <xdr:pic>
      <xdr:nvPicPr>
        <xdr:cNvPr id="174" name="图片 173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3191510" y="110383320"/>
          <a:ext cx="725170" cy="572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466407</xdr:colOff>
      <xdr:row>174</xdr:row>
      <xdr:rowOff>634682</xdr:rowOff>
    </xdr:from>
    <xdr:to>
      <xdr:col>2</xdr:col>
      <xdr:colOff>1323022</xdr:colOff>
      <xdr:row>175</xdr:row>
      <xdr:rowOff>558482</xdr:rowOff>
    </xdr:to>
    <xdr:pic>
      <xdr:nvPicPr>
        <xdr:cNvPr id="175" name="图片 174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5400000">
          <a:off x="3349625" y="110839885"/>
          <a:ext cx="558165" cy="856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504825</xdr:colOff>
      <xdr:row>176</xdr:row>
      <xdr:rowOff>57785</xdr:rowOff>
    </xdr:from>
    <xdr:to>
      <xdr:col>2</xdr:col>
      <xdr:colOff>1124585</xdr:colOff>
      <xdr:row>176</xdr:row>
      <xdr:rowOff>546735</xdr:rowOff>
    </xdr:to>
    <xdr:pic>
      <xdr:nvPicPr>
        <xdr:cNvPr id="176" name="图片 175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3239135" y="111681260"/>
          <a:ext cx="619760" cy="488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418465</xdr:colOff>
      <xdr:row>177</xdr:row>
      <xdr:rowOff>11430</xdr:rowOff>
    </xdr:from>
    <xdr:to>
      <xdr:col>2</xdr:col>
      <xdr:colOff>1382395</xdr:colOff>
      <xdr:row>177</xdr:row>
      <xdr:rowOff>523240</xdr:rowOff>
    </xdr:to>
    <xdr:pic>
      <xdr:nvPicPr>
        <xdr:cNvPr id="177" name="图片 176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5400000">
          <a:off x="3378835" y="112043210"/>
          <a:ext cx="511810" cy="963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334327</xdr:colOff>
      <xdr:row>178</xdr:row>
      <xdr:rowOff>23812</xdr:rowOff>
    </xdr:from>
    <xdr:to>
      <xdr:col>2</xdr:col>
      <xdr:colOff>1426527</xdr:colOff>
      <xdr:row>178</xdr:row>
      <xdr:rowOff>607377</xdr:rowOff>
    </xdr:to>
    <xdr:pic>
      <xdr:nvPicPr>
        <xdr:cNvPr id="178" name="图片 177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5400000">
          <a:off x="3322320" y="112661065"/>
          <a:ext cx="583565" cy="1092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518795</xdr:colOff>
      <xdr:row>179</xdr:row>
      <xdr:rowOff>38735</xdr:rowOff>
    </xdr:from>
    <xdr:to>
      <xdr:col>2</xdr:col>
      <xdr:colOff>1304925</xdr:colOff>
      <xdr:row>179</xdr:row>
      <xdr:rowOff>626745</xdr:rowOff>
    </xdr:to>
    <xdr:pic>
      <xdr:nvPicPr>
        <xdr:cNvPr id="179" name="图片 178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5400000">
          <a:off x="3352165" y="113466245"/>
          <a:ext cx="588010" cy="786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647700</xdr:colOff>
      <xdr:row>180</xdr:row>
      <xdr:rowOff>63500</xdr:rowOff>
    </xdr:from>
    <xdr:to>
      <xdr:col>2</xdr:col>
      <xdr:colOff>1315720</xdr:colOff>
      <xdr:row>180</xdr:row>
      <xdr:rowOff>598170</xdr:rowOff>
    </xdr:to>
    <xdr:pic>
      <xdr:nvPicPr>
        <xdr:cNvPr id="180" name="图片 179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3382010" y="114224435"/>
          <a:ext cx="668020" cy="534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312102</xdr:colOff>
      <xdr:row>181</xdr:row>
      <xdr:rowOff>51752</xdr:rowOff>
    </xdr:from>
    <xdr:to>
      <xdr:col>2</xdr:col>
      <xdr:colOff>1404302</xdr:colOff>
      <xdr:row>181</xdr:row>
      <xdr:rowOff>581977</xdr:rowOff>
    </xdr:to>
    <xdr:pic>
      <xdr:nvPicPr>
        <xdr:cNvPr id="181" name="图片 180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16200000">
          <a:off x="3326765" y="114565430"/>
          <a:ext cx="530225" cy="1092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438150</xdr:colOff>
      <xdr:row>182</xdr:row>
      <xdr:rowOff>42545</xdr:rowOff>
    </xdr:from>
    <xdr:to>
      <xdr:col>2</xdr:col>
      <xdr:colOff>1504950</xdr:colOff>
      <xdr:row>182</xdr:row>
      <xdr:rowOff>600075</xdr:rowOff>
    </xdr:to>
    <xdr:pic>
      <xdr:nvPicPr>
        <xdr:cNvPr id="182" name="图片 181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3172460" y="115472210"/>
          <a:ext cx="1066800" cy="5575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171450</xdr:colOff>
      <xdr:row>183</xdr:row>
      <xdr:rowOff>239395</xdr:rowOff>
    </xdr:from>
    <xdr:to>
      <xdr:col>2</xdr:col>
      <xdr:colOff>1657985</xdr:colOff>
      <xdr:row>183</xdr:row>
      <xdr:rowOff>406400</xdr:rowOff>
    </xdr:to>
    <xdr:pic>
      <xdr:nvPicPr>
        <xdr:cNvPr id="183" name="图片 182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5400000">
          <a:off x="3565525" y="115643660"/>
          <a:ext cx="167005" cy="1486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92075</xdr:colOff>
      <xdr:row>184</xdr:row>
      <xdr:rowOff>148590</xdr:rowOff>
    </xdr:from>
    <xdr:to>
      <xdr:col>3</xdr:col>
      <xdr:colOff>4594</xdr:colOff>
      <xdr:row>184</xdr:row>
      <xdr:rowOff>596900</xdr:rowOff>
    </xdr:to>
    <xdr:pic>
      <xdr:nvPicPr>
        <xdr:cNvPr id="184" name="图片 183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5400000">
          <a:off x="3481070" y="116191665"/>
          <a:ext cx="448310" cy="1758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47625</xdr:colOff>
      <xdr:row>122</xdr:row>
      <xdr:rowOff>263525</xdr:rowOff>
    </xdr:from>
    <xdr:to>
      <xdr:col>2</xdr:col>
      <xdr:colOff>1657350</xdr:colOff>
      <xdr:row>122</xdr:row>
      <xdr:rowOff>419100</xdr:rowOff>
    </xdr:to>
    <xdr:pic>
      <xdr:nvPicPr>
        <xdr:cNvPr id="221" name="图片 220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2781935" y="77631290"/>
          <a:ext cx="1609725" cy="155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50165</xdr:colOff>
      <xdr:row>185</xdr:row>
      <xdr:rowOff>130175</xdr:rowOff>
    </xdr:from>
    <xdr:to>
      <xdr:col>3</xdr:col>
      <xdr:colOff>5229</xdr:colOff>
      <xdr:row>185</xdr:row>
      <xdr:rowOff>480060</xdr:rowOff>
    </xdr:to>
    <xdr:pic>
      <xdr:nvPicPr>
        <xdr:cNvPr id="185" name="图片 184" descr="1635492963(1)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5400000">
          <a:off x="3509645" y="116737130"/>
          <a:ext cx="349885" cy="1800860"/>
        </a:xfrm>
        <a:prstGeom prst="rect">
          <a:avLst/>
        </a:prstGeom>
      </xdr:spPr>
    </xdr:pic>
    <xdr:clientData/>
  </xdr:twoCellAnchor>
  <xdr:twoCellAnchor editAs="oneCell">
    <xdr:from>
      <xdr:col>2</xdr:col>
      <xdr:colOff>41275</xdr:colOff>
      <xdr:row>186</xdr:row>
      <xdr:rowOff>142875</xdr:rowOff>
    </xdr:from>
    <xdr:to>
      <xdr:col>3</xdr:col>
      <xdr:colOff>4594</xdr:colOff>
      <xdr:row>186</xdr:row>
      <xdr:rowOff>405765</xdr:rowOff>
    </xdr:to>
    <xdr:pic>
      <xdr:nvPicPr>
        <xdr:cNvPr id="186" name="图片 185" descr="1635493514(1)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5400000" flipH="1">
          <a:off x="3548380" y="117336570"/>
          <a:ext cx="262890" cy="1809115"/>
        </a:xfrm>
        <a:prstGeom prst="rect">
          <a:avLst/>
        </a:prstGeom>
      </xdr:spPr>
    </xdr:pic>
    <xdr:clientData/>
  </xdr:twoCellAnchor>
  <xdr:twoCellAnchor editAs="oneCell">
    <xdr:from>
      <xdr:col>2</xdr:col>
      <xdr:colOff>200660</xdr:colOff>
      <xdr:row>187</xdr:row>
      <xdr:rowOff>154305</xdr:rowOff>
    </xdr:from>
    <xdr:to>
      <xdr:col>3</xdr:col>
      <xdr:colOff>3324</xdr:colOff>
      <xdr:row>187</xdr:row>
      <xdr:rowOff>509905</xdr:rowOff>
    </xdr:to>
    <xdr:pic>
      <xdr:nvPicPr>
        <xdr:cNvPr id="187" name="图片 186" descr="1635494046(1)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2934970" y="118755795"/>
          <a:ext cx="1647825" cy="355600"/>
        </a:xfrm>
        <a:prstGeom prst="rect">
          <a:avLst/>
        </a:prstGeom>
      </xdr:spPr>
    </xdr:pic>
    <xdr:clientData/>
  </xdr:twoCellAnchor>
  <xdr:twoCellAnchor editAs="oneCell">
    <xdr:from>
      <xdr:col>2</xdr:col>
      <xdr:colOff>342900</xdr:colOff>
      <xdr:row>188</xdr:row>
      <xdr:rowOff>43180</xdr:rowOff>
    </xdr:from>
    <xdr:to>
      <xdr:col>2</xdr:col>
      <xdr:colOff>1167130</xdr:colOff>
      <xdr:row>188</xdr:row>
      <xdr:rowOff>562610</xdr:rowOff>
    </xdr:to>
    <xdr:pic>
      <xdr:nvPicPr>
        <xdr:cNvPr id="188" name="图片 187" descr="1635494711(1)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3077210" y="119279035"/>
          <a:ext cx="824230" cy="519430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189</xdr:row>
      <xdr:rowOff>41275</xdr:rowOff>
    </xdr:from>
    <xdr:to>
      <xdr:col>2</xdr:col>
      <xdr:colOff>1562735</xdr:colOff>
      <xdr:row>189</xdr:row>
      <xdr:rowOff>497840</xdr:rowOff>
    </xdr:to>
    <xdr:pic>
      <xdr:nvPicPr>
        <xdr:cNvPr id="189" name="图片 188" descr="1635495800(1)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2858135" y="119911495"/>
          <a:ext cx="1438910" cy="456565"/>
        </a:xfrm>
        <a:prstGeom prst="rect">
          <a:avLst/>
        </a:prstGeom>
      </xdr:spPr>
    </xdr:pic>
    <xdr:clientData/>
  </xdr:twoCellAnchor>
  <xdr:twoCellAnchor editAs="oneCell">
    <xdr:from>
      <xdr:col>2</xdr:col>
      <xdr:colOff>581025</xdr:colOff>
      <xdr:row>189</xdr:row>
      <xdr:rowOff>633095</xdr:rowOff>
    </xdr:from>
    <xdr:to>
      <xdr:col>2</xdr:col>
      <xdr:colOff>1177290</xdr:colOff>
      <xdr:row>190</xdr:row>
      <xdr:rowOff>607695</xdr:rowOff>
    </xdr:to>
    <xdr:pic>
      <xdr:nvPicPr>
        <xdr:cNvPr id="190" name="图片 189" descr="1635496138(1)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3315335" y="120503315"/>
          <a:ext cx="596265" cy="608965"/>
        </a:xfrm>
        <a:prstGeom prst="rect">
          <a:avLst/>
        </a:prstGeom>
      </xdr:spPr>
    </xdr:pic>
    <xdr:clientData/>
  </xdr:twoCellAnchor>
  <xdr:twoCellAnchor editAs="oneCell">
    <xdr:from>
      <xdr:col>2</xdr:col>
      <xdr:colOff>209550</xdr:colOff>
      <xdr:row>191</xdr:row>
      <xdr:rowOff>34290</xdr:rowOff>
    </xdr:from>
    <xdr:to>
      <xdr:col>2</xdr:col>
      <xdr:colOff>1458595</xdr:colOff>
      <xdr:row>191</xdr:row>
      <xdr:rowOff>610235</xdr:rowOff>
    </xdr:to>
    <xdr:pic>
      <xdr:nvPicPr>
        <xdr:cNvPr id="191" name="图片 190" descr="1635496650(1)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2943860" y="121173240"/>
          <a:ext cx="1249045" cy="575945"/>
        </a:xfrm>
        <a:prstGeom prst="rect">
          <a:avLst/>
        </a:prstGeom>
      </xdr:spPr>
    </xdr:pic>
    <xdr:clientData/>
  </xdr:twoCellAnchor>
  <xdr:twoCellAnchor editAs="oneCell">
    <xdr:from>
      <xdr:col>2</xdr:col>
      <xdr:colOff>609600</xdr:colOff>
      <xdr:row>192</xdr:row>
      <xdr:rowOff>13970</xdr:rowOff>
    </xdr:from>
    <xdr:to>
      <xdr:col>2</xdr:col>
      <xdr:colOff>1316990</xdr:colOff>
      <xdr:row>192</xdr:row>
      <xdr:rowOff>578485</xdr:rowOff>
    </xdr:to>
    <xdr:pic>
      <xdr:nvPicPr>
        <xdr:cNvPr id="192" name="图片 191" descr="1635497139(1)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3343910" y="121787285"/>
          <a:ext cx="707390" cy="564515"/>
        </a:xfrm>
        <a:prstGeom prst="rect">
          <a:avLst/>
        </a:prstGeom>
      </xdr:spPr>
    </xdr:pic>
    <xdr:clientData/>
  </xdr:twoCellAnchor>
  <xdr:twoCellAnchor editAs="oneCell">
    <xdr:from>
      <xdr:col>2</xdr:col>
      <xdr:colOff>595630</xdr:colOff>
      <xdr:row>193</xdr:row>
      <xdr:rowOff>28575</xdr:rowOff>
    </xdr:from>
    <xdr:to>
      <xdr:col>2</xdr:col>
      <xdr:colOff>1153795</xdr:colOff>
      <xdr:row>193</xdr:row>
      <xdr:rowOff>586105</xdr:rowOff>
    </xdr:to>
    <xdr:pic>
      <xdr:nvPicPr>
        <xdr:cNvPr id="193" name="图片 192" descr="1635554854(1)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3329940" y="122436255"/>
          <a:ext cx="558165" cy="557530"/>
        </a:xfrm>
        <a:prstGeom prst="rect">
          <a:avLst/>
        </a:prstGeom>
      </xdr:spPr>
    </xdr:pic>
    <xdr:clientData/>
  </xdr:twoCellAnchor>
  <xdr:twoCellAnchor editAs="oneCell">
    <xdr:from>
      <xdr:col>2</xdr:col>
      <xdr:colOff>508635</xdr:colOff>
      <xdr:row>194</xdr:row>
      <xdr:rowOff>66675</xdr:rowOff>
    </xdr:from>
    <xdr:to>
      <xdr:col>2</xdr:col>
      <xdr:colOff>1290955</xdr:colOff>
      <xdr:row>194</xdr:row>
      <xdr:rowOff>575945</xdr:rowOff>
    </xdr:to>
    <xdr:pic>
      <xdr:nvPicPr>
        <xdr:cNvPr id="194" name="图片 193" descr="1635557373(1)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5400000">
          <a:off x="3379470" y="122972195"/>
          <a:ext cx="509270" cy="782320"/>
        </a:xfrm>
        <a:prstGeom prst="rect">
          <a:avLst/>
        </a:prstGeom>
      </xdr:spPr>
    </xdr:pic>
    <xdr:clientData/>
  </xdr:twoCellAnchor>
  <xdr:twoCellAnchor editAs="oneCell">
    <xdr:from>
      <xdr:col>2</xdr:col>
      <xdr:colOff>343852</xdr:colOff>
      <xdr:row>195</xdr:row>
      <xdr:rowOff>14287</xdr:rowOff>
    </xdr:from>
    <xdr:to>
      <xdr:col>2</xdr:col>
      <xdr:colOff>1336357</xdr:colOff>
      <xdr:row>195</xdr:row>
      <xdr:rowOff>612457</xdr:rowOff>
    </xdr:to>
    <xdr:pic>
      <xdr:nvPicPr>
        <xdr:cNvPr id="195" name="图片 194" descr="1635557471(1)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5400000">
          <a:off x="3274695" y="123492895"/>
          <a:ext cx="598170" cy="992505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196</xdr:row>
      <xdr:rowOff>41910</xdr:rowOff>
    </xdr:from>
    <xdr:to>
      <xdr:col>2</xdr:col>
      <xdr:colOff>1648460</xdr:colOff>
      <xdr:row>196</xdr:row>
      <xdr:rowOff>604520</xdr:rowOff>
    </xdr:to>
    <xdr:pic>
      <xdr:nvPicPr>
        <xdr:cNvPr id="196" name="图片 195" descr="1635557978(1)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2924810" y="124352685"/>
          <a:ext cx="1457960" cy="562610"/>
        </a:xfrm>
        <a:prstGeom prst="rect">
          <a:avLst/>
        </a:prstGeom>
      </xdr:spPr>
    </xdr:pic>
    <xdr:clientData/>
  </xdr:twoCellAnchor>
  <xdr:twoCellAnchor>
    <xdr:from>
      <xdr:col>2</xdr:col>
      <xdr:colOff>200025</xdr:colOff>
      <xdr:row>197</xdr:row>
      <xdr:rowOff>63500</xdr:rowOff>
    </xdr:from>
    <xdr:to>
      <xdr:col>2</xdr:col>
      <xdr:colOff>1798955</xdr:colOff>
      <xdr:row>197</xdr:row>
      <xdr:rowOff>621665</xdr:rowOff>
    </xdr:to>
    <xdr:pic>
      <xdr:nvPicPr>
        <xdr:cNvPr id="197" name="图片 196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2934335" y="125008640"/>
          <a:ext cx="1598930" cy="55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47625</xdr:colOff>
      <xdr:row>198</xdr:row>
      <xdr:rowOff>0</xdr:rowOff>
    </xdr:from>
    <xdr:to>
      <xdr:col>2</xdr:col>
      <xdr:colOff>1751330</xdr:colOff>
      <xdr:row>198</xdr:row>
      <xdr:rowOff>476885</xdr:rowOff>
    </xdr:to>
    <xdr:pic>
      <xdr:nvPicPr>
        <xdr:cNvPr id="198" name="图片 197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2781935" y="125579505"/>
          <a:ext cx="1703705" cy="476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514350</xdr:colOff>
      <xdr:row>199</xdr:row>
      <xdr:rowOff>13970</xdr:rowOff>
    </xdr:from>
    <xdr:to>
      <xdr:col>2</xdr:col>
      <xdr:colOff>1139190</xdr:colOff>
      <xdr:row>199</xdr:row>
      <xdr:rowOff>618490</xdr:rowOff>
    </xdr:to>
    <xdr:pic>
      <xdr:nvPicPr>
        <xdr:cNvPr id="199" name="图片 198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3248660" y="126227840"/>
          <a:ext cx="624840" cy="604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514350</xdr:colOff>
      <xdr:row>200</xdr:row>
      <xdr:rowOff>53975</xdr:rowOff>
    </xdr:from>
    <xdr:to>
      <xdr:col>2</xdr:col>
      <xdr:colOff>1310640</xdr:colOff>
      <xdr:row>200</xdr:row>
      <xdr:rowOff>593090</xdr:rowOff>
    </xdr:to>
    <xdr:pic>
      <xdr:nvPicPr>
        <xdr:cNvPr id="200" name="图片 199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3248660" y="126902210"/>
          <a:ext cx="796290" cy="539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467697</xdr:colOff>
      <xdr:row>201</xdr:row>
      <xdr:rowOff>18378</xdr:rowOff>
    </xdr:from>
    <xdr:to>
      <xdr:col>2</xdr:col>
      <xdr:colOff>1425389</xdr:colOff>
      <xdr:row>201</xdr:row>
      <xdr:rowOff>564638</xdr:rowOff>
    </xdr:to>
    <xdr:pic>
      <xdr:nvPicPr>
        <xdr:cNvPr id="201" name="图片 200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5400000">
          <a:off x="3407410" y="127294640"/>
          <a:ext cx="546100" cy="958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254635</xdr:colOff>
      <xdr:row>202</xdr:row>
      <xdr:rowOff>193040</xdr:rowOff>
    </xdr:from>
    <xdr:to>
      <xdr:col>2</xdr:col>
      <xdr:colOff>1539875</xdr:colOff>
      <xdr:row>202</xdr:row>
      <xdr:rowOff>497840</xdr:rowOff>
    </xdr:to>
    <xdr:pic>
      <xdr:nvPicPr>
        <xdr:cNvPr id="202" name="图片 201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5400000">
          <a:off x="3479165" y="127819785"/>
          <a:ext cx="304800" cy="1285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142875</xdr:colOff>
      <xdr:row>203</xdr:row>
      <xdr:rowOff>133985</xdr:rowOff>
    </xdr:from>
    <xdr:to>
      <xdr:col>2</xdr:col>
      <xdr:colOff>1724025</xdr:colOff>
      <xdr:row>203</xdr:row>
      <xdr:rowOff>621665</xdr:rowOff>
    </xdr:to>
    <xdr:pic>
      <xdr:nvPicPr>
        <xdr:cNvPr id="203" name="图片 202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2877185" y="128885315"/>
          <a:ext cx="1581150" cy="487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542925</xdr:colOff>
      <xdr:row>204</xdr:row>
      <xdr:rowOff>36195</xdr:rowOff>
    </xdr:from>
    <xdr:to>
      <xdr:col>2</xdr:col>
      <xdr:colOff>1211580</xdr:colOff>
      <xdr:row>204</xdr:row>
      <xdr:rowOff>605790</xdr:rowOff>
    </xdr:to>
    <xdr:pic>
      <xdr:nvPicPr>
        <xdr:cNvPr id="204" name="图片 203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3277235" y="129421890"/>
          <a:ext cx="668655" cy="569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514350</xdr:colOff>
      <xdr:row>205</xdr:row>
      <xdr:rowOff>32385</xdr:rowOff>
    </xdr:from>
    <xdr:to>
      <xdr:col>2</xdr:col>
      <xdr:colOff>1172210</xdr:colOff>
      <xdr:row>205</xdr:row>
      <xdr:rowOff>600075</xdr:rowOff>
    </xdr:to>
    <xdr:pic>
      <xdr:nvPicPr>
        <xdr:cNvPr id="205" name="图片 204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3248660" y="130052445"/>
          <a:ext cx="657860" cy="5676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247650</xdr:colOff>
      <xdr:row>206</xdr:row>
      <xdr:rowOff>0</xdr:rowOff>
    </xdr:from>
    <xdr:to>
      <xdr:col>2</xdr:col>
      <xdr:colOff>1057275</xdr:colOff>
      <xdr:row>206</xdr:row>
      <xdr:rowOff>584200</xdr:rowOff>
    </xdr:to>
    <xdr:pic>
      <xdr:nvPicPr>
        <xdr:cNvPr id="206" name="图片 205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2981960" y="130654425"/>
          <a:ext cx="809625" cy="584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352425</xdr:colOff>
      <xdr:row>207</xdr:row>
      <xdr:rowOff>15875</xdr:rowOff>
    </xdr:from>
    <xdr:to>
      <xdr:col>2</xdr:col>
      <xdr:colOff>1108710</xdr:colOff>
      <xdr:row>207</xdr:row>
      <xdr:rowOff>609600</xdr:rowOff>
    </xdr:to>
    <xdr:pic>
      <xdr:nvPicPr>
        <xdr:cNvPr id="207" name="图片 206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3086735" y="131304665"/>
          <a:ext cx="756285" cy="5937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352425</xdr:colOff>
      <xdr:row>208</xdr:row>
      <xdr:rowOff>44450</xdr:rowOff>
    </xdr:from>
    <xdr:to>
      <xdr:col>2</xdr:col>
      <xdr:colOff>1047750</xdr:colOff>
      <xdr:row>208</xdr:row>
      <xdr:rowOff>605790</xdr:rowOff>
    </xdr:to>
    <xdr:pic>
      <xdr:nvPicPr>
        <xdr:cNvPr id="208" name="图片 207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3086735" y="131967605"/>
          <a:ext cx="695325" cy="561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298450</xdr:colOff>
      <xdr:row>209</xdr:row>
      <xdr:rowOff>12700</xdr:rowOff>
    </xdr:from>
    <xdr:to>
      <xdr:col>2</xdr:col>
      <xdr:colOff>1301750</xdr:colOff>
      <xdr:row>209</xdr:row>
      <xdr:rowOff>609600</xdr:rowOff>
    </xdr:to>
    <xdr:pic>
      <xdr:nvPicPr>
        <xdr:cNvPr id="209" name="图片 208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5400000">
          <a:off x="3235960" y="132367020"/>
          <a:ext cx="596900" cy="1003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426085</xdr:colOff>
      <xdr:row>210</xdr:row>
      <xdr:rowOff>19050</xdr:rowOff>
    </xdr:from>
    <xdr:to>
      <xdr:col>2</xdr:col>
      <xdr:colOff>1466850</xdr:colOff>
      <xdr:row>210</xdr:row>
      <xdr:rowOff>597535</xdr:rowOff>
    </xdr:to>
    <xdr:pic>
      <xdr:nvPicPr>
        <xdr:cNvPr id="210" name="图片 209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5400000">
          <a:off x="3391535" y="132979795"/>
          <a:ext cx="578485" cy="1040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475932</xdr:colOff>
      <xdr:row>210</xdr:row>
      <xdr:rowOff>615632</xdr:rowOff>
    </xdr:from>
    <xdr:to>
      <xdr:col>2</xdr:col>
      <xdr:colOff>1458912</xdr:colOff>
      <xdr:row>211</xdr:row>
      <xdr:rowOff>617537</xdr:rowOff>
    </xdr:to>
    <xdr:pic>
      <xdr:nvPicPr>
        <xdr:cNvPr id="211" name="图片 210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5400000">
          <a:off x="3383280" y="133633845"/>
          <a:ext cx="636270" cy="982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445770</xdr:colOff>
      <xdr:row>212</xdr:row>
      <xdr:rowOff>55245</xdr:rowOff>
    </xdr:from>
    <xdr:to>
      <xdr:col>2</xdr:col>
      <xdr:colOff>1274445</xdr:colOff>
      <xdr:row>212</xdr:row>
      <xdr:rowOff>556260</xdr:rowOff>
    </xdr:to>
    <xdr:pic>
      <xdr:nvPicPr>
        <xdr:cNvPr id="212" name="图片 211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5400000">
          <a:off x="3343910" y="134352030"/>
          <a:ext cx="501015" cy="828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57150</xdr:colOff>
      <xdr:row>213</xdr:row>
      <xdr:rowOff>92075</xdr:rowOff>
    </xdr:from>
    <xdr:to>
      <xdr:col>2</xdr:col>
      <xdr:colOff>1818640</xdr:colOff>
      <xdr:row>213</xdr:row>
      <xdr:rowOff>361315</xdr:rowOff>
    </xdr:to>
    <xdr:pic>
      <xdr:nvPicPr>
        <xdr:cNvPr id="213" name="图片 212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2791460" y="135187055"/>
          <a:ext cx="1761490" cy="269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178752</xdr:colOff>
      <xdr:row>214</xdr:row>
      <xdr:rowOff>186372</xdr:rowOff>
    </xdr:from>
    <xdr:to>
      <xdr:col>2</xdr:col>
      <xdr:colOff>1648142</xdr:colOff>
      <xdr:row>214</xdr:row>
      <xdr:rowOff>425767</xdr:rowOff>
    </xdr:to>
    <xdr:pic>
      <xdr:nvPicPr>
        <xdr:cNvPr id="214" name="图片 213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5400000">
          <a:off x="3527425" y="135300085"/>
          <a:ext cx="239395" cy="14693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326259</xdr:colOff>
      <xdr:row>215</xdr:row>
      <xdr:rowOff>52091</xdr:rowOff>
    </xdr:from>
    <xdr:to>
      <xdr:col>2</xdr:col>
      <xdr:colOff>1362634</xdr:colOff>
      <xdr:row>215</xdr:row>
      <xdr:rowOff>605781</xdr:rowOff>
    </xdr:to>
    <xdr:pic>
      <xdr:nvPicPr>
        <xdr:cNvPr id="215" name="图片 214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5400000">
          <a:off x="3301365" y="136173845"/>
          <a:ext cx="553720" cy="1036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307657</xdr:colOff>
      <xdr:row>216</xdr:row>
      <xdr:rowOff>18097</xdr:rowOff>
    </xdr:from>
    <xdr:to>
      <xdr:col>2</xdr:col>
      <xdr:colOff>1469707</xdr:colOff>
      <xdr:row>216</xdr:row>
      <xdr:rowOff>618172</xdr:rowOff>
    </xdr:to>
    <xdr:pic>
      <xdr:nvPicPr>
        <xdr:cNvPr id="216" name="图片 215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5400000">
          <a:off x="3322320" y="136734550"/>
          <a:ext cx="600075" cy="1162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196532</xdr:colOff>
      <xdr:row>217</xdr:row>
      <xdr:rowOff>163512</xdr:rowOff>
    </xdr:from>
    <xdr:to>
      <xdr:col>2</xdr:col>
      <xdr:colOff>1568132</xdr:colOff>
      <xdr:row>217</xdr:row>
      <xdr:rowOff>487997</xdr:rowOff>
    </xdr:to>
    <xdr:pic>
      <xdr:nvPicPr>
        <xdr:cNvPr id="217" name="图片 216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5400000">
          <a:off x="3453765" y="137271760"/>
          <a:ext cx="324485" cy="1371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217805</xdr:colOff>
      <xdr:row>218</xdr:row>
      <xdr:rowOff>92710</xdr:rowOff>
    </xdr:from>
    <xdr:to>
      <xdr:col>2</xdr:col>
      <xdr:colOff>1688465</xdr:colOff>
      <xdr:row>218</xdr:row>
      <xdr:rowOff>452120</xdr:rowOff>
    </xdr:to>
    <xdr:pic>
      <xdr:nvPicPr>
        <xdr:cNvPr id="218" name="图片 217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5400000">
          <a:off x="3507740" y="137803890"/>
          <a:ext cx="359410" cy="147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182880</xdr:colOff>
      <xdr:row>219</xdr:row>
      <xdr:rowOff>45720</xdr:rowOff>
    </xdr:from>
    <xdr:to>
      <xdr:col>2</xdr:col>
      <xdr:colOff>1747520</xdr:colOff>
      <xdr:row>219</xdr:row>
      <xdr:rowOff>420370</xdr:rowOff>
    </xdr:to>
    <xdr:pic>
      <xdr:nvPicPr>
        <xdr:cNvPr id="219" name="图片 218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5400000">
          <a:off x="3512185" y="138351895"/>
          <a:ext cx="374650" cy="15646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109855</xdr:colOff>
      <xdr:row>220</xdr:row>
      <xdr:rowOff>75565</xdr:rowOff>
    </xdr:from>
    <xdr:to>
      <xdr:col>2</xdr:col>
      <xdr:colOff>1824355</xdr:colOff>
      <xdr:row>220</xdr:row>
      <xdr:rowOff>448945</xdr:rowOff>
    </xdr:to>
    <xdr:pic>
      <xdr:nvPicPr>
        <xdr:cNvPr id="220" name="图片 219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5400000">
          <a:off x="3514725" y="138940540"/>
          <a:ext cx="373380" cy="171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608330</xdr:colOff>
      <xdr:row>221</xdr:row>
      <xdr:rowOff>40005</xdr:rowOff>
    </xdr:from>
    <xdr:to>
      <xdr:col>2</xdr:col>
      <xdr:colOff>1277620</xdr:colOff>
      <xdr:row>221</xdr:row>
      <xdr:rowOff>606425</xdr:rowOff>
    </xdr:to>
    <xdr:pic>
      <xdr:nvPicPr>
        <xdr:cNvPr id="222" name="图片 221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5220000">
          <a:off x="3394075" y="140158470"/>
          <a:ext cx="566420" cy="669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361950</xdr:colOff>
      <xdr:row>222</xdr:row>
      <xdr:rowOff>24130</xdr:rowOff>
    </xdr:from>
    <xdr:to>
      <xdr:col>2</xdr:col>
      <xdr:colOff>1390015</xdr:colOff>
      <xdr:row>222</xdr:row>
      <xdr:rowOff>615315</xdr:rowOff>
    </xdr:to>
    <xdr:pic>
      <xdr:nvPicPr>
        <xdr:cNvPr id="223" name="图片 222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5400000">
          <a:off x="3314700" y="140609955"/>
          <a:ext cx="591185" cy="1028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114300</xdr:colOff>
      <xdr:row>223</xdr:row>
      <xdr:rowOff>25400</xdr:rowOff>
    </xdr:from>
    <xdr:to>
      <xdr:col>2</xdr:col>
      <xdr:colOff>1190625</xdr:colOff>
      <xdr:row>223</xdr:row>
      <xdr:rowOff>588010</xdr:rowOff>
    </xdr:to>
    <xdr:pic>
      <xdr:nvPicPr>
        <xdr:cNvPr id="224" name="图片 223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2848610" y="141464030"/>
          <a:ext cx="1076325" cy="562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209550</xdr:colOff>
      <xdr:row>224</xdr:row>
      <xdr:rowOff>63500</xdr:rowOff>
    </xdr:from>
    <xdr:to>
      <xdr:col>2</xdr:col>
      <xdr:colOff>1256665</xdr:colOff>
      <xdr:row>224</xdr:row>
      <xdr:rowOff>542290</xdr:rowOff>
    </xdr:to>
    <xdr:pic>
      <xdr:nvPicPr>
        <xdr:cNvPr id="225" name="图片 224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2943860" y="142136495"/>
          <a:ext cx="1047115" cy="478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136207</xdr:colOff>
      <xdr:row>225</xdr:row>
      <xdr:rowOff>145097</xdr:rowOff>
    </xdr:from>
    <xdr:to>
      <xdr:col>2</xdr:col>
      <xdr:colOff>1564322</xdr:colOff>
      <xdr:row>225</xdr:row>
      <xdr:rowOff>418147</xdr:rowOff>
    </xdr:to>
    <xdr:pic>
      <xdr:nvPicPr>
        <xdr:cNvPr id="226" name="图片 225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5400000">
          <a:off x="3447415" y="142274290"/>
          <a:ext cx="273050" cy="1428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421322</xdr:colOff>
      <xdr:row>227</xdr:row>
      <xdr:rowOff>56197</xdr:rowOff>
    </xdr:from>
    <xdr:to>
      <xdr:col>2</xdr:col>
      <xdr:colOff>1406207</xdr:colOff>
      <xdr:row>227</xdr:row>
      <xdr:rowOff>545147</xdr:rowOff>
    </xdr:to>
    <xdr:pic>
      <xdr:nvPicPr>
        <xdr:cNvPr id="227" name="图片 226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5400000">
          <a:off x="3402965" y="143783685"/>
          <a:ext cx="488950" cy="984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716597</xdr:colOff>
      <xdr:row>226</xdr:row>
      <xdr:rowOff>33972</xdr:rowOff>
    </xdr:from>
    <xdr:to>
      <xdr:col>2</xdr:col>
      <xdr:colOff>1363027</xdr:colOff>
      <xdr:row>226</xdr:row>
      <xdr:rowOff>554037</xdr:rowOff>
    </xdr:to>
    <xdr:pic>
      <xdr:nvPicPr>
        <xdr:cNvPr id="228" name="图片 227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5400000">
          <a:off x="3513455" y="143311880"/>
          <a:ext cx="520065" cy="64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43497</xdr:colOff>
      <xdr:row>228</xdr:row>
      <xdr:rowOff>112712</xdr:rowOff>
    </xdr:from>
    <xdr:to>
      <xdr:col>2</xdr:col>
      <xdr:colOff>1789112</xdr:colOff>
      <xdr:row>228</xdr:row>
      <xdr:rowOff>557212</xdr:rowOff>
    </xdr:to>
    <xdr:pic>
      <xdr:nvPicPr>
        <xdr:cNvPr id="229" name="图片 228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5400000">
          <a:off x="3427730" y="144071975"/>
          <a:ext cx="444500" cy="1745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513080</xdr:colOff>
      <xdr:row>229</xdr:row>
      <xdr:rowOff>43180</xdr:rowOff>
    </xdr:from>
    <xdr:to>
      <xdr:col>2</xdr:col>
      <xdr:colOff>1303655</xdr:colOff>
      <xdr:row>229</xdr:row>
      <xdr:rowOff>594995</xdr:rowOff>
    </xdr:to>
    <xdr:pic>
      <xdr:nvPicPr>
        <xdr:cNvPr id="230" name="图片 229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16200000">
          <a:off x="3366770" y="145168620"/>
          <a:ext cx="551815" cy="790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80645</xdr:colOff>
      <xdr:row>230</xdr:row>
      <xdr:rowOff>43180</xdr:rowOff>
    </xdr:from>
    <xdr:to>
      <xdr:col>2</xdr:col>
      <xdr:colOff>1677670</xdr:colOff>
      <xdr:row>230</xdr:row>
      <xdr:rowOff>578485</xdr:rowOff>
    </xdr:to>
    <xdr:pic>
      <xdr:nvPicPr>
        <xdr:cNvPr id="231" name="图片 230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5400000">
          <a:off x="3345815" y="145391505"/>
          <a:ext cx="535305" cy="1597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561975</xdr:colOff>
      <xdr:row>231</xdr:row>
      <xdr:rowOff>38735</xdr:rowOff>
    </xdr:from>
    <xdr:to>
      <xdr:col>2</xdr:col>
      <xdr:colOff>1190625</xdr:colOff>
      <xdr:row>231</xdr:row>
      <xdr:rowOff>580390</xdr:rowOff>
    </xdr:to>
    <xdr:pic>
      <xdr:nvPicPr>
        <xdr:cNvPr id="232" name="图片 231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3296285" y="146552285"/>
          <a:ext cx="628650" cy="541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552450</xdr:colOff>
      <xdr:row>232</xdr:row>
      <xdr:rowOff>27305</xdr:rowOff>
    </xdr:from>
    <xdr:to>
      <xdr:col>2</xdr:col>
      <xdr:colOff>1165860</xdr:colOff>
      <xdr:row>232</xdr:row>
      <xdr:rowOff>544195</xdr:rowOff>
    </xdr:to>
    <xdr:pic>
      <xdr:nvPicPr>
        <xdr:cNvPr id="233" name="图片 232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3286760" y="147175220"/>
          <a:ext cx="613410" cy="516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428625</xdr:colOff>
      <xdr:row>233</xdr:row>
      <xdr:rowOff>44450</xdr:rowOff>
    </xdr:from>
    <xdr:to>
      <xdr:col>2</xdr:col>
      <xdr:colOff>1415415</xdr:colOff>
      <xdr:row>233</xdr:row>
      <xdr:rowOff>612140</xdr:rowOff>
    </xdr:to>
    <xdr:pic>
      <xdr:nvPicPr>
        <xdr:cNvPr id="234" name="图片 233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5400000">
          <a:off x="3372485" y="147617180"/>
          <a:ext cx="567690" cy="986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239395</xdr:colOff>
      <xdr:row>234</xdr:row>
      <xdr:rowOff>51435</xdr:rowOff>
    </xdr:from>
    <xdr:to>
      <xdr:col>2</xdr:col>
      <xdr:colOff>1360805</xdr:colOff>
      <xdr:row>234</xdr:row>
      <xdr:rowOff>635000</xdr:rowOff>
    </xdr:to>
    <xdr:pic>
      <xdr:nvPicPr>
        <xdr:cNvPr id="235" name="图片 234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5400000">
          <a:off x="3242945" y="148198840"/>
          <a:ext cx="582930" cy="1121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542925</xdr:colOff>
      <xdr:row>235</xdr:row>
      <xdr:rowOff>41275</xdr:rowOff>
    </xdr:from>
    <xdr:to>
      <xdr:col>2</xdr:col>
      <xdr:colOff>1096645</xdr:colOff>
      <xdr:row>235</xdr:row>
      <xdr:rowOff>609600</xdr:rowOff>
    </xdr:to>
    <xdr:pic>
      <xdr:nvPicPr>
        <xdr:cNvPr id="236" name="图片 235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3277235" y="149092285"/>
          <a:ext cx="553720" cy="568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76200</xdr:colOff>
      <xdr:row>236</xdr:row>
      <xdr:rowOff>177165</xdr:rowOff>
    </xdr:from>
    <xdr:to>
      <xdr:col>2</xdr:col>
      <xdr:colOff>1807845</xdr:colOff>
      <xdr:row>236</xdr:row>
      <xdr:rowOff>479425</xdr:rowOff>
    </xdr:to>
    <xdr:pic>
      <xdr:nvPicPr>
        <xdr:cNvPr id="237" name="图片 236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2810510" y="149862540"/>
          <a:ext cx="1731645" cy="302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85725</xdr:colOff>
      <xdr:row>237</xdr:row>
      <xdr:rowOff>262255</xdr:rowOff>
    </xdr:from>
    <xdr:to>
      <xdr:col>2</xdr:col>
      <xdr:colOff>1751965</xdr:colOff>
      <xdr:row>237</xdr:row>
      <xdr:rowOff>488950</xdr:rowOff>
    </xdr:to>
    <xdr:pic>
      <xdr:nvPicPr>
        <xdr:cNvPr id="238" name="图片 237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2820035" y="150581995"/>
          <a:ext cx="1666240" cy="2266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228600</xdr:colOff>
      <xdr:row>238</xdr:row>
      <xdr:rowOff>78105</xdr:rowOff>
    </xdr:from>
    <xdr:to>
      <xdr:col>2</xdr:col>
      <xdr:colOff>1571625</xdr:colOff>
      <xdr:row>238</xdr:row>
      <xdr:rowOff>520065</xdr:rowOff>
    </xdr:to>
    <xdr:pic>
      <xdr:nvPicPr>
        <xdr:cNvPr id="239" name="图片 238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2962910" y="151032210"/>
          <a:ext cx="1343025" cy="44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114300</xdr:colOff>
      <xdr:row>239</xdr:row>
      <xdr:rowOff>90170</xdr:rowOff>
    </xdr:from>
    <xdr:to>
      <xdr:col>2</xdr:col>
      <xdr:colOff>1647825</xdr:colOff>
      <xdr:row>239</xdr:row>
      <xdr:rowOff>506095</xdr:rowOff>
    </xdr:to>
    <xdr:pic>
      <xdr:nvPicPr>
        <xdr:cNvPr id="240" name="图片 239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2848610" y="151678640"/>
          <a:ext cx="1533525" cy="415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133350</xdr:colOff>
      <xdr:row>240</xdr:row>
      <xdr:rowOff>44450</xdr:rowOff>
    </xdr:from>
    <xdr:to>
      <xdr:col>2</xdr:col>
      <xdr:colOff>1524000</xdr:colOff>
      <xdr:row>240</xdr:row>
      <xdr:rowOff>534670</xdr:rowOff>
    </xdr:to>
    <xdr:pic>
      <xdr:nvPicPr>
        <xdr:cNvPr id="241" name="图片 240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2867660" y="152267285"/>
          <a:ext cx="1390650" cy="490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123825</xdr:colOff>
      <xdr:row>241</xdr:row>
      <xdr:rowOff>34925</xdr:rowOff>
    </xdr:from>
    <xdr:to>
      <xdr:col>2</xdr:col>
      <xdr:colOff>1449705</xdr:colOff>
      <xdr:row>241</xdr:row>
      <xdr:rowOff>546735</xdr:rowOff>
    </xdr:to>
    <xdr:pic>
      <xdr:nvPicPr>
        <xdr:cNvPr id="242" name="图片 241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2858135" y="152892125"/>
          <a:ext cx="1325880" cy="511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323850</xdr:colOff>
      <xdr:row>242</xdr:row>
      <xdr:rowOff>15875</xdr:rowOff>
    </xdr:from>
    <xdr:to>
      <xdr:col>2</xdr:col>
      <xdr:colOff>1391285</xdr:colOff>
      <xdr:row>242</xdr:row>
      <xdr:rowOff>598170</xdr:rowOff>
    </xdr:to>
    <xdr:pic>
      <xdr:nvPicPr>
        <xdr:cNvPr id="243" name="图片 242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3058160" y="153507440"/>
          <a:ext cx="1067435" cy="582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508952</xdr:colOff>
      <xdr:row>242</xdr:row>
      <xdr:rowOff>626427</xdr:rowOff>
    </xdr:from>
    <xdr:to>
      <xdr:col>2</xdr:col>
      <xdr:colOff>1113472</xdr:colOff>
      <xdr:row>243</xdr:row>
      <xdr:rowOff>597852</xdr:rowOff>
    </xdr:to>
    <xdr:pic>
      <xdr:nvPicPr>
        <xdr:cNvPr id="244" name="图片 243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5400000">
          <a:off x="3242310" y="154118310"/>
          <a:ext cx="605790" cy="604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447675</xdr:colOff>
      <xdr:row>244</xdr:row>
      <xdr:rowOff>10160</xdr:rowOff>
    </xdr:from>
    <xdr:to>
      <xdr:col>2</xdr:col>
      <xdr:colOff>1079500</xdr:colOff>
      <xdr:row>244</xdr:row>
      <xdr:rowOff>593725</xdr:rowOff>
    </xdr:to>
    <xdr:pic>
      <xdr:nvPicPr>
        <xdr:cNvPr id="245" name="图片 244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3181985" y="154770455"/>
          <a:ext cx="63182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504825</xdr:colOff>
      <xdr:row>245</xdr:row>
      <xdr:rowOff>67945</xdr:rowOff>
    </xdr:from>
    <xdr:to>
      <xdr:col>2</xdr:col>
      <xdr:colOff>1076325</xdr:colOff>
      <xdr:row>245</xdr:row>
      <xdr:rowOff>590550</xdr:rowOff>
    </xdr:to>
    <xdr:pic>
      <xdr:nvPicPr>
        <xdr:cNvPr id="246" name="图片 245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3239135" y="155462605"/>
          <a:ext cx="571500" cy="522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476250</xdr:colOff>
      <xdr:row>246</xdr:row>
      <xdr:rowOff>46355</xdr:rowOff>
    </xdr:from>
    <xdr:to>
      <xdr:col>2</xdr:col>
      <xdr:colOff>1229360</xdr:colOff>
      <xdr:row>246</xdr:row>
      <xdr:rowOff>600075</xdr:rowOff>
    </xdr:to>
    <xdr:pic>
      <xdr:nvPicPr>
        <xdr:cNvPr id="247" name="图片 246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3210560" y="156075380"/>
          <a:ext cx="753110" cy="553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342900</xdr:colOff>
      <xdr:row>247</xdr:row>
      <xdr:rowOff>34290</xdr:rowOff>
    </xdr:from>
    <xdr:to>
      <xdr:col>2</xdr:col>
      <xdr:colOff>1571625</xdr:colOff>
      <xdr:row>247</xdr:row>
      <xdr:rowOff>621665</xdr:rowOff>
    </xdr:to>
    <xdr:pic>
      <xdr:nvPicPr>
        <xdr:cNvPr id="248" name="图片 247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3077210" y="156697680"/>
          <a:ext cx="1228725" cy="587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373697</xdr:colOff>
      <xdr:row>247</xdr:row>
      <xdr:rowOff>633412</xdr:rowOff>
    </xdr:from>
    <xdr:to>
      <xdr:col>2</xdr:col>
      <xdr:colOff>1360487</xdr:colOff>
      <xdr:row>248</xdr:row>
      <xdr:rowOff>608647</xdr:rowOff>
    </xdr:to>
    <xdr:pic>
      <xdr:nvPicPr>
        <xdr:cNvPr id="249" name="图片 248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5400000">
          <a:off x="3296285" y="157107890"/>
          <a:ext cx="609600" cy="986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171450</xdr:colOff>
      <xdr:row>249</xdr:row>
      <xdr:rowOff>110490</xdr:rowOff>
    </xdr:from>
    <xdr:to>
      <xdr:col>3</xdr:col>
      <xdr:colOff>3324</xdr:colOff>
      <xdr:row>249</xdr:row>
      <xdr:rowOff>466725</xdr:rowOff>
    </xdr:to>
    <xdr:pic>
      <xdr:nvPicPr>
        <xdr:cNvPr id="250" name="图片 249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2905760" y="158042610"/>
          <a:ext cx="1677035" cy="356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104775</xdr:colOff>
      <xdr:row>250</xdr:row>
      <xdr:rowOff>44450</xdr:rowOff>
    </xdr:from>
    <xdr:to>
      <xdr:col>2</xdr:col>
      <xdr:colOff>1647825</xdr:colOff>
      <xdr:row>250</xdr:row>
      <xdr:rowOff>565785</xdr:rowOff>
    </xdr:to>
    <xdr:pic>
      <xdr:nvPicPr>
        <xdr:cNvPr id="251" name="图片 250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2839085" y="158610935"/>
          <a:ext cx="1543050" cy="521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66675</xdr:colOff>
      <xdr:row>251</xdr:row>
      <xdr:rowOff>73025</xdr:rowOff>
    </xdr:from>
    <xdr:to>
      <xdr:col>3</xdr:col>
      <xdr:colOff>11430</xdr:colOff>
      <xdr:row>251</xdr:row>
      <xdr:rowOff>400685</xdr:rowOff>
    </xdr:to>
    <xdr:pic>
      <xdr:nvPicPr>
        <xdr:cNvPr id="252" name="图片 251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2800985" y="159273875"/>
          <a:ext cx="1790065" cy="327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47625</xdr:colOff>
      <xdr:row>252</xdr:row>
      <xdr:rowOff>15875</xdr:rowOff>
    </xdr:from>
    <xdr:to>
      <xdr:col>2</xdr:col>
      <xdr:colOff>1722120</xdr:colOff>
      <xdr:row>252</xdr:row>
      <xdr:rowOff>486410</xdr:rowOff>
    </xdr:to>
    <xdr:pic>
      <xdr:nvPicPr>
        <xdr:cNvPr id="253" name="图片 252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2781935" y="159851090"/>
          <a:ext cx="1674495" cy="470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133350</xdr:colOff>
      <xdr:row>253</xdr:row>
      <xdr:rowOff>101600</xdr:rowOff>
    </xdr:from>
    <xdr:to>
      <xdr:col>2</xdr:col>
      <xdr:colOff>1752600</xdr:colOff>
      <xdr:row>253</xdr:row>
      <xdr:rowOff>542925</xdr:rowOff>
    </xdr:to>
    <xdr:pic>
      <xdr:nvPicPr>
        <xdr:cNvPr id="254" name="图片 253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2867660" y="160571180"/>
          <a:ext cx="1619250" cy="441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142875</xdr:colOff>
      <xdr:row>254</xdr:row>
      <xdr:rowOff>63500</xdr:rowOff>
    </xdr:from>
    <xdr:to>
      <xdr:col>2</xdr:col>
      <xdr:colOff>1654810</xdr:colOff>
      <xdr:row>254</xdr:row>
      <xdr:rowOff>485775</xdr:rowOff>
    </xdr:to>
    <xdr:pic>
      <xdr:nvPicPr>
        <xdr:cNvPr id="255" name="图片 254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2877185" y="161167445"/>
          <a:ext cx="1511935" cy="422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39370</xdr:colOff>
      <xdr:row>255</xdr:row>
      <xdr:rowOff>76835</xdr:rowOff>
    </xdr:from>
    <xdr:to>
      <xdr:col>2</xdr:col>
      <xdr:colOff>1828165</xdr:colOff>
      <xdr:row>255</xdr:row>
      <xdr:rowOff>445770</xdr:rowOff>
    </xdr:to>
    <xdr:pic>
      <xdr:nvPicPr>
        <xdr:cNvPr id="256" name="图片 255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5400000">
          <a:off x="3483610" y="161105215"/>
          <a:ext cx="368935" cy="1788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60325</xdr:colOff>
      <xdr:row>256</xdr:row>
      <xdr:rowOff>97790</xdr:rowOff>
    </xdr:from>
    <xdr:to>
      <xdr:col>2</xdr:col>
      <xdr:colOff>1784985</xdr:colOff>
      <xdr:row>256</xdr:row>
      <xdr:rowOff>580390</xdr:rowOff>
    </xdr:to>
    <xdr:pic>
      <xdr:nvPicPr>
        <xdr:cNvPr id="257" name="图片 256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5400000">
          <a:off x="3415665" y="161849435"/>
          <a:ext cx="482600" cy="1724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571500</xdr:colOff>
      <xdr:row>257</xdr:row>
      <xdr:rowOff>63500</xdr:rowOff>
    </xdr:from>
    <xdr:to>
      <xdr:col>2</xdr:col>
      <xdr:colOff>1240155</xdr:colOff>
      <xdr:row>257</xdr:row>
      <xdr:rowOff>593725</xdr:rowOff>
    </xdr:to>
    <xdr:pic>
      <xdr:nvPicPr>
        <xdr:cNvPr id="258" name="图片 257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3305810" y="163070540"/>
          <a:ext cx="668655" cy="530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428625</xdr:colOff>
      <xdr:row>258</xdr:row>
      <xdr:rowOff>78740</xdr:rowOff>
    </xdr:from>
    <xdr:to>
      <xdr:col>2</xdr:col>
      <xdr:colOff>1295400</xdr:colOff>
      <xdr:row>258</xdr:row>
      <xdr:rowOff>558800</xdr:rowOff>
    </xdr:to>
    <xdr:pic>
      <xdr:nvPicPr>
        <xdr:cNvPr id="259" name="图片 258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>
          <a:off x="3162935" y="163720145"/>
          <a:ext cx="866775" cy="480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400050</xdr:colOff>
      <xdr:row>259</xdr:row>
      <xdr:rowOff>46990</xdr:rowOff>
    </xdr:from>
    <xdr:to>
      <xdr:col>2</xdr:col>
      <xdr:colOff>1447165</xdr:colOff>
      <xdr:row>259</xdr:row>
      <xdr:rowOff>565150</xdr:rowOff>
    </xdr:to>
    <xdr:pic>
      <xdr:nvPicPr>
        <xdr:cNvPr id="260" name="图片 259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3134360" y="164322760"/>
          <a:ext cx="1047115" cy="518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104775</xdr:colOff>
      <xdr:row>261</xdr:row>
      <xdr:rowOff>74295</xdr:rowOff>
    </xdr:from>
    <xdr:to>
      <xdr:col>2</xdr:col>
      <xdr:colOff>1656715</xdr:colOff>
      <xdr:row>261</xdr:row>
      <xdr:rowOff>581025</xdr:rowOff>
    </xdr:to>
    <xdr:pic>
      <xdr:nvPicPr>
        <xdr:cNvPr id="261" name="图片 260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2839085" y="165618795"/>
          <a:ext cx="1551940" cy="506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481012</xdr:colOff>
      <xdr:row>260</xdr:row>
      <xdr:rowOff>35877</xdr:rowOff>
    </xdr:from>
    <xdr:to>
      <xdr:col>2</xdr:col>
      <xdr:colOff>1118552</xdr:colOff>
      <xdr:row>260</xdr:row>
      <xdr:rowOff>540702</xdr:rowOff>
    </xdr:to>
    <xdr:pic>
      <xdr:nvPicPr>
        <xdr:cNvPr id="262" name="图片 261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5400000">
          <a:off x="3281045" y="164879020"/>
          <a:ext cx="504825" cy="637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400050</xdr:colOff>
      <xdr:row>262</xdr:row>
      <xdr:rowOff>46355</xdr:rowOff>
    </xdr:from>
    <xdr:to>
      <xdr:col>2</xdr:col>
      <xdr:colOff>1390650</xdr:colOff>
      <xdr:row>262</xdr:row>
      <xdr:rowOff>577215</xdr:rowOff>
    </xdr:to>
    <xdr:pic>
      <xdr:nvPicPr>
        <xdr:cNvPr id="263" name="图片 262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3134360" y="166225220"/>
          <a:ext cx="990600" cy="530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533400</xdr:colOff>
      <xdr:row>263</xdr:row>
      <xdr:rowOff>72390</xdr:rowOff>
    </xdr:from>
    <xdr:to>
      <xdr:col>2</xdr:col>
      <xdr:colOff>1196340</xdr:colOff>
      <xdr:row>263</xdr:row>
      <xdr:rowOff>517525</xdr:rowOff>
    </xdr:to>
    <xdr:pic>
      <xdr:nvPicPr>
        <xdr:cNvPr id="264" name="图片 263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3267710" y="166885620"/>
          <a:ext cx="662940" cy="445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533400</xdr:colOff>
      <xdr:row>264</xdr:row>
      <xdr:rowOff>12700</xdr:rowOff>
    </xdr:from>
    <xdr:to>
      <xdr:col>2</xdr:col>
      <xdr:colOff>1171575</xdr:colOff>
      <xdr:row>264</xdr:row>
      <xdr:rowOff>612140</xdr:rowOff>
    </xdr:to>
    <xdr:pic>
      <xdr:nvPicPr>
        <xdr:cNvPr id="266" name="图片 265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3267710" y="167460295"/>
          <a:ext cx="638175" cy="599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457200</xdr:colOff>
      <xdr:row>265</xdr:row>
      <xdr:rowOff>53975</xdr:rowOff>
    </xdr:from>
    <xdr:to>
      <xdr:col>2</xdr:col>
      <xdr:colOff>1238250</xdr:colOff>
      <xdr:row>265</xdr:row>
      <xdr:rowOff>591820</xdr:rowOff>
    </xdr:to>
    <xdr:pic>
      <xdr:nvPicPr>
        <xdr:cNvPr id="267" name="图片 266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>
          <a:off x="3191510" y="168135935"/>
          <a:ext cx="781050" cy="537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500380</xdr:colOff>
      <xdr:row>266</xdr:row>
      <xdr:rowOff>102235</xdr:rowOff>
    </xdr:from>
    <xdr:to>
      <xdr:col>2</xdr:col>
      <xdr:colOff>1299845</xdr:colOff>
      <xdr:row>266</xdr:row>
      <xdr:rowOff>519430</xdr:rowOff>
    </xdr:to>
    <xdr:pic>
      <xdr:nvPicPr>
        <xdr:cNvPr id="268" name="图片 267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5400000">
          <a:off x="3425825" y="168627425"/>
          <a:ext cx="417195" cy="799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704850</xdr:colOff>
      <xdr:row>267</xdr:row>
      <xdr:rowOff>13335</xdr:rowOff>
    </xdr:from>
    <xdr:to>
      <xdr:col>2</xdr:col>
      <xdr:colOff>1333500</xdr:colOff>
      <xdr:row>267</xdr:row>
      <xdr:rowOff>609600</xdr:rowOff>
    </xdr:to>
    <xdr:pic>
      <xdr:nvPicPr>
        <xdr:cNvPr id="269" name="图片 268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>
          <a:off x="3439160" y="169364025"/>
          <a:ext cx="628650" cy="5962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400050</xdr:colOff>
      <xdr:row>268</xdr:row>
      <xdr:rowOff>28575</xdr:rowOff>
    </xdr:from>
    <xdr:to>
      <xdr:col>2</xdr:col>
      <xdr:colOff>1513205</xdr:colOff>
      <xdr:row>268</xdr:row>
      <xdr:rowOff>577850</xdr:rowOff>
    </xdr:to>
    <xdr:pic>
      <xdr:nvPicPr>
        <xdr:cNvPr id="270" name="图片 269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5400000">
          <a:off x="3416300" y="169731690"/>
          <a:ext cx="549275" cy="1113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591820</xdr:colOff>
      <xdr:row>269</xdr:row>
      <xdr:rowOff>51435</xdr:rowOff>
    </xdr:from>
    <xdr:to>
      <xdr:col>2</xdr:col>
      <xdr:colOff>1570990</xdr:colOff>
      <xdr:row>269</xdr:row>
      <xdr:rowOff>525145</xdr:rowOff>
    </xdr:to>
    <xdr:pic>
      <xdr:nvPicPr>
        <xdr:cNvPr id="271" name="图片 270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5400000">
          <a:off x="3578860" y="170418125"/>
          <a:ext cx="473710" cy="9791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85725</xdr:colOff>
      <xdr:row>270</xdr:row>
      <xdr:rowOff>15875</xdr:rowOff>
    </xdr:from>
    <xdr:to>
      <xdr:col>2</xdr:col>
      <xdr:colOff>1790700</xdr:colOff>
      <xdr:row>270</xdr:row>
      <xdr:rowOff>539750</xdr:rowOff>
    </xdr:to>
    <xdr:pic>
      <xdr:nvPicPr>
        <xdr:cNvPr id="272" name="图片 271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>
          <a:off x="2820035" y="171269660"/>
          <a:ext cx="1704975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228600</xdr:colOff>
      <xdr:row>271</xdr:row>
      <xdr:rowOff>34925</xdr:rowOff>
    </xdr:from>
    <xdr:to>
      <xdr:col>2</xdr:col>
      <xdr:colOff>1496060</xdr:colOff>
      <xdr:row>271</xdr:row>
      <xdr:rowOff>617220</xdr:rowOff>
    </xdr:to>
    <xdr:pic>
      <xdr:nvPicPr>
        <xdr:cNvPr id="273" name="图片 272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>
          <a:off x="2962910" y="171923075"/>
          <a:ext cx="1267460" cy="582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428625</xdr:colOff>
      <xdr:row>272</xdr:row>
      <xdr:rowOff>69850</xdr:rowOff>
    </xdr:from>
    <xdr:to>
      <xdr:col>2</xdr:col>
      <xdr:colOff>1315085</xdr:colOff>
      <xdr:row>272</xdr:row>
      <xdr:rowOff>549275</xdr:rowOff>
    </xdr:to>
    <xdr:pic>
      <xdr:nvPicPr>
        <xdr:cNvPr id="274" name="图片 273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>
          <a:off x="3162935" y="172592365"/>
          <a:ext cx="886460" cy="479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510857</xdr:colOff>
      <xdr:row>273</xdr:row>
      <xdr:rowOff>79057</xdr:rowOff>
    </xdr:from>
    <xdr:to>
      <xdr:col>2</xdr:col>
      <xdr:colOff>1491932</xdr:colOff>
      <xdr:row>273</xdr:row>
      <xdr:rowOff>564197</xdr:rowOff>
    </xdr:to>
    <xdr:pic>
      <xdr:nvPicPr>
        <xdr:cNvPr id="275" name="图片 274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5400000">
          <a:off x="3492500" y="172987335"/>
          <a:ext cx="485140" cy="981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527050</xdr:colOff>
      <xdr:row>274</xdr:row>
      <xdr:rowOff>65405</xdr:rowOff>
    </xdr:from>
    <xdr:to>
      <xdr:col>2</xdr:col>
      <xdr:colOff>1320800</xdr:colOff>
      <xdr:row>274</xdr:row>
      <xdr:rowOff>526415</xdr:rowOff>
    </xdr:to>
    <xdr:pic>
      <xdr:nvPicPr>
        <xdr:cNvPr id="276" name="图片 275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5400000">
          <a:off x="3427730" y="173690280"/>
          <a:ext cx="461010" cy="793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552450</xdr:colOff>
      <xdr:row>275</xdr:row>
      <xdr:rowOff>91440</xdr:rowOff>
    </xdr:from>
    <xdr:to>
      <xdr:col>2</xdr:col>
      <xdr:colOff>1078230</xdr:colOff>
      <xdr:row>275</xdr:row>
      <xdr:rowOff>535940</xdr:rowOff>
    </xdr:to>
    <xdr:pic>
      <xdr:nvPicPr>
        <xdr:cNvPr id="277" name="图片 276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5400000">
          <a:off x="3327400" y="174476410"/>
          <a:ext cx="444500" cy="525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95250</xdr:colOff>
      <xdr:row>276</xdr:row>
      <xdr:rowOff>111125</xdr:rowOff>
    </xdr:from>
    <xdr:to>
      <xdr:col>2</xdr:col>
      <xdr:colOff>1758950</xdr:colOff>
      <xdr:row>276</xdr:row>
      <xdr:rowOff>600075</xdr:rowOff>
    </xdr:to>
    <xdr:pic>
      <xdr:nvPicPr>
        <xdr:cNvPr id="278" name="图片 277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>
          <a:off x="2829560" y="175171100"/>
          <a:ext cx="1663700" cy="488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561975</xdr:colOff>
      <xdr:row>277</xdr:row>
      <xdr:rowOff>69850</xdr:rowOff>
    </xdr:from>
    <xdr:to>
      <xdr:col>2</xdr:col>
      <xdr:colOff>1360805</xdr:colOff>
      <xdr:row>277</xdr:row>
      <xdr:rowOff>586105</xdr:rowOff>
    </xdr:to>
    <xdr:pic>
      <xdr:nvPicPr>
        <xdr:cNvPr id="279" name="图片 278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>
          <a:off x="3296285" y="175764190"/>
          <a:ext cx="798830" cy="5162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76200</xdr:colOff>
      <xdr:row>278</xdr:row>
      <xdr:rowOff>34925</xdr:rowOff>
    </xdr:from>
    <xdr:to>
      <xdr:col>2</xdr:col>
      <xdr:colOff>1726565</xdr:colOff>
      <xdr:row>278</xdr:row>
      <xdr:rowOff>574675</xdr:rowOff>
    </xdr:to>
    <xdr:pic>
      <xdr:nvPicPr>
        <xdr:cNvPr id="280" name="图片 279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>
          <a:off x="2810510" y="176363630"/>
          <a:ext cx="1650365" cy="539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47625</xdr:colOff>
      <xdr:row>279</xdr:row>
      <xdr:rowOff>63500</xdr:rowOff>
    </xdr:from>
    <xdr:to>
      <xdr:col>2</xdr:col>
      <xdr:colOff>1812925</xdr:colOff>
      <xdr:row>279</xdr:row>
      <xdr:rowOff>514350</xdr:rowOff>
    </xdr:to>
    <xdr:pic>
      <xdr:nvPicPr>
        <xdr:cNvPr id="281" name="图片 280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>
          <a:off x="2781935" y="177026570"/>
          <a:ext cx="1765300" cy="450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180975</xdr:colOff>
      <xdr:row>280</xdr:row>
      <xdr:rowOff>21590</xdr:rowOff>
    </xdr:from>
    <xdr:to>
      <xdr:col>2</xdr:col>
      <xdr:colOff>1686560</xdr:colOff>
      <xdr:row>280</xdr:row>
      <xdr:rowOff>603885</xdr:rowOff>
    </xdr:to>
    <xdr:pic>
      <xdr:nvPicPr>
        <xdr:cNvPr id="282" name="图片 281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>
          <a:off x="2915285" y="177619025"/>
          <a:ext cx="1505585" cy="582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314325</xdr:colOff>
      <xdr:row>281</xdr:row>
      <xdr:rowOff>92075</xdr:rowOff>
    </xdr:from>
    <xdr:to>
      <xdr:col>2</xdr:col>
      <xdr:colOff>1295400</xdr:colOff>
      <xdr:row>281</xdr:row>
      <xdr:rowOff>482600</xdr:rowOff>
    </xdr:to>
    <xdr:pic>
      <xdr:nvPicPr>
        <xdr:cNvPr id="283" name="图片 282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3048635" y="178323875"/>
          <a:ext cx="981075" cy="390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371475</xdr:colOff>
      <xdr:row>282</xdr:row>
      <xdr:rowOff>101600</xdr:rowOff>
    </xdr:from>
    <xdr:to>
      <xdr:col>2</xdr:col>
      <xdr:colOff>1333500</xdr:colOff>
      <xdr:row>282</xdr:row>
      <xdr:rowOff>482600</xdr:rowOff>
    </xdr:to>
    <xdr:pic>
      <xdr:nvPicPr>
        <xdr:cNvPr id="284" name="图片 283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>
          <a:off x="3105785" y="178967765"/>
          <a:ext cx="962025" cy="381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428625</xdr:colOff>
      <xdr:row>283</xdr:row>
      <xdr:rowOff>44450</xdr:rowOff>
    </xdr:from>
    <xdr:to>
      <xdr:col>2</xdr:col>
      <xdr:colOff>1419225</xdr:colOff>
      <xdr:row>283</xdr:row>
      <xdr:rowOff>454025</xdr:rowOff>
    </xdr:to>
    <xdr:pic>
      <xdr:nvPicPr>
        <xdr:cNvPr id="285" name="图片 284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>
          <a:off x="3162935" y="179544980"/>
          <a:ext cx="990600" cy="409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161925</xdr:colOff>
      <xdr:row>284</xdr:row>
      <xdr:rowOff>254000</xdr:rowOff>
    </xdr:from>
    <xdr:to>
      <xdr:col>2</xdr:col>
      <xdr:colOff>1583055</xdr:colOff>
      <xdr:row>284</xdr:row>
      <xdr:rowOff>360680</xdr:rowOff>
    </xdr:to>
    <xdr:pic>
      <xdr:nvPicPr>
        <xdr:cNvPr id="286" name="图片 285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16200000">
          <a:off x="3553460" y="179731670"/>
          <a:ext cx="106680" cy="1421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290830</xdr:colOff>
      <xdr:row>285</xdr:row>
      <xdr:rowOff>28575</xdr:rowOff>
    </xdr:from>
    <xdr:to>
      <xdr:col>2</xdr:col>
      <xdr:colOff>1363345</xdr:colOff>
      <xdr:row>285</xdr:row>
      <xdr:rowOff>601980</xdr:rowOff>
    </xdr:to>
    <xdr:pic>
      <xdr:nvPicPr>
        <xdr:cNvPr id="287" name="图片 286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5400000">
          <a:off x="3274695" y="180548280"/>
          <a:ext cx="573405" cy="1072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281305</xdr:colOff>
      <xdr:row>286</xdr:row>
      <xdr:rowOff>140970</xdr:rowOff>
    </xdr:from>
    <xdr:to>
      <xdr:col>2</xdr:col>
      <xdr:colOff>1620520</xdr:colOff>
      <xdr:row>286</xdr:row>
      <xdr:rowOff>360045</xdr:rowOff>
    </xdr:to>
    <xdr:pic>
      <xdr:nvPicPr>
        <xdr:cNvPr id="288" name="图片 287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16200000">
          <a:off x="3575685" y="180984525"/>
          <a:ext cx="219075" cy="1339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38100</xdr:colOff>
      <xdr:row>287</xdr:row>
      <xdr:rowOff>92075</xdr:rowOff>
    </xdr:from>
    <xdr:to>
      <xdr:col>2</xdr:col>
      <xdr:colOff>1771015</xdr:colOff>
      <xdr:row>287</xdr:row>
      <xdr:rowOff>492125</xdr:rowOff>
    </xdr:to>
    <xdr:pic>
      <xdr:nvPicPr>
        <xdr:cNvPr id="289" name="图片 288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>
          <a:off x="2772410" y="182130065"/>
          <a:ext cx="1732915" cy="400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285750</xdr:colOff>
      <xdr:row>288</xdr:row>
      <xdr:rowOff>25400</xdr:rowOff>
    </xdr:from>
    <xdr:to>
      <xdr:col>2</xdr:col>
      <xdr:colOff>1353185</xdr:colOff>
      <xdr:row>288</xdr:row>
      <xdr:rowOff>612775</xdr:rowOff>
    </xdr:to>
    <xdr:pic>
      <xdr:nvPicPr>
        <xdr:cNvPr id="290" name="图片 289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>
          <a:off x="3020060" y="182697755"/>
          <a:ext cx="1067435" cy="587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238125</xdr:colOff>
      <xdr:row>289</xdr:row>
      <xdr:rowOff>42545</xdr:rowOff>
    </xdr:from>
    <xdr:to>
      <xdr:col>2</xdr:col>
      <xdr:colOff>1432560</xdr:colOff>
      <xdr:row>289</xdr:row>
      <xdr:rowOff>594360</xdr:rowOff>
    </xdr:to>
    <xdr:pic>
      <xdr:nvPicPr>
        <xdr:cNvPr id="291" name="图片 290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>
          <a:off x="2972435" y="183349265"/>
          <a:ext cx="1194435" cy="5518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409575</xdr:colOff>
      <xdr:row>290</xdr:row>
      <xdr:rowOff>97790</xdr:rowOff>
    </xdr:from>
    <xdr:to>
      <xdr:col>2</xdr:col>
      <xdr:colOff>1275715</xdr:colOff>
      <xdr:row>290</xdr:row>
      <xdr:rowOff>603250</xdr:rowOff>
    </xdr:to>
    <xdr:pic>
      <xdr:nvPicPr>
        <xdr:cNvPr id="292" name="图片 291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>
          <a:off x="3143885" y="184038875"/>
          <a:ext cx="866140" cy="505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285750</xdr:colOff>
      <xdr:row>291</xdr:row>
      <xdr:rowOff>25400</xdr:rowOff>
    </xdr:from>
    <xdr:to>
      <xdr:col>2</xdr:col>
      <xdr:colOff>1285240</xdr:colOff>
      <xdr:row>291</xdr:row>
      <xdr:rowOff>619760</xdr:rowOff>
    </xdr:to>
    <xdr:pic>
      <xdr:nvPicPr>
        <xdr:cNvPr id="293" name="图片 292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>
          <a:off x="3020060" y="184600850"/>
          <a:ext cx="999490" cy="594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5080</xdr:colOff>
      <xdr:row>292</xdr:row>
      <xdr:rowOff>153670</xdr:rowOff>
    </xdr:from>
    <xdr:to>
      <xdr:col>2</xdr:col>
      <xdr:colOff>1821180</xdr:colOff>
      <xdr:row>292</xdr:row>
      <xdr:rowOff>502920</xdr:rowOff>
    </xdr:to>
    <xdr:pic>
      <xdr:nvPicPr>
        <xdr:cNvPr id="294" name="图片 293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16200000">
          <a:off x="3472815" y="184630060"/>
          <a:ext cx="349250" cy="181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100012</xdr:colOff>
      <xdr:row>293</xdr:row>
      <xdr:rowOff>118427</xdr:rowOff>
    </xdr:from>
    <xdr:to>
      <xdr:col>2</xdr:col>
      <xdr:colOff>1775777</xdr:colOff>
      <xdr:row>293</xdr:row>
      <xdr:rowOff>505777</xdr:rowOff>
    </xdr:to>
    <xdr:pic>
      <xdr:nvPicPr>
        <xdr:cNvPr id="295" name="图片 294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16200000">
          <a:off x="3477895" y="185317765"/>
          <a:ext cx="387350" cy="1675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365125</xdr:colOff>
      <xdr:row>294</xdr:row>
      <xdr:rowOff>32385</xdr:rowOff>
    </xdr:from>
    <xdr:to>
      <xdr:col>2</xdr:col>
      <xdr:colOff>1575435</xdr:colOff>
      <xdr:row>294</xdr:row>
      <xdr:rowOff>581025</xdr:rowOff>
    </xdr:to>
    <xdr:pic>
      <xdr:nvPicPr>
        <xdr:cNvPr id="296" name="图片 295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16200000">
          <a:off x="3430270" y="186180095"/>
          <a:ext cx="548640" cy="12103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112712</xdr:colOff>
      <xdr:row>295</xdr:row>
      <xdr:rowOff>112077</xdr:rowOff>
    </xdr:from>
    <xdr:to>
      <xdr:col>2</xdr:col>
      <xdr:colOff>1783397</xdr:colOff>
      <xdr:row>295</xdr:row>
      <xdr:rowOff>512127</xdr:rowOff>
    </xdr:to>
    <xdr:pic>
      <xdr:nvPicPr>
        <xdr:cNvPr id="297" name="图片 296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16200000">
          <a:off x="3481705" y="186589035"/>
          <a:ext cx="400050" cy="1670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182880</xdr:colOff>
      <xdr:row>296</xdr:row>
      <xdr:rowOff>109220</xdr:rowOff>
    </xdr:from>
    <xdr:to>
      <xdr:col>2</xdr:col>
      <xdr:colOff>1769745</xdr:colOff>
      <xdr:row>296</xdr:row>
      <xdr:rowOff>575945</xdr:rowOff>
    </xdr:to>
    <xdr:pic>
      <xdr:nvPicPr>
        <xdr:cNvPr id="298" name="图片 297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16200000">
          <a:off x="3477260" y="187296425"/>
          <a:ext cx="466725" cy="15868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152400</xdr:colOff>
      <xdr:row>297</xdr:row>
      <xdr:rowOff>34925</xdr:rowOff>
    </xdr:from>
    <xdr:to>
      <xdr:col>2</xdr:col>
      <xdr:colOff>1524635</xdr:colOff>
      <xdr:row>297</xdr:row>
      <xdr:rowOff>558800</xdr:rowOff>
    </xdr:to>
    <xdr:pic>
      <xdr:nvPicPr>
        <xdr:cNvPr id="299" name="图片 298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>
          <a:off x="2886710" y="188416565"/>
          <a:ext cx="1372235" cy="523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190500</xdr:colOff>
      <xdr:row>298</xdr:row>
      <xdr:rowOff>15875</xdr:rowOff>
    </xdr:from>
    <xdr:to>
      <xdr:col>2</xdr:col>
      <xdr:colOff>1371600</xdr:colOff>
      <xdr:row>298</xdr:row>
      <xdr:rowOff>628650</xdr:rowOff>
    </xdr:to>
    <xdr:pic>
      <xdr:nvPicPr>
        <xdr:cNvPr id="300" name="图片 299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>
          <a:off x="2924810" y="189031880"/>
          <a:ext cx="1181100" cy="612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657225</xdr:colOff>
      <xdr:row>299</xdr:row>
      <xdr:rowOff>63500</xdr:rowOff>
    </xdr:from>
    <xdr:to>
      <xdr:col>2</xdr:col>
      <xdr:colOff>1083945</xdr:colOff>
      <xdr:row>299</xdr:row>
      <xdr:rowOff>523875</xdr:rowOff>
    </xdr:to>
    <xdr:pic>
      <xdr:nvPicPr>
        <xdr:cNvPr id="301" name="图片 300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>
          <a:off x="3391535" y="189713870"/>
          <a:ext cx="426720" cy="460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295275</xdr:colOff>
      <xdr:row>300</xdr:row>
      <xdr:rowOff>0</xdr:rowOff>
    </xdr:from>
    <xdr:to>
      <xdr:col>2</xdr:col>
      <xdr:colOff>1038225</xdr:colOff>
      <xdr:row>300</xdr:row>
      <xdr:rowOff>574675</xdr:rowOff>
    </xdr:to>
    <xdr:pic>
      <xdr:nvPicPr>
        <xdr:cNvPr id="302" name="图片 301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>
          <a:off x="3029585" y="190284735"/>
          <a:ext cx="742950" cy="574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463550</xdr:colOff>
      <xdr:row>301</xdr:row>
      <xdr:rowOff>171450</xdr:rowOff>
    </xdr:from>
    <xdr:to>
      <xdr:col>2</xdr:col>
      <xdr:colOff>1165225</xdr:colOff>
      <xdr:row>301</xdr:row>
      <xdr:rowOff>447675</xdr:rowOff>
    </xdr:to>
    <xdr:pic>
      <xdr:nvPicPr>
        <xdr:cNvPr id="303" name="图片 302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5400000">
          <a:off x="3410585" y="190877825"/>
          <a:ext cx="276225" cy="701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473075</xdr:colOff>
      <xdr:row>302</xdr:row>
      <xdr:rowOff>47625</xdr:rowOff>
    </xdr:from>
    <xdr:to>
      <xdr:col>2</xdr:col>
      <xdr:colOff>1184275</xdr:colOff>
      <xdr:row>302</xdr:row>
      <xdr:rowOff>466725</xdr:rowOff>
    </xdr:to>
    <xdr:pic>
      <xdr:nvPicPr>
        <xdr:cNvPr id="304" name="图片 303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16200000">
          <a:off x="3353435" y="191455040"/>
          <a:ext cx="419100" cy="711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123825</xdr:colOff>
      <xdr:row>303</xdr:row>
      <xdr:rowOff>44450</xdr:rowOff>
    </xdr:from>
    <xdr:to>
      <xdr:col>2</xdr:col>
      <xdr:colOff>1409700</xdr:colOff>
      <xdr:row>303</xdr:row>
      <xdr:rowOff>586740</xdr:rowOff>
    </xdr:to>
    <xdr:pic>
      <xdr:nvPicPr>
        <xdr:cNvPr id="305" name="图片 304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>
          <a:off x="2858135" y="192232280"/>
          <a:ext cx="1285875" cy="542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390207</xdr:colOff>
      <xdr:row>304</xdr:row>
      <xdr:rowOff>39687</xdr:rowOff>
    </xdr:from>
    <xdr:to>
      <xdr:col>2</xdr:col>
      <xdr:colOff>1212532</xdr:colOff>
      <xdr:row>304</xdr:row>
      <xdr:rowOff>593407</xdr:rowOff>
    </xdr:to>
    <xdr:pic>
      <xdr:nvPicPr>
        <xdr:cNvPr id="306" name="图片 305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5400000">
          <a:off x="3258185" y="192726945"/>
          <a:ext cx="553720" cy="822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66675</xdr:colOff>
      <xdr:row>305</xdr:row>
      <xdr:rowOff>63500</xdr:rowOff>
    </xdr:from>
    <xdr:to>
      <xdr:col>2</xdr:col>
      <xdr:colOff>1714500</xdr:colOff>
      <xdr:row>305</xdr:row>
      <xdr:rowOff>454025</xdr:rowOff>
    </xdr:to>
    <xdr:pic>
      <xdr:nvPicPr>
        <xdr:cNvPr id="307" name="图片 306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>
          <a:off x="2800985" y="193520060"/>
          <a:ext cx="1647825" cy="390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128587</xdr:colOff>
      <xdr:row>306</xdr:row>
      <xdr:rowOff>77152</xdr:rowOff>
    </xdr:from>
    <xdr:to>
      <xdr:col>2</xdr:col>
      <xdr:colOff>1709737</xdr:colOff>
      <xdr:row>306</xdr:row>
      <xdr:rowOff>601027</xdr:rowOff>
    </xdr:to>
    <xdr:pic>
      <xdr:nvPicPr>
        <xdr:cNvPr id="308" name="图片 307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5400000">
          <a:off x="3390900" y="193638805"/>
          <a:ext cx="523875" cy="1581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114617</xdr:colOff>
      <xdr:row>307</xdr:row>
      <xdr:rowOff>129222</xdr:rowOff>
    </xdr:from>
    <xdr:to>
      <xdr:col>2</xdr:col>
      <xdr:colOff>1649412</xdr:colOff>
      <xdr:row>307</xdr:row>
      <xdr:rowOff>465772</xdr:rowOff>
    </xdr:to>
    <xdr:pic>
      <xdr:nvPicPr>
        <xdr:cNvPr id="309" name="图片 308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16200000">
          <a:off x="3447415" y="194254755"/>
          <a:ext cx="336550" cy="15347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107632</xdr:colOff>
      <xdr:row>308</xdr:row>
      <xdr:rowOff>187007</xdr:rowOff>
    </xdr:from>
    <xdr:to>
      <xdr:col>2</xdr:col>
      <xdr:colOff>1723072</xdr:colOff>
      <xdr:row>308</xdr:row>
      <xdr:rowOff>453072</xdr:rowOff>
    </xdr:to>
    <xdr:pic>
      <xdr:nvPicPr>
        <xdr:cNvPr id="310" name="图片 309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16200000">
          <a:off x="3515995" y="194871340"/>
          <a:ext cx="266065" cy="1615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76200</xdr:colOff>
      <xdr:row>309</xdr:row>
      <xdr:rowOff>34925</xdr:rowOff>
    </xdr:from>
    <xdr:to>
      <xdr:col>2</xdr:col>
      <xdr:colOff>1762760</xdr:colOff>
      <xdr:row>309</xdr:row>
      <xdr:rowOff>568325</xdr:rowOff>
    </xdr:to>
    <xdr:pic>
      <xdr:nvPicPr>
        <xdr:cNvPr id="311" name="图片 310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2810510" y="196028945"/>
          <a:ext cx="168656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666750</xdr:colOff>
      <xdr:row>310</xdr:row>
      <xdr:rowOff>62865</xdr:rowOff>
    </xdr:from>
    <xdr:to>
      <xdr:col>2</xdr:col>
      <xdr:colOff>1202690</xdr:colOff>
      <xdr:row>310</xdr:row>
      <xdr:rowOff>577850</xdr:rowOff>
    </xdr:to>
    <xdr:pic>
      <xdr:nvPicPr>
        <xdr:cNvPr id="265" name="图片 264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>
          <a:off x="3401060" y="196691250"/>
          <a:ext cx="535940" cy="514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657225</xdr:colOff>
      <xdr:row>311</xdr:row>
      <xdr:rowOff>16510</xdr:rowOff>
    </xdr:from>
    <xdr:to>
      <xdr:col>2</xdr:col>
      <xdr:colOff>1414780</xdr:colOff>
      <xdr:row>311</xdr:row>
      <xdr:rowOff>583565</xdr:rowOff>
    </xdr:to>
    <xdr:pic>
      <xdr:nvPicPr>
        <xdr:cNvPr id="312" name="图片 311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3391535" y="197279260"/>
          <a:ext cx="757555" cy="567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704850</xdr:colOff>
      <xdr:row>312</xdr:row>
      <xdr:rowOff>41275</xdr:rowOff>
    </xdr:from>
    <xdr:to>
      <xdr:col>2</xdr:col>
      <xdr:colOff>1286510</xdr:colOff>
      <xdr:row>312</xdr:row>
      <xdr:rowOff>561340</xdr:rowOff>
    </xdr:to>
    <xdr:pic>
      <xdr:nvPicPr>
        <xdr:cNvPr id="313" name="图片 312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>
          <a:off x="3439160" y="197938390"/>
          <a:ext cx="581660" cy="520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704850</xdr:colOff>
      <xdr:row>313</xdr:row>
      <xdr:rowOff>71120</xdr:rowOff>
    </xdr:from>
    <xdr:to>
      <xdr:col>2</xdr:col>
      <xdr:colOff>1209675</xdr:colOff>
      <xdr:row>313</xdr:row>
      <xdr:rowOff>555625</xdr:rowOff>
    </xdr:to>
    <xdr:pic>
      <xdr:nvPicPr>
        <xdr:cNvPr id="314" name="图片 313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>
          <a:off x="3439160" y="198602600"/>
          <a:ext cx="504825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914400</xdr:colOff>
      <xdr:row>314</xdr:row>
      <xdr:rowOff>78105</xdr:rowOff>
    </xdr:from>
    <xdr:to>
      <xdr:col>2</xdr:col>
      <xdr:colOff>1312545</xdr:colOff>
      <xdr:row>314</xdr:row>
      <xdr:rowOff>552450</xdr:rowOff>
    </xdr:to>
    <xdr:pic>
      <xdr:nvPicPr>
        <xdr:cNvPr id="315" name="图片 314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>
          <a:off x="3648710" y="199243950"/>
          <a:ext cx="398145" cy="474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723900</xdr:colOff>
      <xdr:row>315</xdr:row>
      <xdr:rowOff>47625</xdr:rowOff>
    </xdr:from>
    <xdr:to>
      <xdr:col>2</xdr:col>
      <xdr:colOff>1266825</xdr:colOff>
      <xdr:row>315</xdr:row>
      <xdr:rowOff>557530</xdr:rowOff>
    </xdr:to>
    <xdr:pic>
      <xdr:nvPicPr>
        <xdr:cNvPr id="316" name="图片 315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>
          <a:off x="3458210" y="199847835"/>
          <a:ext cx="542925" cy="5099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704850</xdr:colOff>
      <xdr:row>316</xdr:row>
      <xdr:rowOff>41275</xdr:rowOff>
    </xdr:from>
    <xdr:to>
      <xdr:col>2</xdr:col>
      <xdr:colOff>1286510</xdr:colOff>
      <xdr:row>316</xdr:row>
      <xdr:rowOff>561340</xdr:rowOff>
    </xdr:to>
    <xdr:pic>
      <xdr:nvPicPr>
        <xdr:cNvPr id="317" name="图片 316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>
          <a:off x="3439160" y="200475850"/>
          <a:ext cx="581660" cy="520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19685</xdr:colOff>
      <xdr:row>317</xdr:row>
      <xdr:rowOff>176530</xdr:rowOff>
    </xdr:from>
    <xdr:to>
      <xdr:col>3</xdr:col>
      <xdr:colOff>2054</xdr:colOff>
      <xdr:row>317</xdr:row>
      <xdr:rowOff>461010</xdr:rowOff>
    </xdr:to>
    <xdr:pic>
      <xdr:nvPicPr>
        <xdr:cNvPr id="318" name="图片 317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5400000">
          <a:off x="3525520" y="200473310"/>
          <a:ext cx="284480" cy="18281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304800</xdr:colOff>
      <xdr:row>318</xdr:row>
      <xdr:rowOff>120650</xdr:rowOff>
    </xdr:from>
    <xdr:to>
      <xdr:col>3</xdr:col>
      <xdr:colOff>4594</xdr:colOff>
      <xdr:row>318</xdr:row>
      <xdr:rowOff>566420</xdr:rowOff>
    </xdr:to>
    <xdr:pic>
      <xdr:nvPicPr>
        <xdr:cNvPr id="319" name="图片 318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>
          <a:off x="3039110" y="201823955"/>
          <a:ext cx="1544955" cy="445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390207</xdr:colOff>
      <xdr:row>319</xdr:row>
      <xdr:rowOff>101282</xdr:rowOff>
    </xdr:from>
    <xdr:to>
      <xdr:col>2</xdr:col>
      <xdr:colOff>1391602</xdr:colOff>
      <xdr:row>319</xdr:row>
      <xdr:rowOff>501332</xdr:rowOff>
    </xdr:to>
    <xdr:pic>
      <xdr:nvPicPr>
        <xdr:cNvPr id="320" name="图片 319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5400000">
          <a:off x="3424555" y="202137645"/>
          <a:ext cx="400050" cy="1001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142875</xdr:colOff>
      <xdr:row>320</xdr:row>
      <xdr:rowOff>129540</xdr:rowOff>
    </xdr:from>
    <xdr:to>
      <xdr:col>2</xdr:col>
      <xdr:colOff>1461135</xdr:colOff>
      <xdr:row>320</xdr:row>
      <xdr:rowOff>523875</xdr:rowOff>
    </xdr:to>
    <xdr:pic>
      <xdr:nvPicPr>
        <xdr:cNvPr id="321" name="图片 320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>
          <a:off x="2877185" y="203101575"/>
          <a:ext cx="1318260" cy="394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520700</xdr:colOff>
      <xdr:row>321</xdr:row>
      <xdr:rowOff>48895</xdr:rowOff>
    </xdr:from>
    <xdr:to>
      <xdr:col>2</xdr:col>
      <xdr:colOff>1193800</xdr:colOff>
      <xdr:row>321</xdr:row>
      <xdr:rowOff>581025</xdr:rowOff>
    </xdr:to>
    <xdr:pic>
      <xdr:nvPicPr>
        <xdr:cNvPr id="322" name="图片 321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5400000">
          <a:off x="3325495" y="203584810"/>
          <a:ext cx="532130" cy="673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317817</xdr:colOff>
      <xdr:row>322</xdr:row>
      <xdr:rowOff>9842</xdr:rowOff>
    </xdr:from>
    <xdr:to>
      <xdr:col>2</xdr:col>
      <xdr:colOff>1438592</xdr:colOff>
      <xdr:row>322</xdr:row>
      <xdr:rowOff>606742</xdr:rowOff>
    </xdr:to>
    <xdr:pic>
      <xdr:nvPicPr>
        <xdr:cNvPr id="323" name="图片 322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5400000">
          <a:off x="3313430" y="203988035"/>
          <a:ext cx="596900" cy="1120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85725</xdr:colOff>
      <xdr:row>323</xdr:row>
      <xdr:rowOff>196215</xdr:rowOff>
    </xdr:from>
    <xdr:to>
      <xdr:col>2</xdr:col>
      <xdr:colOff>1609725</xdr:colOff>
      <xdr:row>323</xdr:row>
      <xdr:rowOff>469900</xdr:rowOff>
    </xdr:to>
    <xdr:pic>
      <xdr:nvPicPr>
        <xdr:cNvPr id="324" name="图片 323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>
          <a:off x="2820035" y="205071345"/>
          <a:ext cx="1524000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</xdr:colOff>
      <xdr:row>324</xdr:row>
      <xdr:rowOff>120015</xdr:rowOff>
    </xdr:from>
    <xdr:to>
      <xdr:col>3</xdr:col>
      <xdr:colOff>2054</xdr:colOff>
      <xdr:row>324</xdr:row>
      <xdr:rowOff>520700</xdr:rowOff>
    </xdr:to>
    <xdr:pic>
      <xdr:nvPicPr>
        <xdr:cNvPr id="325" name="图片 324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>
          <a:off x="2772410" y="205629510"/>
          <a:ext cx="1809115" cy="400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190500</xdr:colOff>
      <xdr:row>325</xdr:row>
      <xdr:rowOff>281940</xdr:rowOff>
    </xdr:from>
    <xdr:to>
      <xdr:col>3</xdr:col>
      <xdr:colOff>0</xdr:colOff>
      <xdr:row>325</xdr:row>
      <xdr:rowOff>466725</xdr:rowOff>
    </xdr:to>
    <xdr:pic>
      <xdr:nvPicPr>
        <xdr:cNvPr id="326" name="图片 325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>
          <a:off x="2924810" y="206425800"/>
          <a:ext cx="1654810" cy="184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104775</xdr:colOff>
      <xdr:row>326</xdr:row>
      <xdr:rowOff>244475</xdr:rowOff>
    </xdr:from>
    <xdr:to>
      <xdr:col>3</xdr:col>
      <xdr:colOff>2689</xdr:colOff>
      <xdr:row>326</xdr:row>
      <xdr:rowOff>463550</xdr:rowOff>
    </xdr:to>
    <xdr:pic>
      <xdr:nvPicPr>
        <xdr:cNvPr id="327" name="图片 326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>
          <a:off x="2839085" y="207022700"/>
          <a:ext cx="1743075" cy="219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238125</xdr:colOff>
      <xdr:row>327</xdr:row>
      <xdr:rowOff>196215</xdr:rowOff>
    </xdr:from>
    <xdr:to>
      <xdr:col>2</xdr:col>
      <xdr:colOff>1562100</xdr:colOff>
      <xdr:row>327</xdr:row>
      <xdr:rowOff>584200</xdr:rowOff>
    </xdr:to>
    <xdr:pic>
      <xdr:nvPicPr>
        <xdr:cNvPr id="328" name="图片 327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>
          <a:off x="2972435" y="207608805"/>
          <a:ext cx="1323975" cy="38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295275</xdr:colOff>
      <xdr:row>328</xdr:row>
      <xdr:rowOff>244475</xdr:rowOff>
    </xdr:from>
    <xdr:to>
      <xdr:col>2</xdr:col>
      <xdr:colOff>1591310</xdr:colOff>
      <xdr:row>328</xdr:row>
      <xdr:rowOff>409575</xdr:rowOff>
    </xdr:to>
    <xdr:pic>
      <xdr:nvPicPr>
        <xdr:cNvPr id="329" name="图片 328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>
          <a:off x="3029585" y="208291430"/>
          <a:ext cx="1296035" cy="165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209550</xdr:colOff>
      <xdr:row>329</xdr:row>
      <xdr:rowOff>196215</xdr:rowOff>
    </xdr:from>
    <xdr:to>
      <xdr:col>2</xdr:col>
      <xdr:colOff>1514475</xdr:colOff>
      <xdr:row>329</xdr:row>
      <xdr:rowOff>409575</xdr:rowOff>
    </xdr:to>
    <xdr:pic>
      <xdr:nvPicPr>
        <xdr:cNvPr id="330" name="图片 329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>
          <a:off x="2943860" y="208877535"/>
          <a:ext cx="1304925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155575</xdr:colOff>
      <xdr:row>330</xdr:row>
      <xdr:rowOff>269240</xdr:rowOff>
    </xdr:from>
    <xdr:to>
      <xdr:col>2</xdr:col>
      <xdr:colOff>1536700</xdr:colOff>
      <xdr:row>330</xdr:row>
      <xdr:rowOff>448310</xdr:rowOff>
    </xdr:to>
    <xdr:pic>
      <xdr:nvPicPr>
        <xdr:cNvPr id="331" name="图片 330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>
          <a:off x="2889885" y="209584925"/>
          <a:ext cx="1381125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265430</xdr:colOff>
      <xdr:row>331</xdr:row>
      <xdr:rowOff>287020</xdr:rowOff>
    </xdr:from>
    <xdr:to>
      <xdr:col>2</xdr:col>
      <xdr:colOff>1602740</xdr:colOff>
      <xdr:row>331</xdr:row>
      <xdr:rowOff>460375</xdr:rowOff>
    </xdr:to>
    <xdr:pic>
      <xdr:nvPicPr>
        <xdr:cNvPr id="332" name="图片 331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>
          <a:off x="2999740" y="210237070"/>
          <a:ext cx="13373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18415</xdr:colOff>
      <xdr:row>332</xdr:row>
      <xdr:rowOff>153035</xdr:rowOff>
    </xdr:from>
    <xdr:to>
      <xdr:col>3</xdr:col>
      <xdr:colOff>149</xdr:colOff>
      <xdr:row>332</xdr:row>
      <xdr:rowOff>383540</xdr:rowOff>
    </xdr:to>
    <xdr:pic>
      <xdr:nvPicPr>
        <xdr:cNvPr id="333" name="图片 332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>
          <a:off x="2752725" y="210737450"/>
          <a:ext cx="1826895" cy="230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175895</xdr:colOff>
      <xdr:row>333</xdr:row>
      <xdr:rowOff>264795</xdr:rowOff>
    </xdr:from>
    <xdr:to>
      <xdr:col>2</xdr:col>
      <xdr:colOff>1548130</xdr:colOff>
      <xdr:row>333</xdr:row>
      <xdr:rowOff>445770</xdr:rowOff>
    </xdr:to>
    <xdr:pic>
      <xdr:nvPicPr>
        <xdr:cNvPr id="334" name="图片 333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>
          <a:off x="2910205" y="211483575"/>
          <a:ext cx="13722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142240</xdr:colOff>
      <xdr:row>334</xdr:row>
      <xdr:rowOff>297815</xdr:rowOff>
    </xdr:from>
    <xdr:to>
      <xdr:col>2</xdr:col>
      <xdr:colOff>1584325</xdr:colOff>
      <xdr:row>334</xdr:row>
      <xdr:rowOff>481965</xdr:rowOff>
    </xdr:to>
    <xdr:pic>
      <xdr:nvPicPr>
        <xdr:cNvPr id="335" name="图片 334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>
          <a:off x="2876550" y="212150960"/>
          <a:ext cx="1442085" cy="184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635635</xdr:colOff>
      <xdr:row>335</xdr:row>
      <xdr:rowOff>61595</xdr:rowOff>
    </xdr:from>
    <xdr:to>
      <xdr:col>2</xdr:col>
      <xdr:colOff>1164590</xdr:colOff>
      <xdr:row>335</xdr:row>
      <xdr:rowOff>529590</xdr:rowOff>
    </xdr:to>
    <xdr:pic>
      <xdr:nvPicPr>
        <xdr:cNvPr id="336" name="图片 335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>
          <a:off x="3369945" y="212549105"/>
          <a:ext cx="528955" cy="467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133032</xdr:colOff>
      <xdr:row>336</xdr:row>
      <xdr:rowOff>203517</xdr:rowOff>
    </xdr:from>
    <xdr:to>
      <xdr:col>3</xdr:col>
      <xdr:colOff>4911</xdr:colOff>
      <xdr:row>336</xdr:row>
      <xdr:rowOff>465772</xdr:rowOff>
    </xdr:to>
    <xdr:pic>
      <xdr:nvPicPr>
        <xdr:cNvPr id="337" name="图片 336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5400000">
          <a:off x="3594735" y="212597365"/>
          <a:ext cx="262255" cy="1717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450215</xdr:colOff>
      <xdr:row>337</xdr:row>
      <xdr:rowOff>212090</xdr:rowOff>
    </xdr:from>
    <xdr:to>
      <xdr:col>2</xdr:col>
      <xdr:colOff>1492250</xdr:colOff>
      <xdr:row>337</xdr:row>
      <xdr:rowOff>539115</xdr:rowOff>
    </xdr:to>
    <xdr:pic>
      <xdr:nvPicPr>
        <xdr:cNvPr id="338" name="图片 337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5400000">
          <a:off x="3542030" y="213610825"/>
          <a:ext cx="327025" cy="10420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363855</xdr:colOff>
      <xdr:row>338</xdr:row>
      <xdr:rowOff>156845</xdr:rowOff>
    </xdr:from>
    <xdr:to>
      <xdr:col>2</xdr:col>
      <xdr:colOff>1500505</xdr:colOff>
      <xdr:row>338</xdr:row>
      <xdr:rowOff>498475</xdr:rowOff>
    </xdr:to>
    <xdr:pic>
      <xdr:nvPicPr>
        <xdr:cNvPr id="340" name="图片 339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5400000">
          <a:off x="3495675" y="214149940"/>
          <a:ext cx="341630" cy="1136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152082</xdr:colOff>
      <xdr:row>339</xdr:row>
      <xdr:rowOff>197167</xdr:rowOff>
    </xdr:from>
    <xdr:to>
      <xdr:col>2</xdr:col>
      <xdr:colOff>1533207</xdr:colOff>
      <xdr:row>339</xdr:row>
      <xdr:rowOff>545147</xdr:rowOff>
    </xdr:to>
    <xdr:pic>
      <xdr:nvPicPr>
        <xdr:cNvPr id="341" name="图片 340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5400000">
          <a:off x="3402330" y="214704930"/>
          <a:ext cx="347980" cy="1381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243205</xdr:colOff>
      <xdr:row>340</xdr:row>
      <xdr:rowOff>129540</xdr:rowOff>
    </xdr:from>
    <xdr:to>
      <xdr:col>2</xdr:col>
      <xdr:colOff>1639570</xdr:colOff>
      <xdr:row>340</xdr:row>
      <xdr:rowOff>585470</xdr:rowOff>
    </xdr:to>
    <xdr:pic>
      <xdr:nvPicPr>
        <xdr:cNvPr id="342" name="图片 341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>
          <a:off x="2977515" y="215788875"/>
          <a:ext cx="1396365" cy="4559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53340</xdr:colOff>
      <xdr:row>341</xdr:row>
      <xdr:rowOff>254000</xdr:rowOff>
    </xdr:from>
    <xdr:to>
      <xdr:col>3</xdr:col>
      <xdr:colOff>2689</xdr:colOff>
      <xdr:row>341</xdr:row>
      <xdr:rowOff>436880</xdr:rowOff>
    </xdr:to>
    <xdr:pic>
      <xdr:nvPicPr>
        <xdr:cNvPr id="343" name="图片 342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>
          <a:off x="2787650" y="216547700"/>
          <a:ext cx="1794510" cy="182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228282</xdr:colOff>
      <xdr:row>342</xdr:row>
      <xdr:rowOff>190817</xdr:rowOff>
    </xdr:from>
    <xdr:to>
      <xdr:col>2</xdr:col>
      <xdr:colOff>1592262</xdr:colOff>
      <xdr:row>342</xdr:row>
      <xdr:rowOff>491172</xdr:rowOff>
    </xdr:to>
    <xdr:pic>
      <xdr:nvPicPr>
        <xdr:cNvPr id="344" name="图片 343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5400000">
          <a:off x="3493770" y="216586435"/>
          <a:ext cx="300355" cy="1363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499110</xdr:colOff>
      <xdr:row>343</xdr:row>
      <xdr:rowOff>117475</xdr:rowOff>
    </xdr:from>
    <xdr:to>
      <xdr:col>2</xdr:col>
      <xdr:colOff>1541780</xdr:colOff>
      <xdr:row>343</xdr:row>
      <xdr:rowOff>559435</xdr:rowOff>
    </xdr:to>
    <xdr:pic>
      <xdr:nvPicPr>
        <xdr:cNvPr id="345" name="图片 344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5400000">
          <a:off x="3533775" y="217379550"/>
          <a:ext cx="441960" cy="10426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307022</xdr:colOff>
      <xdr:row>344</xdr:row>
      <xdr:rowOff>157162</xdr:rowOff>
    </xdr:from>
    <xdr:to>
      <xdr:col>2</xdr:col>
      <xdr:colOff>1564957</xdr:colOff>
      <xdr:row>344</xdr:row>
      <xdr:rowOff>596582</xdr:rowOff>
    </xdr:to>
    <xdr:pic>
      <xdr:nvPicPr>
        <xdr:cNvPr id="346" name="图片 345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5400000">
          <a:off x="3449955" y="217944065"/>
          <a:ext cx="439420" cy="1257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580072</xdr:colOff>
      <xdr:row>345</xdr:row>
      <xdr:rowOff>103822</xdr:rowOff>
    </xdr:from>
    <xdr:to>
      <xdr:col>2</xdr:col>
      <xdr:colOff>1377632</xdr:colOff>
      <xdr:row>345</xdr:row>
      <xdr:rowOff>568007</xdr:rowOff>
    </xdr:to>
    <xdr:pic>
      <xdr:nvPicPr>
        <xdr:cNvPr id="347" name="图片 346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5400000">
          <a:off x="3480435" y="218767660"/>
          <a:ext cx="464185" cy="797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498157</xdr:colOff>
      <xdr:row>346</xdr:row>
      <xdr:rowOff>136842</xdr:rowOff>
    </xdr:from>
    <xdr:to>
      <xdr:col>2</xdr:col>
      <xdr:colOff>1495107</xdr:colOff>
      <xdr:row>346</xdr:row>
      <xdr:rowOff>564197</xdr:rowOff>
    </xdr:to>
    <xdr:pic>
      <xdr:nvPicPr>
        <xdr:cNvPr id="348" name="图片 347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5400000">
          <a:off x="3516630" y="219316935"/>
          <a:ext cx="427355" cy="996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477520</xdr:colOff>
      <xdr:row>347</xdr:row>
      <xdr:rowOff>106680</xdr:rowOff>
    </xdr:from>
    <xdr:to>
      <xdr:col>2</xdr:col>
      <xdr:colOff>1432560</xdr:colOff>
      <xdr:row>347</xdr:row>
      <xdr:rowOff>478790</xdr:rowOff>
    </xdr:to>
    <xdr:pic>
      <xdr:nvPicPr>
        <xdr:cNvPr id="349" name="图片 348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5400000">
          <a:off x="3503295" y="219915105"/>
          <a:ext cx="372110" cy="955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557212</xdr:colOff>
      <xdr:row>348</xdr:row>
      <xdr:rowOff>119062</xdr:rowOff>
    </xdr:from>
    <xdr:to>
      <xdr:col>2</xdr:col>
      <xdr:colOff>1213167</xdr:colOff>
      <xdr:row>348</xdr:row>
      <xdr:rowOff>568642</xdr:rowOff>
    </xdr:to>
    <xdr:pic>
      <xdr:nvPicPr>
        <xdr:cNvPr id="350" name="图片 349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5400000">
          <a:off x="3394075" y="220749495"/>
          <a:ext cx="449580" cy="655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187325</xdr:colOff>
      <xdr:row>349</xdr:row>
      <xdr:rowOff>177165</xdr:rowOff>
    </xdr:from>
    <xdr:to>
      <xdr:col>2</xdr:col>
      <xdr:colOff>1466215</xdr:colOff>
      <xdr:row>349</xdr:row>
      <xdr:rowOff>499110</xdr:rowOff>
    </xdr:to>
    <xdr:pic>
      <xdr:nvPicPr>
        <xdr:cNvPr id="351" name="图片 350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>
          <a:off x="2921635" y="221545785"/>
          <a:ext cx="1278890" cy="321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175260</xdr:colOff>
      <xdr:row>350</xdr:row>
      <xdr:rowOff>296545</xdr:rowOff>
    </xdr:from>
    <xdr:to>
      <xdr:col>2</xdr:col>
      <xdr:colOff>1435735</xdr:colOff>
      <xdr:row>350</xdr:row>
      <xdr:rowOff>497205</xdr:rowOff>
    </xdr:to>
    <xdr:pic>
      <xdr:nvPicPr>
        <xdr:cNvPr id="352" name="图片 351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>
          <a:off x="2909570" y="222299530"/>
          <a:ext cx="126047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305117</xdr:colOff>
      <xdr:row>351</xdr:row>
      <xdr:rowOff>187007</xdr:rowOff>
    </xdr:from>
    <xdr:to>
      <xdr:col>2</xdr:col>
      <xdr:colOff>1611947</xdr:colOff>
      <xdr:row>351</xdr:row>
      <xdr:rowOff>488632</xdr:rowOff>
    </xdr:to>
    <xdr:pic>
      <xdr:nvPicPr>
        <xdr:cNvPr id="353" name="图片 352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5400000">
          <a:off x="3541395" y="222321120"/>
          <a:ext cx="301625" cy="1306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276860</xdr:colOff>
      <xdr:row>352</xdr:row>
      <xdr:rowOff>213360</xdr:rowOff>
    </xdr:from>
    <xdr:to>
      <xdr:col>2</xdr:col>
      <xdr:colOff>1631950</xdr:colOff>
      <xdr:row>352</xdr:row>
      <xdr:rowOff>431800</xdr:rowOff>
    </xdr:to>
    <xdr:pic>
      <xdr:nvPicPr>
        <xdr:cNvPr id="354" name="图片 353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>
          <a:off x="3011170" y="223485075"/>
          <a:ext cx="1355090" cy="2184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276860</xdr:colOff>
      <xdr:row>353</xdr:row>
      <xdr:rowOff>207010</xdr:rowOff>
    </xdr:from>
    <xdr:to>
      <xdr:col>2</xdr:col>
      <xdr:colOff>1459865</xdr:colOff>
      <xdr:row>353</xdr:row>
      <xdr:rowOff>498475</xdr:rowOff>
    </xdr:to>
    <xdr:pic>
      <xdr:nvPicPr>
        <xdr:cNvPr id="355" name="图片 354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>
          <a:off x="3011170" y="224113090"/>
          <a:ext cx="1183005" cy="291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647700</xdr:colOff>
      <xdr:row>354</xdr:row>
      <xdr:rowOff>102870</xdr:rowOff>
    </xdr:from>
    <xdr:to>
      <xdr:col>2</xdr:col>
      <xdr:colOff>1257935</xdr:colOff>
      <xdr:row>354</xdr:row>
      <xdr:rowOff>554355</xdr:rowOff>
    </xdr:to>
    <xdr:pic>
      <xdr:nvPicPr>
        <xdr:cNvPr id="356" name="图片 355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5400000">
          <a:off x="3461385" y="224563940"/>
          <a:ext cx="451485" cy="610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214312</xdr:colOff>
      <xdr:row>355</xdr:row>
      <xdr:rowOff>206692</xdr:rowOff>
    </xdr:from>
    <xdr:to>
      <xdr:col>2</xdr:col>
      <xdr:colOff>1537017</xdr:colOff>
      <xdr:row>355</xdr:row>
      <xdr:rowOff>548322</xdr:rowOff>
    </xdr:to>
    <xdr:pic>
      <xdr:nvPicPr>
        <xdr:cNvPr id="357" name="图片 356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5400000">
          <a:off x="3438525" y="224890330"/>
          <a:ext cx="341630" cy="1322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288290</xdr:colOff>
      <xdr:row>356</xdr:row>
      <xdr:rowOff>118110</xdr:rowOff>
    </xdr:from>
    <xdr:to>
      <xdr:col>2</xdr:col>
      <xdr:colOff>1181735</xdr:colOff>
      <xdr:row>356</xdr:row>
      <xdr:rowOff>531495</xdr:rowOff>
    </xdr:to>
    <xdr:pic>
      <xdr:nvPicPr>
        <xdr:cNvPr id="358" name="图片 357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>
          <a:off x="3022600" y="225927285"/>
          <a:ext cx="893445" cy="413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87630</xdr:colOff>
      <xdr:row>357</xdr:row>
      <xdr:rowOff>150495</xdr:rowOff>
    </xdr:from>
    <xdr:to>
      <xdr:col>3</xdr:col>
      <xdr:colOff>2689</xdr:colOff>
      <xdr:row>357</xdr:row>
      <xdr:rowOff>544195</xdr:rowOff>
    </xdr:to>
    <xdr:pic>
      <xdr:nvPicPr>
        <xdr:cNvPr id="359" name="图片 358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5400000">
          <a:off x="3505200" y="225910140"/>
          <a:ext cx="393700" cy="1760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256857</xdr:colOff>
      <xdr:row>358</xdr:row>
      <xdr:rowOff>170497</xdr:rowOff>
    </xdr:from>
    <xdr:to>
      <xdr:col>2</xdr:col>
      <xdr:colOff>1616392</xdr:colOff>
      <xdr:row>358</xdr:row>
      <xdr:rowOff>484187</xdr:rowOff>
    </xdr:to>
    <xdr:pic>
      <xdr:nvPicPr>
        <xdr:cNvPr id="360" name="图片 359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5400000">
          <a:off x="3513455" y="226724845"/>
          <a:ext cx="313690" cy="13595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331152</xdr:colOff>
      <xdr:row>359</xdr:row>
      <xdr:rowOff>91757</xdr:rowOff>
    </xdr:from>
    <xdr:to>
      <xdr:col>2</xdr:col>
      <xdr:colOff>1519872</xdr:colOff>
      <xdr:row>359</xdr:row>
      <xdr:rowOff>528002</xdr:rowOff>
    </xdr:to>
    <xdr:pic>
      <xdr:nvPicPr>
        <xdr:cNvPr id="361" name="图片 360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5400000">
          <a:off x="3441065" y="227427155"/>
          <a:ext cx="436245" cy="1188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605155</xdr:colOff>
      <xdr:row>360</xdr:row>
      <xdr:rowOff>104140</xdr:rowOff>
    </xdr:from>
    <xdr:to>
      <xdr:col>2</xdr:col>
      <xdr:colOff>1174750</xdr:colOff>
      <xdr:row>360</xdr:row>
      <xdr:rowOff>602615</xdr:rowOff>
    </xdr:to>
    <xdr:pic>
      <xdr:nvPicPr>
        <xdr:cNvPr id="362" name="图片 361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5400000">
          <a:off x="3375025" y="228415215"/>
          <a:ext cx="498475" cy="569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523875</xdr:colOff>
      <xdr:row>361</xdr:row>
      <xdr:rowOff>63500</xdr:rowOff>
    </xdr:from>
    <xdr:to>
      <xdr:col>2</xdr:col>
      <xdr:colOff>1657985</xdr:colOff>
      <xdr:row>361</xdr:row>
      <xdr:rowOff>581025</xdr:rowOff>
    </xdr:to>
    <xdr:pic>
      <xdr:nvPicPr>
        <xdr:cNvPr id="363" name="图片 362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>
          <a:off x="3258185" y="229044500"/>
          <a:ext cx="1134110" cy="517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571500</xdr:colOff>
      <xdr:row>362</xdr:row>
      <xdr:rowOff>38100</xdr:rowOff>
    </xdr:from>
    <xdr:to>
      <xdr:col>2</xdr:col>
      <xdr:colOff>1290320</xdr:colOff>
      <xdr:row>362</xdr:row>
      <xdr:rowOff>517525</xdr:rowOff>
    </xdr:to>
    <xdr:pic>
      <xdr:nvPicPr>
        <xdr:cNvPr id="364" name="图片 363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>
          <a:off x="3305810" y="229653465"/>
          <a:ext cx="718820" cy="479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467995</xdr:colOff>
      <xdr:row>363</xdr:row>
      <xdr:rowOff>84455</xdr:rowOff>
    </xdr:from>
    <xdr:to>
      <xdr:col>2</xdr:col>
      <xdr:colOff>1318260</xdr:colOff>
      <xdr:row>363</xdr:row>
      <xdr:rowOff>605155</xdr:rowOff>
    </xdr:to>
    <xdr:pic>
      <xdr:nvPicPr>
        <xdr:cNvPr id="365" name="图片 364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>
          <a:off x="3202305" y="230334185"/>
          <a:ext cx="850265" cy="520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266065</xdr:colOff>
      <xdr:row>364</xdr:row>
      <xdr:rowOff>183515</xdr:rowOff>
    </xdr:from>
    <xdr:to>
      <xdr:col>2</xdr:col>
      <xdr:colOff>1544320</xdr:colOff>
      <xdr:row>364</xdr:row>
      <xdr:rowOff>556260</xdr:rowOff>
    </xdr:to>
    <xdr:pic>
      <xdr:nvPicPr>
        <xdr:cNvPr id="366" name="图片 365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>
          <a:off x="3000375" y="231067610"/>
          <a:ext cx="1278255" cy="372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322580</xdr:colOff>
      <xdr:row>365</xdr:row>
      <xdr:rowOff>219710</xdr:rowOff>
    </xdr:from>
    <xdr:to>
      <xdr:col>2</xdr:col>
      <xdr:colOff>1332230</xdr:colOff>
      <xdr:row>365</xdr:row>
      <xdr:rowOff>591185</xdr:rowOff>
    </xdr:to>
    <xdr:pic>
      <xdr:nvPicPr>
        <xdr:cNvPr id="367" name="图片 366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>
          <a:off x="3056890" y="231738170"/>
          <a:ext cx="1009650" cy="371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429895</xdr:colOff>
      <xdr:row>366</xdr:row>
      <xdr:rowOff>22225</xdr:rowOff>
    </xdr:from>
    <xdr:to>
      <xdr:col>2</xdr:col>
      <xdr:colOff>1370330</xdr:colOff>
      <xdr:row>366</xdr:row>
      <xdr:rowOff>570230</xdr:rowOff>
    </xdr:to>
    <xdr:pic>
      <xdr:nvPicPr>
        <xdr:cNvPr id="369" name="图片 368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5400000">
          <a:off x="3360420" y="231978835"/>
          <a:ext cx="548005" cy="940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58102</xdr:colOff>
      <xdr:row>367</xdr:row>
      <xdr:rowOff>117157</xdr:rowOff>
    </xdr:from>
    <xdr:to>
      <xdr:col>3</xdr:col>
      <xdr:colOff>3006</xdr:colOff>
      <xdr:row>367</xdr:row>
      <xdr:rowOff>611187</xdr:rowOff>
    </xdr:to>
    <xdr:pic>
      <xdr:nvPicPr>
        <xdr:cNvPr id="370" name="图片 369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5400000">
          <a:off x="3440430" y="232255695"/>
          <a:ext cx="494030" cy="1790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70485</xdr:colOff>
      <xdr:row>368</xdr:row>
      <xdr:rowOff>201295</xdr:rowOff>
    </xdr:from>
    <xdr:to>
      <xdr:col>2</xdr:col>
      <xdr:colOff>1617345</xdr:colOff>
      <xdr:row>368</xdr:row>
      <xdr:rowOff>573405</xdr:rowOff>
    </xdr:to>
    <xdr:pic>
      <xdr:nvPicPr>
        <xdr:cNvPr id="371" name="图片 370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5400000">
          <a:off x="3392170" y="233035475"/>
          <a:ext cx="372110" cy="15468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74930</xdr:colOff>
      <xdr:row>369</xdr:row>
      <xdr:rowOff>254635</xdr:rowOff>
    </xdr:from>
    <xdr:to>
      <xdr:col>2</xdr:col>
      <xdr:colOff>1610360</xdr:colOff>
      <xdr:row>369</xdr:row>
      <xdr:rowOff>518795</xdr:rowOff>
    </xdr:to>
    <xdr:pic>
      <xdr:nvPicPr>
        <xdr:cNvPr id="372" name="图片 371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>
          <a:off x="2809240" y="234310555"/>
          <a:ext cx="1535430" cy="264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74930</xdr:colOff>
      <xdr:row>370</xdr:row>
      <xdr:rowOff>283845</xdr:rowOff>
    </xdr:from>
    <xdr:to>
      <xdr:col>3</xdr:col>
      <xdr:colOff>3324</xdr:colOff>
      <xdr:row>370</xdr:row>
      <xdr:rowOff>471805</xdr:rowOff>
    </xdr:to>
    <xdr:pic>
      <xdr:nvPicPr>
        <xdr:cNvPr id="373" name="图片 372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flipV="1">
          <a:off x="2809240" y="234974130"/>
          <a:ext cx="1773555" cy="187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75565</xdr:colOff>
      <xdr:row>371</xdr:row>
      <xdr:rowOff>203835</xdr:rowOff>
    </xdr:from>
    <xdr:to>
      <xdr:col>2</xdr:col>
      <xdr:colOff>1657985</xdr:colOff>
      <xdr:row>371</xdr:row>
      <xdr:rowOff>532130</xdr:rowOff>
    </xdr:to>
    <xdr:pic>
      <xdr:nvPicPr>
        <xdr:cNvPr id="374" name="图片 373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>
          <a:off x="2809875" y="235528485"/>
          <a:ext cx="1582420" cy="328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118110</xdr:colOff>
      <xdr:row>372</xdr:row>
      <xdr:rowOff>142875</xdr:rowOff>
    </xdr:from>
    <xdr:to>
      <xdr:col>2</xdr:col>
      <xdr:colOff>1657985</xdr:colOff>
      <xdr:row>372</xdr:row>
      <xdr:rowOff>453390</xdr:rowOff>
    </xdr:to>
    <xdr:pic>
      <xdr:nvPicPr>
        <xdr:cNvPr id="376" name="图片 375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5400000">
          <a:off x="3467100" y="235487210"/>
          <a:ext cx="310515" cy="1539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319405</xdr:colOff>
      <xdr:row>373</xdr:row>
      <xdr:rowOff>147955</xdr:rowOff>
    </xdr:from>
    <xdr:to>
      <xdr:col>2</xdr:col>
      <xdr:colOff>1481455</xdr:colOff>
      <xdr:row>373</xdr:row>
      <xdr:rowOff>507365</xdr:rowOff>
    </xdr:to>
    <xdr:pic>
      <xdr:nvPicPr>
        <xdr:cNvPr id="377" name="图片 376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5400000">
          <a:off x="3455035" y="236340015"/>
          <a:ext cx="359410" cy="1162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86360</xdr:colOff>
      <xdr:row>374</xdr:row>
      <xdr:rowOff>230505</xdr:rowOff>
    </xdr:from>
    <xdr:to>
      <xdr:col>3</xdr:col>
      <xdr:colOff>4594</xdr:colOff>
      <xdr:row>374</xdr:row>
      <xdr:rowOff>540385</xdr:rowOff>
    </xdr:to>
    <xdr:pic>
      <xdr:nvPicPr>
        <xdr:cNvPr id="378" name="图片 377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>
          <a:off x="2820670" y="237458250"/>
          <a:ext cx="1763395" cy="309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310515</xdr:colOff>
      <xdr:row>375</xdr:row>
      <xdr:rowOff>151765</xdr:rowOff>
    </xdr:from>
    <xdr:to>
      <xdr:col>2</xdr:col>
      <xdr:colOff>1435100</xdr:colOff>
      <xdr:row>375</xdr:row>
      <xdr:rowOff>535305</xdr:rowOff>
    </xdr:to>
    <xdr:pic>
      <xdr:nvPicPr>
        <xdr:cNvPr id="379" name="图片 378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>
          <a:off x="3044825" y="238013875"/>
          <a:ext cx="1124585" cy="383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534670</xdr:colOff>
      <xdr:row>376</xdr:row>
      <xdr:rowOff>107950</xdr:rowOff>
    </xdr:from>
    <xdr:to>
      <xdr:col>2</xdr:col>
      <xdr:colOff>1421130</xdr:colOff>
      <xdr:row>376</xdr:row>
      <xdr:rowOff>535940</xdr:rowOff>
    </xdr:to>
    <xdr:pic>
      <xdr:nvPicPr>
        <xdr:cNvPr id="380" name="图片 379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>
          <a:off x="3268980" y="238604425"/>
          <a:ext cx="886460" cy="4279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153352</xdr:colOff>
      <xdr:row>377</xdr:row>
      <xdr:rowOff>224472</xdr:rowOff>
    </xdr:from>
    <xdr:to>
      <xdr:col>2</xdr:col>
      <xdr:colOff>1615122</xdr:colOff>
      <xdr:row>377</xdr:row>
      <xdr:rowOff>513397</xdr:rowOff>
    </xdr:to>
    <xdr:pic>
      <xdr:nvPicPr>
        <xdr:cNvPr id="381" name="图片 380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5400000">
          <a:off x="3473450" y="238768255"/>
          <a:ext cx="288925" cy="1461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590550</xdr:colOff>
      <xdr:row>378</xdr:row>
      <xdr:rowOff>118745</xdr:rowOff>
    </xdr:from>
    <xdr:to>
      <xdr:col>2</xdr:col>
      <xdr:colOff>1137920</xdr:colOff>
      <xdr:row>378</xdr:row>
      <xdr:rowOff>560705</xdr:rowOff>
    </xdr:to>
    <xdr:pic>
      <xdr:nvPicPr>
        <xdr:cNvPr id="382" name="图片 381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>
          <a:off x="3324860" y="239883950"/>
          <a:ext cx="547370" cy="4419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478790</xdr:colOff>
      <xdr:row>379</xdr:row>
      <xdr:rowOff>86995</xdr:rowOff>
    </xdr:from>
    <xdr:to>
      <xdr:col>2</xdr:col>
      <xdr:colOff>1237615</xdr:colOff>
      <xdr:row>379</xdr:row>
      <xdr:rowOff>582930</xdr:rowOff>
    </xdr:to>
    <xdr:pic>
      <xdr:nvPicPr>
        <xdr:cNvPr id="383" name="图片 382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>
          <a:off x="3213100" y="240486565"/>
          <a:ext cx="758825" cy="495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545465</xdr:colOff>
      <xdr:row>380</xdr:row>
      <xdr:rowOff>62865</xdr:rowOff>
    </xdr:from>
    <xdr:to>
      <xdr:col>2</xdr:col>
      <xdr:colOff>1259205</xdr:colOff>
      <xdr:row>380</xdr:row>
      <xdr:rowOff>600075</xdr:rowOff>
    </xdr:to>
    <xdr:pic>
      <xdr:nvPicPr>
        <xdr:cNvPr id="384" name="图片 383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>
          <a:off x="3279775" y="241096800"/>
          <a:ext cx="713740" cy="537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540067</xdr:colOff>
      <xdr:row>381</xdr:row>
      <xdr:rowOff>113982</xdr:rowOff>
    </xdr:from>
    <xdr:to>
      <xdr:col>2</xdr:col>
      <xdr:colOff>1336357</xdr:colOff>
      <xdr:row>381</xdr:row>
      <xdr:rowOff>585787</xdr:rowOff>
    </xdr:to>
    <xdr:pic>
      <xdr:nvPicPr>
        <xdr:cNvPr id="385" name="图片 384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5400000">
          <a:off x="3435985" y="241619405"/>
          <a:ext cx="471805" cy="796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635635</xdr:colOff>
      <xdr:row>382</xdr:row>
      <xdr:rowOff>85090</xdr:rowOff>
    </xdr:from>
    <xdr:to>
      <xdr:col>2</xdr:col>
      <xdr:colOff>1169670</xdr:colOff>
      <xdr:row>382</xdr:row>
      <xdr:rowOff>606425</xdr:rowOff>
    </xdr:to>
    <xdr:pic>
      <xdr:nvPicPr>
        <xdr:cNvPr id="386" name="图片 385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>
          <a:off x="3369945" y="242387755"/>
          <a:ext cx="534035" cy="521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187325</xdr:colOff>
      <xdr:row>383</xdr:row>
      <xdr:rowOff>209550</xdr:rowOff>
    </xdr:from>
    <xdr:to>
      <xdr:col>2</xdr:col>
      <xdr:colOff>1638935</xdr:colOff>
      <xdr:row>383</xdr:row>
      <xdr:rowOff>448310</xdr:rowOff>
    </xdr:to>
    <xdr:pic>
      <xdr:nvPicPr>
        <xdr:cNvPr id="387" name="图片 386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>
          <a:off x="2921635" y="243146580"/>
          <a:ext cx="1451610" cy="238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276860</xdr:colOff>
      <xdr:row>384</xdr:row>
      <xdr:rowOff>236855</xdr:rowOff>
    </xdr:from>
    <xdr:to>
      <xdr:col>2</xdr:col>
      <xdr:colOff>1626235</xdr:colOff>
      <xdr:row>384</xdr:row>
      <xdr:rowOff>495300</xdr:rowOff>
    </xdr:to>
    <xdr:pic>
      <xdr:nvPicPr>
        <xdr:cNvPr id="388" name="图片 387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>
          <a:off x="3011170" y="243808250"/>
          <a:ext cx="1349375" cy="258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323850</xdr:colOff>
      <xdr:row>385</xdr:row>
      <xdr:rowOff>79375</xdr:rowOff>
    </xdr:from>
    <xdr:to>
      <xdr:col>2</xdr:col>
      <xdr:colOff>1251585</xdr:colOff>
      <xdr:row>385</xdr:row>
      <xdr:rowOff>538480</xdr:rowOff>
    </xdr:to>
    <xdr:pic>
      <xdr:nvPicPr>
        <xdr:cNvPr id="389" name="图片 388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5400000">
          <a:off x="3292475" y="244050820"/>
          <a:ext cx="459105" cy="9277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274320</xdr:colOff>
      <xdr:row>386</xdr:row>
      <xdr:rowOff>97790</xdr:rowOff>
    </xdr:from>
    <xdr:to>
      <xdr:col>2</xdr:col>
      <xdr:colOff>1537970</xdr:colOff>
      <xdr:row>386</xdr:row>
      <xdr:rowOff>473710</xdr:rowOff>
    </xdr:to>
    <xdr:pic>
      <xdr:nvPicPr>
        <xdr:cNvPr id="390" name="图片 389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5400000">
          <a:off x="3452495" y="244494050"/>
          <a:ext cx="375920" cy="1263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243205</xdr:colOff>
      <xdr:row>387</xdr:row>
      <xdr:rowOff>318770</xdr:rowOff>
    </xdr:from>
    <xdr:to>
      <xdr:col>2</xdr:col>
      <xdr:colOff>1452245</xdr:colOff>
      <xdr:row>387</xdr:row>
      <xdr:rowOff>478155</xdr:rowOff>
    </xdr:to>
    <xdr:pic>
      <xdr:nvPicPr>
        <xdr:cNvPr id="391" name="图片 390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>
          <a:off x="2977515" y="245793260"/>
          <a:ext cx="1209040" cy="159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187325</xdr:colOff>
      <xdr:row>388</xdr:row>
      <xdr:rowOff>184785</xdr:rowOff>
    </xdr:from>
    <xdr:to>
      <xdr:col>2</xdr:col>
      <xdr:colOff>1597025</xdr:colOff>
      <xdr:row>388</xdr:row>
      <xdr:rowOff>535940</xdr:rowOff>
    </xdr:to>
    <xdr:pic>
      <xdr:nvPicPr>
        <xdr:cNvPr id="392" name="图片 391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>
          <a:off x="2921635" y="246293640"/>
          <a:ext cx="1409700" cy="351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467360</xdr:colOff>
      <xdr:row>389</xdr:row>
      <xdr:rowOff>95885</xdr:rowOff>
    </xdr:from>
    <xdr:to>
      <xdr:col>2</xdr:col>
      <xdr:colOff>1473835</xdr:colOff>
      <xdr:row>389</xdr:row>
      <xdr:rowOff>577215</xdr:rowOff>
    </xdr:to>
    <xdr:pic>
      <xdr:nvPicPr>
        <xdr:cNvPr id="393" name="图片 392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>
          <a:off x="3201670" y="246839105"/>
          <a:ext cx="1006475" cy="4813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360680</xdr:colOff>
      <xdr:row>390</xdr:row>
      <xdr:rowOff>179070</xdr:rowOff>
    </xdr:from>
    <xdr:to>
      <xdr:col>2</xdr:col>
      <xdr:colOff>1353185</xdr:colOff>
      <xdr:row>390</xdr:row>
      <xdr:rowOff>438785</xdr:rowOff>
    </xdr:to>
    <xdr:pic>
      <xdr:nvPicPr>
        <xdr:cNvPr id="394" name="图片 393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5400000">
          <a:off x="3461385" y="247190260"/>
          <a:ext cx="259715" cy="992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269557</xdr:colOff>
      <xdr:row>391</xdr:row>
      <xdr:rowOff>256222</xdr:rowOff>
    </xdr:from>
    <xdr:to>
      <xdr:col>2</xdr:col>
      <xdr:colOff>1609407</xdr:colOff>
      <xdr:row>391</xdr:row>
      <xdr:rowOff>531177</xdr:rowOff>
    </xdr:to>
    <xdr:pic>
      <xdr:nvPicPr>
        <xdr:cNvPr id="395" name="图片 394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5400000">
          <a:off x="3535680" y="247735090"/>
          <a:ext cx="274955" cy="1339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562610</xdr:colOff>
      <xdr:row>392</xdr:row>
      <xdr:rowOff>57785</xdr:rowOff>
    </xdr:from>
    <xdr:to>
      <xdr:col>2</xdr:col>
      <xdr:colOff>1243965</xdr:colOff>
      <xdr:row>392</xdr:row>
      <xdr:rowOff>617220</xdr:rowOff>
    </xdr:to>
    <xdr:pic>
      <xdr:nvPicPr>
        <xdr:cNvPr id="396" name="图片 395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5400000">
          <a:off x="3357880" y="248643140"/>
          <a:ext cx="559435" cy="681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92710</xdr:colOff>
      <xdr:row>393</xdr:row>
      <xdr:rowOff>195580</xdr:rowOff>
    </xdr:from>
    <xdr:to>
      <xdr:col>3</xdr:col>
      <xdr:colOff>1419</xdr:colOff>
      <xdr:row>393</xdr:row>
      <xdr:rowOff>433070</xdr:rowOff>
    </xdr:to>
    <xdr:pic>
      <xdr:nvPicPr>
        <xdr:cNvPr id="397" name="图片 396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5400000">
          <a:off x="3585210" y="248717435"/>
          <a:ext cx="237490" cy="175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462597</xdr:colOff>
      <xdr:row>394</xdr:row>
      <xdr:rowOff>33972</xdr:rowOff>
    </xdr:from>
    <xdr:to>
      <xdr:col>2</xdr:col>
      <xdr:colOff>1340802</xdr:colOff>
      <xdr:row>394</xdr:row>
      <xdr:rowOff>585152</xdr:rowOff>
    </xdr:to>
    <xdr:pic>
      <xdr:nvPicPr>
        <xdr:cNvPr id="398" name="图片 397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5400000">
          <a:off x="3359785" y="249784870"/>
          <a:ext cx="551180" cy="8782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339090</xdr:colOff>
      <xdr:row>395</xdr:row>
      <xdr:rowOff>201295</xdr:rowOff>
    </xdr:from>
    <xdr:to>
      <xdr:col>2</xdr:col>
      <xdr:colOff>1467485</xdr:colOff>
      <xdr:row>395</xdr:row>
      <xdr:rowOff>449580</xdr:rowOff>
    </xdr:to>
    <xdr:pic>
      <xdr:nvPicPr>
        <xdr:cNvPr id="399" name="图片 398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5400000">
          <a:off x="3513455" y="250310650"/>
          <a:ext cx="248285" cy="11283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99377</xdr:colOff>
      <xdr:row>396</xdr:row>
      <xdr:rowOff>152082</xdr:rowOff>
    </xdr:from>
    <xdr:to>
      <xdr:col>3</xdr:col>
      <xdr:colOff>2371</xdr:colOff>
      <xdr:row>396</xdr:row>
      <xdr:rowOff>516572</xdr:rowOff>
    </xdr:to>
    <xdr:pic>
      <xdr:nvPicPr>
        <xdr:cNvPr id="400" name="图片 399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5400000">
          <a:off x="3525520" y="250643390"/>
          <a:ext cx="364490" cy="17487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119380</xdr:colOff>
      <xdr:row>397</xdr:row>
      <xdr:rowOff>108585</xdr:rowOff>
    </xdr:from>
    <xdr:to>
      <xdr:col>3</xdr:col>
      <xdr:colOff>1419</xdr:colOff>
      <xdr:row>397</xdr:row>
      <xdr:rowOff>537845</xdr:rowOff>
    </xdr:to>
    <xdr:pic>
      <xdr:nvPicPr>
        <xdr:cNvPr id="401" name="图片 400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5400000">
          <a:off x="3502660" y="251277120"/>
          <a:ext cx="429260" cy="172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405765</xdr:colOff>
      <xdr:row>398</xdr:row>
      <xdr:rowOff>156210</xdr:rowOff>
    </xdr:from>
    <xdr:to>
      <xdr:col>2</xdr:col>
      <xdr:colOff>1458595</xdr:colOff>
      <xdr:row>398</xdr:row>
      <xdr:rowOff>448310</xdr:rowOff>
    </xdr:to>
    <xdr:pic>
      <xdr:nvPicPr>
        <xdr:cNvPr id="402" name="图片 401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5400000">
          <a:off x="3520440" y="252228350"/>
          <a:ext cx="292100" cy="10528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490220</xdr:colOff>
      <xdr:row>399</xdr:row>
      <xdr:rowOff>174625</xdr:rowOff>
    </xdr:from>
    <xdr:to>
      <xdr:col>2</xdr:col>
      <xdr:colOff>1229995</xdr:colOff>
      <xdr:row>399</xdr:row>
      <xdr:rowOff>499110</xdr:rowOff>
    </xdr:to>
    <xdr:pic>
      <xdr:nvPicPr>
        <xdr:cNvPr id="403" name="图片 402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>
          <a:off x="3224530" y="253261495"/>
          <a:ext cx="73977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86360</xdr:colOff>
      <xdr:row>400</xdr:row>
      <xdr:rowOff>173990</xdr:rowOff>
    </xdr:from>
    <xdr:to>
      <xdr:col>3</xdr:col>
      <xdr:colOff>5229</xdr:colOff>
      <xdr:row>400</xdr:row>
      <xdr:rowOff>575945</xdr:rowOff>
    </xdr:to>
    <xdr:pic>
      <xdr:nvPicPr>
        <xdr:cNvPr id="404" name="图片 403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>
          <a:off x="2820670" y="253895225"/>
          <a:ext cx="1764030" cy="4019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117792</xdr:colOff>
      <xdr:row>401</xdr:row>
      <xdr:rowOff>199072</xdr:rowOff>
    </xdr:from>
    <xdr:to>
      <xdr:col>2</xdr:col>
      <xdr:colOff>1634807</xdr:colOff>
      <xdr:row>401</xdr:row>
      <xdr:rowOff>435292</xdr:rowOff>
    </xdr:to>
    <xdr:pic>
      <xdr:nvPicPr>
        <xdr:cNvPr id="405" name="图片 404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5400000">
          <a:off x="3491865" y="253913640"/>
          <a:ext cx="236220" cy="151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373697</xdr:colOff>
      <xdr:row>402</xdr:row>
      <xdr:rowOff>56197</xdr:rowOff>
    </xdr:from>
    <xdr:to>
      <xdr:col>2</xdr:col>
      <xdr:colOff>1357947</xdr:colOff>
      <xdr:row>402</xdr:row>
      <xdr:rowOff>528002</xdr:rowOff>
    </xdr:to>
    <xdr:pic>
      <xdr:nvPicPr>
        <xdr:cNvPr id="406" name="图片 405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5400000">
          <a:off x="3363595" y="254789305"/>
          <a:ext cx="471805" cy="984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304482</xdr:colOff>
      <xdr:row>403</xdr:row>
      <xdr:rowOff>59372</xdr:rowOff>
    </xdr:from>
    <xdr:to>
      <xdr:col>2</xdr:col>
      <xdr:colOff>1340802</xdr:colOff>
      <xdr:row>403</xdr:row>
      <xdr:rowOff>547687</xdr:rowOff>
    </xdr:to>
    <xdr:pic>
      <xdr:nvPicPr>
        <xdr:cNvPr id="407" name="图片 406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5400000">
          <a:off x="3312160" y="255409065"/>
          <a:ext cx="488315" cy="1036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602615</xdr:colOff>
      <xdr:row>404</xdr:row>
      <xdr:rowOff>86360</xdr:rowOff>
    </xdr:from>
    <xdr:to>
      <xdr:col>2</xdr:col>
      <xdr:colOff>1146175</xdr:colOff>
      <xdr:row>404</xdr:row>
      <xdr:rowOff>589915</xdr:rowOff>
    </xdr:to>
    <xdr:pic>
      <xdr:nvPicPr>
        <xdr:cNvPr id="408" name="图片 407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>
          <a:off x="3336925" y="256345055"/>
          <a:ext cx="543560" cy="5035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601980</xdr:colOff>
      <xdr:row>405</xdr:row>
      <xdr:rowOff>29210</xdr:rowOff>
    </xdr:from>
    <xdr:to>
      <xdr:col>2</xdr:col>
      <xdr:colOff>1110615</xdr:colOff>
      <xdr:row>405</xdr:row>
      <xdr:rowOff>586105</xdr:rowOff>
    </xdr:to>
    <xdr:pic>
      <xdr:nvPicPr>
        <xdr:cNvPr id="409" name="图片 408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>
          <a:off x="3336290" y="256922270"/>
          <a:ext cx="508635" cy="556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601980</xdr:colOff>
      <xdr:row>406</xdr:row>
      <xdr:rowOff>90805</xdr:rowOff>
    </xdr:from>
    <xdr:to>
      <xdr:col>2</xdr:col>
      <xdr:colOff>1048385</xdr:colOff>
      <xdr:row>406</xdr:row>
      <xdr:rowOff>612775</xdr:rowOff>
    </xdr:to>
    <xdr:pic>
      <xdr:nvPicPr>
        <xdr:cNvPr id="410" name="图片 409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>
          <a:off x="3336290" y="257618230"/>
          <a:ext cx="446405" cy="521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691515</xdr:colOff>
      <xdr:row>407</xdr:row>
      <xdr:rowOff>50165</xdr:rowOff>
    </xdr:from>
    <xdr:to>
      <xdr:col>2</xdr:col>
      <xdr:colOff>1060450</xdr:colOff>
      <xdr:row>407</xdr:row>
      <xdr:rowOff>555625</xdr:rowOff>
    </xdr:to>
    <xdr:pic>
      <xdr:nvPicPr>
        <xdr:cNvPr id="411" name="图片 410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>
          <a:off x="3425825" y="258211955"/>
          <a:ext cx="368935" cy="505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220980</xdr:colOff>
      <xdr:row>408</xdr:row>
      <xdr:rowOff>129540</xdr:rowOff>
    </xdr:from>
    <xdr:to>
      <xdr:col>2</xdr:col>
      <xdr:colOff>1388110</xdr:colOff>
      <xdr:row>408</xdr:row>
      <xdr:rowOff>592455</xdr:rowOff>
    </xdr:to>
    <xdr:pic>
      <xdr:nvPicPr>
        <xdr:cNvPr id="412" name="图片 411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>
          <a:off x="2955290" y="258925695"/>
          <a:ext cx="1167130" cy="462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389255</xdr:colOff>
      <xdr:row>409</xdr:row>
      <xdr:rowOff>51435</xdr:rowOff>
    </xdr:from>
    <xdr:to>
      <xdr:col>2</xdr:col>
      <xdr:colOff>1305560</xdr:colOff>
      <xdr:row>409</xdr:row>
      <xdr:rowOff>549910</xdr:rowOff>
    </xdr:to>
    <xdr:pic>
      <xdr:nvPicPr>
        <xdr:cNvPr id="413" name="图片 412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>
          <a:off x="3123565" y="259481955"/>
          <a:ext cx="916305" cy="498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60325</xdr:colOff>
      <xdr:row>410</xdr:row>
      <xdr:rowOff>250190</xdr:rowOff>
    </xdr:from>
    <xdr:to>
      <xdr:col>3</xdr:col>
      <xdr:colOff>5864</xdr:colOff>
      <xdr:row>410</xdr:row>
      <xdr:rowOff>503555</xdr:rowOff>
    </xdr:to>
    <xdr:pic>
      <xdr:nvPicPr>
        <xdr:cNvPr id="414" name="图片 413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>
          <a:off x="2794635" y="260315075"/>
          <a:ext cx="1790700" cy="253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131445</xdr:colOff>
      <xdr:row>411</xdr:row>
      <xdr:rowOff>183515</xdr:rowOff>
    </xdr:from>
    <xdr:to>
      <xdr:col>3</xdr:col>
      <xdr:colOff>1419</xdr:colOff>
      <xdr:row>411</xdr:row>
      <xdr:rowOff>496570</xdr:rowOff>
    </xdr:to>
    <xdr:pic>
      <xdr:nvPicPr>
        <xdr:cNvPr id="415" name="图片 414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>
          <a:off x="2865755" y="260882765"/>
          <a:ext cx="1715135" cy="313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91440</xdr:colOff>
      <xdr:row>412</xdr:row>
      <xdr:rowOff>241935</xdr:rowOff>
    </xdr:from>
    <xdr:to>
      <xdr:col>2</xdr:col>
      <xdr:colOff>1657350</xdr:colOff>
      <xdr:row>412</xdr:row>
      <xdr:rowOff>394335</xdr:rowOff>
    </xdr:to>
    <xdr:pic>
      <xdr:nvPicPr>
        <xdr:cNvPr id="416" name="图片 415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>
          <a:off x="2825750" y="261575550"/>
          <a:ext cx="156591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496252</xdr:colOff>
      <xdr:row>413</xdr:row>
      <xdr:rowOff>16827</xdr:rowOff>
    </xdr:from>
    <xdr:to>
      <xdr:col>2</xdr:col>
      <xdr:colOff>1201737</xdr:colOff>
      <xdr:row>413</xdr:row>
      <xdr:rowOff>573087</xdr:rowOff>
    </xdr:to>
    <xdr:pic>
      <xdr:nvPicPr>
        <xdr:cNvPr id="417" name="图片 416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5400000">
          <a:off x="3304540" y="261909560"/>
          <a:ext cx="556260" cy="705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467995</xdr:colOff>
      <xdr:row>414</xdr:row>
      <xdr:rowOff>53975</xdr:rowOff>
    </xdr:from>
    <xdr:to>
      <xdr:col>2</xdr:col>
      <xdr:colOff>1329055</xdr:colOff>
      <xdr:row>414</xdr:row>
      <xdr:rowOff>563245</xdr:rowOff>
    </xdr:to>
    <xdr:pic>
      <xdr:nvPicPr>
        <xdr:cNvPr id="418" name="图片 417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5400000">
          <a:off x="3378200" y="262480425"/>
          <a:ext cx="509270" cy="8610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455930</xdr:colOff>
      <xdr:row>415</xdr:row>
      <xdr:rowOff>38735</xdr:rowOff>
    </xdr:from>
    <xdr:to>
      <xdr:col>2</xdr:col>
      <xdr:colOff>1280795</xdr:colOff>
      <xdr:row>415</xdr:row>
      <xdr:rowOff>565150</xdr:rowOff>
    </xdr:to>
    <xdr:pic>
      <xdr:nvPicPr>
        <xdr:cNvPr id="419" name="图片 418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>
          <a:off x="3190240" y="263275445"/>
          <a:ext cx="824865" cy="526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706120</xdr:colOff>
      <xdr:row>416</xdr:row>
      <xdr:rowOff>66040</xdr:rowOff>
    </xdr:from>
    <xdr:to>
      <xdr:col>2</xdr:col>
      <xdr:colOff>1296035</xdr:colOff>
      <xdr:row>416</xdr:row>
      <xdr:rowOff>565785</xdr:rowOff>
    </xdr:to>
    <xdr:pic>
      <xdr:nvPicPr>
        <xdr:cNvPr id="420" name="图片 419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5400000">
          <a:off x="3485515" y="263892030"/>
          <a:ext cx="499745" cy="5899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554990</xdr:colOff>
      <xdr:row>417</xdr:row>
      <xdr:rowOff>66675</xdr:rowOff>
    </xdr:from>
    <xdr:to>
      <xdr:col>2</xdr:col>
      <xdr:colOff>1176020</xdr:colOff>
      <xdr:row>417</xdr:row>
      <xdr:rowOff>593725</xdr:rowOff>
    </xdr:to>
    <xdr:pic>
      <xdr:nvPicPr>
        <xdr:cNvPr id="421" name="图片 420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5400000">
          <a:off x="3336290" y="264525125"/>
          <a:ext cx="527050" cy="621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579755</xdr:colOff>
      <xdr:row>418</xdr:row>
      <xdr:rowOff>96520</xdr:rowOff>
    </xdr:from>
    <xdr:to>
      <xdr:col>2</xdr:col>
      <xdr:colOff>1127760</xdr:colOff>
      <xdr:row>418</xdr:row>
      <xdr:rowOff>543560</xdr:rowOff>
    </xdr:to>
    <xdr:pic>
      <xdr:nvPicPr>
        <xdr:cNvPr id="422" name="图片 421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>
          <a:off x="3314065" y="265236325"/>
          <a:ext cx="548005" cy="447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537210</xdr:colOff>
      <xdr:row>419</xdr:row>
      <xdr:rowOff>62230</xdr:rowOff>
    </xdr:from>
    <xdr:to>
      <xdr:col>2</xdr:col>
      <xdr:colOff>1170940</xdr:colOff>
      <xdr:row>419</xdr:row>
      <xdr:rowOff>546735</xdr:rowOff>
    </xdr:to>
    <xdr:pic>
      <xdr:nvPicPr>
        <xdr:cNvPr id="423" name="图片 422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>
          <a:off x="3271520" y="265836400"/>
          <a:ext cx="633730" cy="4845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579120</xdr:colOff>
      <xdr:row>420</xdr:row>
      <xdr:rowOff>153035</xdr:rowOff>
    </xdr:from>
    <xdr:to>
      <xdr:col>2</xdr:col>
      <xdr:colOff>1316355</xdr:colOff>
      <xdr:row>420</xdr:row>
      <xdr:rowOff>597535</xdr:rowOff>
    </xdr:to>
    <xdr:pic>
      <xdr:nvPicPr>
        <xdr:cNvPr id="424" name="图片 423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>
          <a:off x="3313430" y="266561570"/>
          <a:ext cx="737235" cy="44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265430</xdr:colOff>
      <xdr:row>421</xdr:row>
      <xdr:rowOff>130810</xdr:rowOff>
    </xdr:from>
    <xdr:to>
      <xdr:col>2</xdr:col>
      <xdr:colOff>1507490</xdr:colOff>
      <xdr:row>421</xdr:row>
      <xdr:rowOff>561340</xdr:rowOff>
    </xdr:to>
    <xdr:pic>
      <xdr:nvPicPr>
        <xdr:cNvPr id="368" name="图片 367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>
          <a:off x="2999740" y="267173710"/>
          <a:ext cx="1242060" cy="4305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504507</xdr:colOff>
      <xdr:row>2</xdr:row>
      <xdr:rowOff>15557</xdr:rowOff>
    </xdr:from>
    <xdr:to>
      <xdr:col>4</xdr:col>
      <xdr:colOff>1133157</xdr:colOff>
      <xdr:row>2</xdr:row>
      <xdr:rowOff>550862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4770120" y="1086485"/>
          <a:ext cx="535305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407035</xdr:colOff>
      <xdr:row>3</xdr:row>
      <xdr:rowOff>27940</xdr:rowOff>
    </xdr:from>
    <xdr:to>
      <xdr:col>4</xdr:col>
      <xdr:colOff>1360170</xdr:colOff>
      <xdr:row>3</xdr:row>
      <xdr:rowOff>527685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26610" y="1793875"/>
          <a:ext cx="953135" cy="4997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438150</xdr:colOff>
      <xdr:row>4</xdr:row>
      <xdr:rowOff>85725</xdr:rowOff>
    </xdr:from>
    <xdr:to>
      <xdr:col>4</xdr:col>
      <xdr:colOff>1361440</xdr:colOff>
      <xdr:row>4</xdr:row>
      <xdr:rowOff>546735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657725" y="2499360"/>
          <a:ext cx="923290" cy="461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496252</xdr:colOff>
      <xdr:row>7</xdr:row>
      <xdr:rowOff>90487</xdr:rowOff>
    </xdr:from>
    <xdr:to>
      <xdr:col>4</xdr:col>
      <xdr:colOff>1696402</xdr:colOff>
      <xdr:row>7</xdr:row>
      <xdr:rowOff>610552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16200000">
          <a:off x="4980940" y="4181475"/>
          <a:ext cx="520065" cy="1050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4</xdr:col>
      <xdr:colOff>521017</xdr:colOff>
      <xdr:row>8</xdr:row>
      <xdr:rowOff>56197</xdr:rowOff>
    </xdr:from>
    <xdr:to>
      <xdr:col>4</xdr:col>
      <xdr:colOff>1311592</xdr:colOff>
      <xdr:row>8</xdr:row>
      <xdr:rowOff>578167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16200000">
          <a:off x="4874260" y="4925695"/>
          <a:ext cx="521970" cy="790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447675</xdr:colOff>
      <xdr:row>5</xdr:row>
      <xdr:rowOff>38100</xdr:rowOff>
    </xdr:from>
    <xdr:to>
      <xdr:col>4</xdr:col>
      <xdr:colOff>1497330</xdr:colOff>
      <xdr:row>5</xdr:row>
      <xdr:rowOff>475615</xdr:rowOff>
    </xdr:to>
    <xdr:pic>
      <xdr:nvPicPr>
        <xdr:cNvPr id="8" name="图片 7" descr="1636444838(1)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667250" y="3099435"/>
          <a:ext cx="1049655" cy="437515"/>
        </a:xfrm>
        <a:prstGeom prst="rect">
          <a:avLst/>
        </a:prstGeom>
      </xdr:spPr>
    </xdr:pic>
    <xdr:clientData/>
  </xdr:twoCellAnchor>
  <xdr:twoCellAnchor>
    <xdr:from>
      <xdr:col>4</xdr:col>
      <xdr:colOff>600075</xdr:colOff>
      <xdr:row>6</xdr:row>
      <xdr:rowOff>152400</xdr:rowOff>
    </xdr:from>
    <xdr:to>
      <xdr:col>4</xdr:col>
      <xdr:colOff>1726565</xdr:colOff>
      <xdr:row>6</xdr:row>
      <xdr:rowOff>609600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819650" y="3861435"/>
          <a:ext cx="947420" cy="457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657225</xdr:colOff>
      <xdr:row>9</xdr:row>
      <xdr:rowOff>76200</xdr:rowOff>
    </xdr:from>
    <xdr:to>
      <xdr:col>4</xdr:col>
      <xdr:colOff>1490345</xdr:colOff>
      <xdr:row>9</xdr:row>
      <xdr:rowOff>609600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876800" y="5728335"/>
          <a:ext cx="833120" cy="533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495300</xdr:colOff>
      <xdr:row>10</xdr:row>
      <xdr:rowOff>148590</xdr:rowOff>
    </xdr:from>
    <xdr:to>
      <xdr:col>4</xdr:col>
      <xdr:colOff>1473200</xdr:colOff>
      <xdr:row>10</xdr:row>
      <xdr:rowOff>498475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714875" y="6448425"/>
          <a:ext cx="977900" cy="349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647700</xdr:colOff>
      <xdr:row>11</xdr:row>
      <xdr:rowOff>139700</xdr:rowOff>
    </xdr:from>
    <xdr:to>
      <xdr:col>4</xdr:col>
      <xdr:colOff>1396365</xdr:colOff>
      <xdr:row>11</xdr:row>
      <xdr:rowOff>584200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867275" y="7087235"/>
          <a:ext cx="748665" cy="444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638175</xdr:colOff>
      <xdr:row>12</xdr:row>
      <xdr:rowOff>35560</xdr:rowOff>
    </xdr:from>
    <xdr:to>
      <xdr:col>4</xdr:col>
      <xdr:colOff>1334135</xdr:colOff>
      <xdr:row>12</xdr:row>
      <xdr:rowOff>609600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857750" y="7630795"/>
          <a:ext cx="695960" cy="574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602615</xdr:colOff>
      <xdr:row>13</xdr:row>
      <xdr:rowOff>43815</xdr:rowOff>
    </xdr:from>
    <xdr:to>
      <xdr:col>4</xdr:col>
      <xdr:colOff>1326515</xdr:colOff>
      <xdr:row>13</xdr:row>
      <xdr:rowOff>545465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5400000">
          <a:off x="4933315" y="8175625"/>
          <a:ext cx="501650" cy="723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423"/>
  <sheetViews>
    <sheetView zoomScale="85" zoomScaleNormal="85" workbookViewId="0">
      <pane ySplit="2" topLeftCell="A419" activePane="bottomLeft" state="frozen"/>
      <selection pane="bottomLeft" activeCell="J286" sqref="J286"/>
    </sheetView>
  </sheetViews>
  <sheetFormatPr defaultColWidth="15.625" defaultRowHeight="49.9" customHeight="1" x14ac:dyDescent="0.15"/>
  <cols>
    <col min="1" max="1" width="9.875" style="1" customWidth="1"/>
    <col min="2" max="2" width="26" style="1" customWidth="1"/>
    <col min="3" max="3" width="24.25" style="1" customWidth="1"/>
    <col min="4" max="4" width="15.625" style="1" customWidth="1"/>
    <col min="5" max="5" width="17.5" style="1" customWidth="1"/>
    <col min="6" max="6" width="16.25" style="1" customWidth="1"/>
    <col min="7" max="7" width="23.625" style="1" customWidth="1"/>
    <col min="8" max="8" width="22.5" style="1" customWidth="1"/>
    <col min="9" max="16382" width="15.625" style="1" customWidth="1"/>
    <col min="16383" max="16383" width="15.625" style="1"/>
  </cols>
  <sheetData>
    <row r="1" spans="1:9" ht="49.9" customHeight="1" x14ac:dyDescent="0.15">
      <c r="A1" s="18" t="s">
        <v>0</v>
      </c>
      <c r="B1" s="18"/>
      <c r="C1" s="18"/>
      <c r="D1" s="18"/>
      <c r="E1" s="18"/>
      <c r="F1" s="18"/>
      <c r="G1" s="19" t="s">
        <v>1</v>
      </c>
      <c r="H1" s="20"/>
      <c r="I1" s="20"/>
    </row>
    <row r="2" spans="1:9" ht="49.9" customHeight="1" x14ac:dyDescent="0.1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8" t="s">
        <v>8</v>
      </c>
      <c r="H2" s="8" t="s">
        <v>9</v>
      </c>
      <c r="I2" s="8" t="s">
        <v>10</v>
      </c>
    </row>
    <row r="3" spans="1:9" ht="49.9" customHeight="1" x14ac:dyDescent="0.15">
      <c r="A3" s="2">
        <v>1</v>
      </c>
      <c r="B3" s="2" t="s">
        <v>11</v>
      </c>
      <c r="C3" s="2"/>
      <c r="D3" s="2">
        <v>531</v>
      </c>
      <c r="E3" s="2">
        <v>8</v>
      </c>
      <c r="F3" s="2">
        <v>50</v>
      </c>
      <c r="G3" s="1">
        <f>F3/E3/D3*1000</f>
        <v>11.770244821092279</v>
      </c>
      <c r="H3" s="1">
        <f>D3*3/1000+0.1</f>
        <v>1.6930000000000001</v>
      </c>
      <c r="I3" s="14">
        <f>H3*E3</f>
        <v>13.544</v>
      </c>
    </row>
    <row r="4" spans="1:9" ht="49.9" customHeight="1" x14ac:dyDescent="0.15">
      <c r="A4" s="2">
        <v>2</v>
      </c>
      <c r="B4" s="2" t="s">
        <v>12</v>
      </c>
      <c r="C4" s="2"/>
      <c r="D4" s="2">
        <v>508</v>
      </c>
      <c r="E4" s="2">
        <v>8</v>
      </c>
      <c r="F4" s="2">
        <v>50</v>
      </c>
      <c r="G4" s="1">
        <f t="shared" ref="G4:G67" si="0">F4/E4/D4*1000</f>
        <v>12.303149606299213</v>
      </c>
      <c r="H4" s="1">
        <f t="shared" ref="H4:H67" si="1">D4*3/1000+0.1</f>
        <v>1.6240000000000001</v>
      </c>
      <c r="I4" s="14">
        <f t="shared" ref="I4:I67" si="2">H4*E4</f>
        <v>12.992000000000001</v>
      </c>
    </row>
    <row r="5" spans="1:9" ht="48" customHeight="1" x14ac:dyDescent="0.15">
      <c r="A5" s="2">
        <v>3</v>
      </c>
      <c r="B5" s="2" t="s">
        <v>13</v>
      </c>
      <c r="C5" s="2"/>
      <c r="D5" s="2">
        <v>1153</v>
      </c>
      <c r="E5" s="2">
        <v>8</v>
      </c>
      <c r="F5" s="2">
        <v>80</v>
      </c>
      <c r="G5" s="1">
        <f t="shared" si="0"/>
        <v>8.6730268863833473</v>
      </c>
      <c r="H5" s="1">
        <f>D5*3/1000+0.1+0.9</f>
        <v>4.4590000000000005</v>
      </c>
      <c r="I5" s="14">
        <f t="shared" si="2"/>
        <v>35.672000000000004</v>
      </c>
    </row>
    <row r="6" spans="1:9" ht="49.9" customHeight="1" x14ac:dyDescent="0.15">
      <c r="A6" s="2">
        <v>4</v>
      </c>
      <c r="B6" s="2" t="s">
        <v>14</v>
      </c>
      <c r="C6" s="2"/>
      <c r="D6" s="2">
        <v>318</v>
      </c>
      <c r="E6" s="2">
        <v>8</v>
      </c>
      <c r="F6" s="2">
        <v>40</v>
      </c>
      <c r="G6" s="1">
        <f t="shared" si="0"/>
        <v>15.723270440251572</v>
      </c>
      <c r="H6" s="1">
        <f>D6*3/1000+0.1+0.2</f>
        <v>1.254</v>
      </c>
      <c r="I6" s="1">
        <f t="shared" si="2"/>
        <v>10.032</v>
      </c>
    </row>
    <row r="7" spans="1:9" ht="49.9" customHeight="1" x14ac:dyDescent="0.15">
      <c r="A7" s="2">
        <v>5</v>
      </c>
      <c r="B7" s="2" t="s">
        <v>15</v>
      </c>
      <c r="C7" s="2"/>
      <c r="D7" s="2">
        <v>218</v>
      </c>
      <c r="E7" s="2">
        <v>32</v>
      </c>
      <c r="F7" s="2">
        <v>80</v>
      </c>
      <c r="G7" s="1">
        <f t="shared" si="0"/>
        <v>11.467889908256881</v>
      </c>
      <c r="H7" s="1">
        <f>D7*3/1000+0.1+0.2</f>
        <v>0.95399999999999996</v>
      </c>
      <c r="I7" s="1">
        <f t="shared" si="2"/>
        <v>30.527999999999999</v>
      </c>
    </row>
    <row r="8" spans="1:9" ht="49.9" customHeight="1" x14ac:dyDescent="0.15">
      <c r="A8" s="2">
        <v>6</v>
      </c>
      <c r="B8" s="2" t="s">
        <v>16</v>
      </c>
      <c r="C8" s="2"/>
      <c r="D8" s="2">
        <v>476</v>
      </c>
      <c r="E8" s="2">
        <v>10</v>
      </c>
      <c r="F8" s="2">
        <v>50</v>
      </c>
      <c r="G8" s="1">
        <f t="shared" si="0"/>
        <v>10.504201680672269</v>
      </c>
      <c r="H8" s="1">
        <f>D8*3/1000+0.1+0.2</f>
        <v>1.728</v>
      </c>
      <c r="I8" s="1">
        <f t="shared" si="2"/>
        <v>17.28</v>
      </c>
    </row>
    <row r="9" spans="1:9" ht="49.9" customHeight="1" x14ac:dyDescent="0.15">
      <c r="A9" s="2">
        <v>7</v>
      </c>
      <c r="B9" s="2" t="s">
        <v>17</v>
      </c>
      <c r="C9" s="2"/>
      <c r="D9" s="2">
        <v>450</v>
      </c>
      <c r="E9" s="2">
        <v>10</v>
      </c>
      <c r="F9" s="2">
        <v>50</v>
      </c>
      <c r="G9" s="1">
        <f t="shared" si="0"/>
        <v>11.111111111111111</v>
      </c>
      <c r="H9" s="1">
        <f>D9*3/1000+0.1+0.2</f>
        <v>1.6500000000000001</v>
      </c>
      <c r="I9" s="1">
        <f t="shared" si="2"/>
        <v>16.5</v>
      </c>
    </row>
    <row r="10" spans="1:9" ht="49.9" customHeight="1" x14ac:dyDescent="0.15">
      <c r="A10" s="2">
        <v>8</v>
      </c>
      <c r="B10" s="2" t="s">
        <v>18</v>
      </c>
      <c r="C10" s="2"/>
      <c r="D10" s="2">
        <v>266</v>
      </c>
      <c r="E10" s="2">
        <v>16</v>
      </c>
      <c r="F10" s="2">
        <v>80</v>
      </c>
      <c r="G10" s="1">
        <f t="shared" si="0"/>
        <v>18.796992481203006</v>
      </c>
      <c r="H10" s="1">
        <f>D10*3/1000+0.1+0.2</f>
        <v>1.0980000000000001</v>
      </c>
      <c r="I10" s="1">
        <f t="shared" si="2"/>
        <v>17.568000000000001</v>
      </c>
    </row>
    <row r="11" spans="1:9" ht="49.9" customHeight="1" x14ac:dyDescent="0.15">
      <c r="A11" s="2">
        <v>9</v>
      </c>
      <c r="B11" s="2" t="s">
        <v>19</v>
      </c>
      <c r="C11" s="2"/>
      <c r="D11" s="2">
        <v>146</v>
      </c>
      <c r="E11" s="2">
        <v>16</v>
      </c>
      <c r="F11" s="2">
        <v>80</v>
      </c>
      <c r="G11" s="1">
        <f t="shared" si="0"/>
        <v>34.246575342465754</v>
      </c>
      <c r="H11" s="1">
        <f t="shared" si="1"/>
        <v>0.53800000000000003</v>
      </c>
      <c r="I11" s="1">
        <f t="shared" si="2"/>
        <v>8.6080000000000005</v>
      </c>
    </row>
    <row r="12" spans="1:9" ht="49.9" customHeight="1" x14ac:dyDescent="0.15">
      <c r="A12" s="2">
        <v>10</v>
      </c>
      <c r="B12" s="2" t="s">
        <v>20</v>
      </c>
      <c r="C12" s="2"/>
      <c r="D12" s="2">
        <v>195</v>
      </c>
      <c r="E12" s="2">
        <v>16</v>
      </c>
      <c r="F12" s="2">
        <v>80</v>
      </c>
      <c r="G12" s="1">
        <f t="shared" si="0"/>
        <v>25.641025641025639</v>
      </c>
      <c r="H12" s="1">
        <f>D12*3/1000+0.1+0.2</f>
        <v>0.88500000000000001</v>
      </c>
      <c r="I12" s="1">
        <f t="shared" si="2"/>
        <v>14.16</v>
      </c>
    </row>
    <row r="13" spans="1:9" ht="49.9" customHeight="1" x14ac:dyDescent="0.15">
      <c r="A13" s="2">
        <v>11</v>
      </c>
      <c r="B13" s="2" t="s">
        <v>21</v>
      </c>
      <c r="C13" s="2"/>
      <c r="D13" s="2">
        <v>353</v>
      </c>
      <c r="E13" s="2">
        <v>8</v>
      </c>
      <c r="F13" s="2">
        <v>40</v>
      </c>
      <c r="G13" s="1">
        <f t="shared" si="0"/>
        <v>14.164305949008499</v>
      </c>
      <c r="H13" s="1">
        <f>D13*3/1000+0.1+0.4</f>
        <v>1.5590000000000002</v>
      </c>
      <c r="I13" s="1">
        <f t="shared" si="2"/>
        <v>12.472000000000001</v>
      </c>
    </row>
    <row r="14" spans="1:9" ht="49.9" customHeight="1" x14ac:dyDescent="0.15">
      <c r="A14" s="2">
        <v>12</v>
      </c>
      <c r="B14" s="2" t="s">
        <v>22</v>
      </c>
      <c r="C14" s="2"/>
      <c r="D14" s="2">
        <v>761</v>
      </c>
      <c r="E14" s="2">
        <v>6</v>
      </c>
      <c r="F14" s="2">
        <v>50</v>
      </c>
      <c r="G14" s="1">
        <f t="shared" si="0"/>
        <v>10.950503723171266</v>
      </c>
      <c r="H14" s="1">
        <f t="shared" si="1"/>
        <v>2.383</v>
      </c>
      <c r="I14" s="1">
        <f t="shared" si="2"/>
        <v>14.298</v>
      </c>
    </row>
    <row r="15" spans="1:9" ht="49.9" customHeight="1" x14ac:dyDescent="0.15">
      <c r="A15" s="2">
        <v>13</v>
      </c>
      <c r="B15" s="2" t="s">
        <v>23</v>
      </c>
      <c r="C15" s="2"/>
      <c r="D15" s="2">
        <v>631</v>
      </c>
      <c r="E15" s="2">
        <v>10</v>
      </c>
      <c r="F15" s="2">
        <v>50</v>
      </c>
      <c r="G15" s="1">
        <f t="shared" si="0"/>
        <v>7.9239302694136295</v>
      </c>
      <c r="H15" s="1">
        <f t="shared" si="1"/>
        <v>1.9930000000000001</v>
      </c>
      <c r="I15" s="1">
        <f t="shared" si="2"/>
        <v>19.93</v>
      </c>
    </row>
    <row r="16" spans="1:9" ht="49.9" customHeight="1" x14ac:dyDescent="0.15">
      <c r="A16" s="2">
        <v>14</v>
      </c>
      <c r="B16" s="2" t="s">
        <v>24</v>
      </c>
      <c r="C16" s="2"/>
      <c r="D16" s="2">
        <v>668</v>
      </c>
      <c r="E16" s="2">
        <v>10</v>
      </c>
      <c r="F16" s="2">
        <v>50</v>
      </c>
      <c r="G16" s="1">
        <f t="shared" si="0"/>
        <v>7.4850299401197606</v>
      </c>
      <c r="H16" s="1">
        <f t="shared" si="1"/>
        <v>2.1040000000000001</v>
      </c>
      <c r="I16" s="1">
        <f t="shared" si="2"/>
        <v>21.04</v>
      </c>
    </row>
    <row r="17" spans="1:9" ht="49.9" customHeight="1" x14ac:dyDescent="0.15">
      <c r="A17" s="2">
        <v>15</v>
      </c>
      <c r="B17" s="2" t="s">
        <v>25</v>
      </c>
      <c r="C17" s="2"/>
      <c r="D17" s="2">
        <v>410</v>
      </c>
      <c r="E17" s="2">
        <v>20</v>
      </c>
      <c r="F17" s="2">
        <v>80</v>
      </c>
      <c r="G17" s="1">
        <f t="shared" si="0"/>
        <v>9.7560975609756095</v>
      </c>
      <c r="H17" s="1">
        <f t="shared" si="1"/>
        <v>1.33</v>
      </c>
      <c r="I17" s="1">
        <f t="shared" si="2"/>
        <v>26.6</v>
      </c>
    </row>
    <row r="18" spans="1:9" ht="49.9" customHeight="1" x14ac:dyDescent="0.15">
      <c r="A18" s="2">
        <v>16</v>
      </c>
      <c r="B18" s="2" t="s">
        <v>26</v>
      </c>
      <c r="C18" s="2"/>
      <c r="D18" s="2">
        <v>269</v>
      </c>
      <c r="E18" s="2">
        <v>10</v>
      </c>
      <c r="F18" s="2">
        <v>50</v>
      </c>
      <c r="G18" s="1">
        <f t="shared" si="0"/>
        <v>18.587360594795541</v>
      </c>
      <c r="H18" s="1">
        <f>D18*3/1000+0.1+0.1</f>
        <v>1.0070000000000001</v>
      </c>
      <c r="I18" s="1">
        <f t="shared" si="2"/>
        <v>10.07</v>
      </c>
    </row>
    <row r="19" spans="1:9" ht="49.9" customHeight="1" x14ac:dyDescent="0.15">
      <c r="A19" s="2">
        <v>17</v>
      </c>
      <c r="B19" s="2" t="s">
        <v>27</v>
      </c>
      <c r="C19" s="2"/>
      <c r="D19" s="2">
        <v>233</v>
      </c>
      <c r="E19" s="2">
        <v>10</v>
      </c>
      <c r="F19" s="2">
        <v>50</v>
      </c>
      <c r="G19" s="1">
        <f t="shared" si="0"/>
        <v>21.459227467811157</v>
      </c>
      <c r="H19" s="1">
        <f t="shared" si="1"/>
        <v>0.79899999999999993</v>
      </c>
      <c r="I19" s="1">
        <f t="shared" si="2"/>
        <v>7.9899999999999993</v>
      </c>
    </row>
    <row r="20" spans="1:9" ht="49.9" customHeight="1" x14ac:dyDescent="0.15">
      <c r="A20" s="2">
        <v>18</v>
      </c>
      <c r="B20" s="2" t="s">
        <v>28</v>
      </c>
      <c r="C20" s="2"/>
      <c r="D20" s="2">
        <v>483</v>
      </c>
      <c r="E20" s="2">
        <v>10</v>
      </c>
      <c r="F20" s="2">
        <v>50</v>
      </c>
      <c r="G20" s="1">
        <f t="shared" si="0"/>
        <v>10.351966873706004</v>
      </c>
      <c r="H20" s="1">
        <f t="shared" si="1"/>
        <v>1.5490000000000002</v>
      </c>
      <c r="I20" s="1">
        <f t="shared" si="2"/>
        <v>15.490000000000002</v>
      </c>
    </row>
    <row r="21" spans="1:9" ht="49.9" customHeight="1" x14ac:dyDescent="0.15">
      <c r="A21" s="2">
        <v>19</v>
      </c>
      <c r="B21" s="2" t="s">
        <v>29</v>
      </c>
      <c r="C21" s="2"/>
      <c r="D21" s="2">
        <v>410</v>
      </c>
      <c r="E21" s="2">
        <v>30</v>
      </c>
      <c r="F21" s="2">
        <v>80</v>
      </c>
      <c r="G21" s="1">
        <f t="shared" si="0"/>
        <v>6.5040650406504064</v>
      </c>
      <c r="H21" s="1">
        <f>D21*3/1000+0.1+0.1</f>
        <v>1.4300000000000002</v>
      </c>
      <c r="I21" s="1">
        <f t="shared" si="2"/>
        <v>42.900000000000006</v>
      </c>
    </row>
    <row r="22" spans="1:9" ht="49.9" customHeight="1" x14ac:dyDescent="0.15">
      <c r="A22" s="2">
        <v>20</v>
      </c>
      <c r="B22" s="2" t="s">
        <v>30</v>
      </c>
      <c r="C22" s="2"/>
      <c r="D22" s="2">
        <v>470</v>
      </c>
      <c r="E22" s="2">
        <v>10</v>
      </c>
      <c r="F22" s="2">
        <v>50</v>
      </c>
      <c r="G22" s="1">
        <f t="shared" si="0"/>
        <v>10.638297872340425</v>
      </c>
      <c r="H22" s="1">
        <f t="shared" si="1"/>
        <v>1.51</v>
      </c>
      <c r="I22" s="1">
        <f t="shared" si="2"/>
        <v>15.1</v>
      </c>
    </row>
    <row r="23" spans="1:9" ht="49.9" customHeight="1" x14ac:dyDescent="0.15">
      <c r="A23" s="2">
        <v>21</v>
      </c>
      <c r="B23" s="2" t="s">
        <v>31</v>
      </c>
      <c r="C23" s="2"/>
      <c r="D23" s="2">
        <v>553</v>
      </c>
      <c r="E23" s="2">
        <v>10</v>
      </c>
      <c r="F23" s="2">
        <v>50</v>
      </c>
      <c r="G23" s="1">
        <f t="shared" si="0"/>
        <v>9.0415913200723335</v>
      </c>
      <c r="H23" s="1">
        <f>D23*3/1000+0.1+0.2</f>
        <v>1.9590000000000001</v>
      </c>
      <c r="I23" s="1">
        <f t="shared" si="2"/>
        <v>19.59</v>
      </c>
    </row>
    <row r="24" spans="1:9" ht="49.9" customHeight="1" x14ac:dyDescent="0.15">
      <c r="A24" s="2">
        <v>22</v>
      </c>
      <c r="B24" s="2" t="s">
        <v>32</v>
      </c>
      <c r="C24" s="2"/>
      <c r="D24" s="2">
        <v>579</v>
      </c>
      <c r="E24" s="2">
        <v>10</v>
      </c>
      <c r="F24" s="2">
        <v>50</v>
      </c>
      <c r="G24" s="1">
        <f t="shared" si="0"/>
        <v>8.6355785837651116</v>
      </c>
      <c r="H24" s="1">
        <f>D24*3/1000+0.1+0.2</f>
        <v>2.0370000000000004</v>
      </c>
      <c r="I24" s="1">
        <f t="shared" si="2"/>
        <v>20.370000000000005</v>
      </c>
    </row>
    <row r="25" spans="1:9" ht="49.9" customHeight="1" x14ac:dyDescent="0.15">
      <c r="A25" s="2">
        <v>23</v>
      </c>
      <c r="B25" s="2" t="s">
        <v>33</v>
      </c>
      <c r="C25" s="2"/>
      <c r="D25" s="2">
        <v>193</v>
      </c>
      <c r="E25" s="2">
        <v>10</v>
      </c>
      <c r="F25" s="2">
        <v>50</v>
      </c>
      <c r="G25" s="1">
        <f t="shared" si="0"/>
        <v>25.906735751295336</v>
      </c>
      <c r="H25" s="1">
        <f t="shared" si="1"/>
        <v>0.67899999999999994</v>
      </c>
      <c r="I25" s="1">
        <f t="shared" si="2"/>
        <v>6.7899999999999991</v>
      </c>
    </row>
    <row r="26" spans="1:9" ht="49.9" customHeight="1" x14ac:dyDescent="0.15">
      <c r="A26" s="2">
        <v>24</v>
      </c>
      <c r="B26" s="2" t="s">
        <v>34</v>
      </c>
      <c r="C26" s="2"/>
      <c r="D26" s="2">
        <v>92</v>
      </c>
      <c r="E26" s="2">
        <v>10</v>
      </c>
      <c r="F26" s="2">
        <v>50</v>
      </c>
      <c r="G26" s="1">
        <f t="shared" si="0"/>
        <v>54.347826086956523</v>
      </c>
      <c r="H26" s="1">
        <f t="shared" si="1"/>
        <v>0.376</v>
      </c>
      <c r="I26" s="1">
        <f t="shared" si="2"/>
        <v>3.76</v>
      </c>
    </row>
    <row r="27" spans="1:9" ht="49.9" customHeight="1" x14ac:dyDescent="0.15">
      <c r="A27" s="2">
        <v>25</v>
      </c>
      <c r="B27" s="2" t="s">
        <v>35</v>
      </c>
      <c r="C27" s="2"/>
      <c r="D27" s="2">
        <v>332</v>
      </c>
      <c r="E27" s="2">
        <v>10</v>
      </c>
      <c r="F27" s="2">
        <v>50</v>
      </c>
      <c r="G27" s="1">
        <f t="shared" si="0"/>
        <v>15.060240963855422</v>
      </c>
      <c r="H27" s="1">
        <f>D27*3/1000+0.1+0.3</f>
        <v>1.3960000000000001</v>
      </c>
      <c r="I27" s="1">
        <f t="shared" si="2"/>
        <v>13.96</v>
      </c>
    </row>
    <row r="28" spans="1:9" ht="49.9" customHeight="1" x14ac:dyDescent="0.15">
      <c r="A28" s="2">
        <v>26</v>
      </c>
      <c r="B28" s="2" t="s">
        <v>36</v>
      </c>
      <c r="C28" s="2"/>
      <c r="D28" s="2">
        <v>604</v>
      </c>
      <c r="E28" s="2">
        <v>10</v>
      </c>
      <c r="F28" s="2">
        <v>50</v>
      </c>
      <c r="G28" s="1">
        <f t="shared" si="0"/>
        <v>8.2781456953642394</v>
      </c>
      <c r="H28" s="1">
        <f>D28*3/1000+0.1+0.2</f>
        <v>2.1120000000000001</v>
      </c>
      <c r="I28" s="1">
        <f t="shared" si="2"/>
        <v>21.12</v>
      </c>
    </row>
    <row r="29" spans="1:9" ht="49.9" customHeight="1" x14ac:dyDescent="0.15">
      <c r="A29" s="2">
        <v>27</v>
      </c>
      <c r="B29" s="2" t="s">
        <v>37</v>
      </c>
      <c r="C29" s="2"/>
      <c r="D29" s="2">
        <v>224</v>
      </c>
      <c r="E29" s="2">
        <v>10</v>
      </c>
      <c r="F29" s="2">
        <v>50</v>
      </c>
      <c r="G29" s="1">
        <f t="shared" si="0"/>
        <v>22.321428571428573</v>
      </c>
      <c r="H29" s="1">
        <f t="shared" si="1"/>
        <v>0.77200000000000002</v>
      </c>
      <c r="I29" s="1">
        <f t="shared" si="2"/>
        <v>7.7200000000000006</v>
      </c>
    </row>
    <row r="30" spans="1:9" ht="49.9" customHeight="1" x14ac:dyDescent="0.15">
      <c r="A30" s="2">
        <v>28</v>
      </c>
      <c r="B30" s="2" t="s">
        <v>38</v>
      </c>
      <c r="C30" s="2"/>
      <c r="D30" s="2">
        <v>260</v>
      </c>
      <c r="E30" s="2">
        <v>10</v>
      </c>
      <c r="F30" s="2">
        <v>50</v>
      </c>
      <c r="G30" s="1">
        <f t="shared" si="0"/>
        <v>19.230769230769234</v>
      </c>
      <c r="H30" s="1">
        <f>D30*3/1000+0.1+0.1</f>
        <v>0.98</v>
      </c>
      <c r="I30" s="1">
        <f t="shared" si="2"/>
        <v>9.8000000000000007</v>
      </c>
    </row>
    <row r="31" spans="1:9" ht="49.9" customHeight="1" x14ac:dyDescent="0.15">
      <c r="A31" s="2">
        <v>29</v>
      </c>
      <c r="B31" s="2" t="s">
        <v>39</v>
      </c>
      <c r="C31" s="2"/>
      <c r="D31" s="2">
        <v>338</v>
      </c>
      <c r="E31" s="2">
        <v>8</v>
      </c>
      <c r="F31" s="2">
        <v>50</v>
      </c>
      <c r="G31" s="1">
        <f t="shared" si="0"/>
        <v>18.491124260355029</v>
      </c>
      <c r="H31" s="1">
        <f>D31*3/1000+0.1+0.2</f>
        <v>1.3140000000000001</v>
      </c>
      <c r="I31" s="1">
        <f t="shared" si="2"/>
        <v>10.512</v>
      </c>
    </row>
    <row r="32" spans="1:9" ht="49.9" customHeight="1" x14ac:dyDescent="0.15">
      <c r="A32" s="2">
        <v>30</v>
      </c>
      <c r="B32" s="2" t="s">
        <v>40</v>
      </c>
      <c r="C32" s="2"/>
      <c r="D32" s="2">
        <v>640</v>
      </c>
      <c r="E32" s="2">
        <v>5</v>
      </c>
      <c r="F32" s="2">
        <v>50</v>
      </c>
      <c r="G32" s="1">
        <f t="shared" si="0"/>
        <v>15.625</v>
      </c>
      <c r="H32" s="1">
        <f t="shared" si="1"/>
        <v>2.02</v>
      </c>
      <c r="I32" s="1">
        <f t="shared" si="2"/>
        <v>10.1</v>
      </c>
    </row>
    <row r="33" spans="1:9" ht="49.9" customHeight="1" x14ac:dyDescent="0.15">
      <c r="A33" s="2">
        <v>31</v>
      </c>
      <c r="B33" s="2" t="s">
        <v>41</v>
      </c>
      <c r="C33" s="2"/>
      <c r="D33" s="2">
        <v>864</v>
      </c>
      <c r="E33" s="2">
        <v>10</v>
      </c>
      <c r="F33" s="2">
        <v>50</v>
      </c>
      <c r="G33" s="1">
        <f t="shared" si="0"/>
        <v>5.7870370370370363</v>
      </c>
      <c r="H33" s="1">
        <f t="shared" si="1"/>
        <v>2.6920000000000002</v>
      </c>
      <c r="I33" s="1">
        <f t="shared" si="2"/>
        <v>26.92</v>
      </c>
    </row>
    <row r="34" spans="1:9" ht="49.9" customHeight="1" x14ac:dyDescent="0.15">
      <c r="A34" s="2">
        <v>32</v>
      </c>
      <c r="B34" s="2" t="s">
        <v>42</v>
      </c>
      <c r="C34" s="2"/>
      <c r="D34" s="2">
        <v>916</v>
      </c>
      <c r="E34" s="2">
        <v>10</v>
      </c>
      <c r="F34" s="2">
        <v>50</v>
      </c>
      <c r="G34" s="1">
        <f t="shared" si="0"/>
        <v>5.4585152838427948</v>
      </c>
      <c r="H34" s="1">
        <f t="shared" si="1"/>
        <v>2.8480000000000003</v>
      </c>
      <c r="I34" s="1">
        <f t="shared" si="2"/>
        <v>28.480000000000004</v>
      </c>
    </row>
    <row r="35" spans="1:9" ht="49.9" customHeight="1" x14ac:dyDescent="0.15">
      <c r="A35" s="2">
        <v>33</v>
      </c>
      <c r="B35" s="2" t="s">
        <v>43</v>
      </c>
      <c r="C35" s="2"/>
      <c r="D35" s="2">
        <v>178</v>
      </c>
      <c r="E35" s="2">
        <v>61</v>
      </c>
      <c r="F35" s="2">
        <v>150</v>
      </c>
      <c r="G35" s="1">
        <f t="shared" si="0"/>
        <v>13.814698839565297</v>
      </c>
      <c r="H35" s="1">
        <f>D35*3/1000+0.1+0.1</f>
        <v>0.73399999999999999</v>
      </c>
      <c r="I35" s="1">
        <f t="shared" si="2"/>
        <v>44.774000000000001</v>
      </c>
    </row>
    <row r="36" spans="1:9" ht="49.9" customHeight="1" x14ac:dyDescent="0.15">
      <c r="A36" s="2">
        <v>34</v>
      </c>
      <c r="B36" s="2" t="s">
        <v>44</v>
      </c>
      <c r="C36" s="2"/>
      <c r="D36" s="2">
        <v>790</v>
      </c>
      <c r="E36" s="2">
        <v>13</v>
      </c>
      <c r="F36" s="2">
        <v>80</v>
      </c>
      <c r="G36" s="1">
        <f t="shared" si="0"/>
        <v>7.789678675754625</v>
      </c>
      <c r="H36" s="1">
        <f>D36*3/1000+0.1+0.2</f>
        <v>2.6700000000000004</v>
      </c>
      <c r="I36" s="1">
        <f t="shared" si="2"/>
        <v>34.710000000000008</v>
      </c>
    </row>
    <row r="37" spans="1:9" ht="49.9" customHeight="1" x14ac:dyDescent="0.15">
      <c r="A37" s="2">
        <v>34</v>
      </c>
      <c r="B37" s="2" t="s">
        <v>45</v>
      </c>
      <c r="C37" s="2"/>
      <c r="D37" s="2">
        <v>790</v>
      </c>
      <c r="E37" s="2">
        <v>12</v>
      </c>
      <c r="F37" s="2">
        <v>80</v>
      </c>
      <c r="G37" s="1">
        <f t="shared" si="0"/>
        <v>8.4388185654008456</v>
      </c>
      <c r="H37" s="1">
        <f>D37*3/1000+0.1+0.2</f>
        <v>2.6700000000000004</v>
      </c>
      <c r="I37" s="1">
        <f t="shared" si="2"/>
        <v>32.040000000000006</v>
      </c>
    </row>
    <row r="38" spans="1:9" ht="49.9" customHeight="1" x14ac:dyDescent="0.15">
      <c r="A38" s="2">
        <v>35</v>
      </c>
      <c r="B38" s="2" t="s">
        <v>46</v>
      </c>
      <c r="C38" s="2"/>
      <c r="D38" s="2">
        <v>804</v>
      </c>
      <c r="E38" s="2">
        <v>13</v>
      </c>
      <c r="F38" s="2">
        <v>80</v>
      </c>
      <c r="G38" s="1">
        <f t="shared" si="0"/>
        <v>7.6540375047837736</v>
      </c>
      <c r="H38" s="1">
        <f>D38*3/1000+0.1+0.2</f>
        <v>2.7120000000000002</v>
      </c>
      <c r="I38" s="1">
        <f t="shared" si="2"/>
        <v>35.256</v>
      </c>
    </row>
    <row r="39" spans="1:9" ht="49.9" customHeight="1" x14ac:dyDescent="0.15">
      <c r="A39" s="2">
        <v>36</v>
      </c>
      <c r="B39" s="2" t="s">
        <v>47</v>
      </c>
      <c r="C39" s="2"/>
      <c r="D39" s="2">
        <v>817</v>
      </c>
      <c r="E39" s="2">
        <v>12</v>
      </c>
      <c r="F39" s="2">
        <v>80</v>
      </c>
      <c r="G39" s="1">
        <f t="shared" si="0"/>
        <v>8.1599347205222355</v>
      </c>
      <c r="H39" s="1">
        <f>D39*3/1000+0.1+0.2</f>
        <v>2.7510000000000003</v>
      </c>
      <c r="I39" s="1">
        <f t="shared" si="2"/>
        <v>33.012</v>
      </c>
    </row>
    <row r="40" spans="1:9" ht="49.9" customHeight="1" x14ac:dyDescent="0.15">
      <c r="A40" s="2">
        <v>37</v>
      </c>
      <c r="B40" s="2" t="s">
        <v>48</v>
      </c>
      <c r="C40" s="2"/>
      <c r="D40" s="2">
        <v>408</v>
      </c>
      <c r="E40" s="2">
        <v>10</v>
      </c>
      <c r="F40" s="2">
        <v>50</v>
      </c>
      <c r="G40" s="1">
        <f t="shared" si="0"/>
        <v>12.254901960784313</v>
      </c>
      <c r="H40" s="1">
        <f>D40*3/1000+0.1+0.5</f>
        <v>1.8240000000000001</v>
      </c>
      <c r="I40" s="1">
        <f t="shared" si="2"/>
        <v>18.240000000000002</v>
      </c>
    </row>
    <row r="41" spans="1:9" ht="49.9" customHeight="1" x14ac:dyDescent="0.15">
      <c r="A41" s="2">
        <v>38</v>
      </c>
      <c r="B41" s="2" t="s">
        <v>49</v>
      </c>
      <c r="C41" s="2"/>
      <c r="D41" s="2">
        <v>362</v>
      </c>
      <c r="E41" s="2">
        <v>8</v>
      </c>
      <c r="F41" s="2">
        <v>50</v>
      </c>
      <c r="G41" s="1">
        <f t="shared" si="0"/>
        <v>17.265193370165747</v>
      </c>
      <c r="H41" s="1">
        <f>D41*3/1000+0.1+0.1</f>
        <v>1.2860000000000003</v>
      </c>
      <c r="I41" s="1">
        <f t="shared" si="2"/>
        <v>10.288000000000002</v>
      </c>
    </row>
    <row r="42" spans="1:9" ht="49.9" customHeight="1" x14ac:dyDescent="0.15">
      <c r="A42" s="2">
        <v>39</v>
      </c>
      <c r="B42" s="2" t="s">
        <v>50</v>
      </c>
      <c r="C42" s="2"/>
      <c r="D42" s="2">
        <v>393</v>
      </c>
      <c r="E42" s="2">
        <v>8</v>
      </c>
      <c r="F42" s="2">
        <v>50</v>
      </c>
      <c r="G42" s="1">
        <f t="shared" si="0"/>
        <v>15.903307888040713</v>
      </c>
      <c r="H42" s="1">
        <f>D42*3/1000+0.1+0.1</f>
        <v>1.3790000000000002</v>
      </c>
      <c r="I42" s="1">
        <f t="shared" si="2"/>
        <v>11.032000000000002</v>
      </c>
    </row>
    <row r="43" spans="1:9" ht="49.9" customHeight="1" x14ac:dyDescent="0.15">
      <c r="A43" s="2">
        <v>40</v>
      </c>
      <c r="B43" s="2" t="s">
        <v>51</v>
      </c>
      <c r="C43" s="2"/>
      <c r="D43" s="2">
        <v>326</v>
      </c>
      <c r="E43" s="2">
        <v>8</v>
      </c>
      <c r="F43" s="2">
        <v>50</v>
      </c>
      <c r="G43" s="1">
        <f t="shared" si="0"/>
        <v>19.171779141104295</v>
      </c>
      <c r="H43" s="1">
        <f>D43*3/1000+0.1+0.1</f>
        <v>1.1780000000000002</v>
      </c>
      <c r="I43" s="1">
        <f t="shared" si="2"/>
        <v>9.4240000000000013</v>
      </c>
    </row>
    <row r="44" spans="1:9" ht="49.9" customHeight="1" x14ac:dyDescent="0.15">
      <c r="A44" s="2">
        <v>41</v>
      </c>
      <c r="B44" s="2" t="s">
        <v>52</v>
      </c>
      <c r="C44" s="2"/>
      <c r="D44" s="2">
        <v>345</v>
      </c>
      <c r="E44" s="2">
        <v>8</v>
      </c>
      <c r="F44" s="2">
        <v>50</v>
      </c>
      <c r="G44" s="1">
        <f t="shared" si="0"/>
        <v>18.115942028985508</v>
      </c>
      <c r="H44" s="1">
        <f>D44*3/1000+0.1+0.1</f>
        <v>1.2350000000000001</v>
      </c>
      <c r="I44" s="1">
        <f t="shared" si="2"/>
        <v>9.8800000000000008</v>
      </c>
    </row>
    <row r="45" spans="1:9" ht="49.9" customHeight="1" x14ac:dyDescent="0.15">
      <c r="A45" s="2">
        <v>42</v>
      </c>
      <c r="B45" s="2" t="s">
        <v>53</v>
      </c>
      <c r="C45" s="2"/>
      <c r="D45" s="2">
        <v>435</v>
      </c>
      <c r="E45" s="2">
        <v>1</v>
      </c>
      <c r="F45" s="2">
        <v>5</v>
      </c>
      <c r="G45" s="1">
        <f t="shared" si="0"/>
        <v>11.494252873563218</v>
      </c>
      <c r="H45" s="1">
        <f>D45*3/1000+0.1+0.3</f>
        <v>1.7050000000000001</v>
      </c>
      <c r="I45" s="1">
        <f t="shared" si="2"/>
        <v>1.7050000000000001</v>
      </c>
    </row>
    <row r="46" spans="1:9" ht="49.9" customHeight="1" x14ac:dyDescent="0.15">
      <c r="A46" s="2">
        <v>43</v>
      </c>
      <c r="B46" s="2" t="s">
        <v>54</v>
      </c>
      <c r="C46" s="2"/>
      <c r="D46" s="2">
        <v>633</v>
      </c>
      <c r="E46" s="2">
        <v>1</v>
      </c>
      <c r="F46" s="2">
        <v>10</v>
      </c>
      <c r="G46" s="1">
        <f t="shared" si="0"/>
        <v>15.797788309636649</v>
      </c>
      <c r="H46" s="1">
        <f t="shared" si="1"/>
        <v>1.9990000000000001</v>
      </c>
      <c r="I46" s="1">
        <f t="shared" si="2"/>
        <v>1.9990000000000001</v>
      </c>
    </row>
    <row r="47" spans="1:9" ht="49.9" customHeight="1" x14ac:dyDescent="0.15">
      <c r="A47" s="2">
        <v>44</v>
      </c>
      <c r="B47" s="2" t="s">
        <v>55</v>
      </c>
      <c r="C47" s="2"/>
      <c r="D47" s="2">
        <v>182</v>
      </c>
      <c r="E47" s="2">
        <v>10</v>
      </c>
      <c r="F47" s="2">
        <v>50</v>
      </c>
      <c r="G47" s="1">
        <f t="shared" si="0"/>
        <v>27.472527472527471</v>
      </c>
      <c r="H47" s="1">
        <f t="shared" si="1"/>
        <v>0.64600000000000002</v>
      </c>
      <c r="I47" s="1">
        <f t="shared" si="2"/>
        <v>6.46</v>
      </c>
    </row>
    <row r="48" spans="1:9" ht="49.9" customHeight="1" x14ac:dyDescent="0.15">
      <c r="A48" s="2">
        <v>45</v>
      </c>
      <c r="B48" s="2" t="s">
        <v>56</v>
      </c>
      <c r="C48" s="2"/>
      <c r="D48" s="2">
        <v>284</v>
      </c>
      <c r="E48" s="2">
        <v>5</v>
      </c>
      <c r="F48" s="2">
        <v>25</v>
      </c>
      <c r="G48" s="1">
        <f t="shared" si="0"/>
        <v>17.605633802816904</v>
      </c>
      <c r="H48" s="1">
        <f>D48*3/1000+0.1+0.2</f>
        <v>1.1519999999999999</v>
      </c>
      <c r="I48" s="1">
        <f t="shared" si="2"/>
        <v>5.76</v>
      </c>
    </row>
    <row r="49" spans="1:9" ht="49.9" customHeight="1" x14ac:dyDescent="0.15">
      <c r="A49" s="2">
        <v>46</v>
      </c>
      <c r="B49" s="2" t="s">
        <v>57</v>
      </c>
      <c r="C49" s="2"/>
      <c r="D49" s="2">
        <v>313</v>
      </c>
      <c r="E49" s="2">
        <v>5</v>
      </c>
      <c r="F49" s="2">
        <v>25</v>
      </c>
      <c r="G49" s="1">
        <f t="shared" si="0"/>
        <v>15.974440894568689</v>
      </c>
      <c r="H49" s="1">
        <f t="shared" si="1"/>
        <v>1.0389999999999999</v>
      </c>
      <c r="I49" s="1">
        <f t="shared" si="2"/>
        <v>5.1949999999999994</v>
      </c>
    </row>
    <row r="50" spans="1:9" ht="49.9" customHeight="1" x14ac:dyDescent="0.15">
      <c r="A50" s="2">
        <v>47</v>
      </c>
      <c r="B50" s="2" t="s">
        <v>58</v>
      </c>
      <c r="C50" s="2"/>
      <c r="D50" s="2">
        <v>169</v>
      </c>
      <c r="E50" s="2">
        <v>5</v>
      </c>
      <c r="F50" s="2">
        <v>25</v>
      </c>
      <c r="G50" s="1">
        <f t="shared" si="0"/>
        <v>29.585798816568047</v>
      </c>
      <c r="H50" s="1">
        <f>D50*3/1000+0.1+0.2</f>
        <v>0.80699999999999994</v>
      </c>
      <c r="I50" s="1">
        <f t="shared" si="2"/>
        <v>4.0350000000000001</v>
      </c>
    </row>
    <row r="51" spans="1:9" ht="49.9" customHeight="1" x14ac:dyDescent="0.15">
      <c r="A51" s="2">
        <v>48</v>
      </c>
      <c r="B51" s="2" t="s">
        <v>59</v>
      </c>
      <c r="C51" s="2"/>
      <c r="D51" s="2">
        <v>182</v>
      </c>
      <c r="E51" s="2">
        <v>5</v>
      </c>
      <c r="F51" s="2">
        <v>25</v>
      </c>
      <c r="G51" s="1">
        <f t="shared" si="0"/>
        <v>27.472527472527471</v>
      </c>
      <c r="H51" s="1">
        <f t="shared" si="1"/>
        <v>0.64600000000000002</v>
      </c>
      <c r="I51" s="1">
        <f t="shared" si="2"/>
        <v>3.23</v>
      </c>
    </row>
    <row r="52" spans="1:9" ht="49.9" customHeight="1" x14ac:dyDescent="0.15">
      <c r="A52" s="2">
        <v>49</v>
      </c>
      <c r="B52" s="2" t="s">
        <v>60</v>
      </c>
      <c r="C52" s="2"/>
      <c r="D52" s="2">
        <v>346</v>
      </c>
      <c r="E52" s="2">
        <v>10</v>
      </c>
      <c r="F52" s="2">
        <v>25</v>
      </c>
      <c r="G52" s="1">
        <f t="shared" si="0"/>
        <v>7.2254335260115603</v>
      </c>
      <c r="H52" s="1">
        <f>D52*3/1000+0.1+0.3</f>
        <v>1.4380000000000002</v>
      </c>
      <c r="I52" s="1">
        <f t="shared" si="2"/>
        <v>14.380000000000003</v>
      </c>
    </row>
    <row r="53" spans="1:9" ht="49.9" customHeight="1" x14ac:dyDescent="0.15">
      <c r="A53" s="2">
        <v>50</v>
      </c>
      <c r="B53" s="2" t="s">
        <v>61</v>
      </c>
      <c r="C53" s="2"/>
      <c r="D53" s="2">
        <v>256</v>
      </c>
      <c r="E53" s="2">
        <v>5</v>
      </c>
      <c r="F53" s="2">
        <v>25</v>
      </c>
      <c r="G53" s="1">
        <f t="shared" si="0"/>
        <v>19.53125</v>
      </c>
      <c r="H53" s="1">
        <f>D53*3/1000+0.1+0.2</f>
        <v>1.0680000000000001</v>
      </c>
      <c r="I53" s="1">
        <f t="shared" si="2"/>
        <v>5.34</v>
      </c>
    </row>
    <row r="54" spans="1:9" ht="49.9" customHeight="1" x14ac:dyDescent="0.15">
      <c r="A54" s="2">
        <v>51</v>
      </c>
      <c r="B54" s="2" t="s">
        <v>62</v>
      </c>
      <c r="C54" s="2"/>
      <c r="D54" s="2">
        <v>227</v>
      </c>
      <c r="E54" s="2">
        <v>5</v>
      </c>
      <c r="F54" s="2">
        <v>25</v>
      </c>
      <c r="G54" s="1">
        <f t="shared" si="0"/>
        <v>22.026431718061676</v>
      </c>
      <c r="H54" s="1">
        <f>D54*3/1000+0.1+0.1</f>
        <v>0.88100000000000001</v>
      </c>
      <c r="I54" s="1">
        <f t="shared" si="2"/>
        <v>4.4050000000000002</v>
      </c>
    </row>
    <row r="55" spans="1:9" ht="49.9" customHeight="1" x14ac:dyDescent="0.15">
      <c r="A55" s="2">
        <v>52</v>
      </c>
      <c r="B55" s="2" t="s">
        <v>63</v>
      </c>
      <c r="C55" s="2"/>
      <c r="D55" s="2">
        <v>161</v>
      </c>
      <c r="E55" s="2">
        <v>5</v>
      </c>
      <c r="F55" s="2">
        <v>25</v>
      </c>
      <c r="G55" s="1">
        <f t="shared" si="0"/>
        <v>31.055900621118013</v>
      </c>
      <c r="H55" s="1">
        <f>D55*3/1000+0.1+0.1</f>
        <v>0.68299999999999994</v>
      </c>
      <c r="I55" s="1">
        <f t="shared" si="2"/>
        <v>3.4149999999999996</v>
      </c>
    </row>
    <row r="56" spans="1:9" ht="49.9" customHeight="1" x14ac:dyDescent="0.15">
      <c r="A56" s="2">
        <v>53</v>
      </c>
      <c r="B56" s="2" t="s">
        <v>64</v>
      </c>
      <c r="C56" s="2"/>
      <c r="D56" s="2">
        <v>157</v>
      </c>
      <c r="E56" s="2">
        <v>5</v>
      </c>
      <c r="F56" s="2">
        <v>25</v>
      </c>
      <c r="G56" s="1">
        <f t="shared" si="0"/>
        <v>31.847133757961782</v>
      </c>
      <c r="H56" s="1">
        <f>D56*3/1000+0.1+0.1</f>
        <v>0.67099999999999993</v>
      </c>
      <c r="I56" s="1">
        <f t="shared" si="2"/>
        <v>3.3549999999999995</v>
      </c>
    </row>
    <row r="57" spans="1:9" ht="49.9" customHeight="1" x14ac:dyDescent="0.15">
      <c r="A57" s="2">
        <v>54</v>
      </c>
      <c r="B57" s="2" t="s">
        <v>65</v>
      </c>
      <c r="C57" s="2"/>
      <c r="D57" s="2">
        <v>394</v>
      </c>
      <c r="E57" s="2">
        <v>5</v>
      </c>
      <c r="F57" s="2">
        <v>25</v>
      </c>
      <c r="G57" s="1">
        <f t="shared" si="0"/>
        <v>12.690355329949238</v>
      </c>
      <c r="H57" s="1">
        <f>D57*3/1000+0.2</f>
        <v>1.3819999999999999</v>
      </c>
      <c r="I57" s="1">
        <f t="shared" si="2"/>
        <v>6.9099999999999993</v>
      </c>
    </row>
    <row r="58" spans="1:9" ht="49.9" customHeight="1" x14ac:dyDescent="0.15">
      <c r="A58" s="2">
        <v>55</v>
      </c>
      <c r="B58" s="2" t="s">
        <v>66</v>
      </c>
      <c r="C58" s="2"/>
      <c r="D58" s="2">
        <v>530</v>
      </c>
      <c r="E58" s="2">
        <v>5</v>
      </c>
      <c r="F58" s="2">
        <v>50</v>
      </c>
      <c r="G58" s="1">
        <f t="shared" si="0"/>
        <v>18.867924528301884</v>
      </c>
      <c r="H58" s="1">
        <f>D58*3/1000+0.1+0.1</f>
        <v>1.7900000000000003</v>
      </c>
      <c r="I58" s="1">
        <f t="shared" si="2"/>
        <v>8.9500000000000011</v>
      </c>
    </row>
    <row r="59" spans="1:9" ht="49.9" customHeight="1" x14ac:dyDescent="0.15">
      <c r="A59" s="2">
        <v>56</v>
      </c>
      <c r="B59" s="2" t="s">
        <v>67</v>
      </c>
      <c r="C59" s="2"/>
      <c r="D59" s="2">
        <v>405</v>
      </c>
      <c r="E59" s="2">
        <v>5</v>
      </c>
      <c r="F59" s="2">
        <v>50</v>
      </c>
      <c r="G59" s="1">
        <f t="shared" si="0"/>
        <v>24.691358024691358</v>
      </c>
      <c r="H59" s="1">
        <f>D59*3/1000+0.1+0.1</f>
        <v>1.4150000000000003</v>
      </c>
      <c r="I59" s="1">
        <f t="shared" si="2"/>
        <v>7.0750000000000011</v>
      </c>
    </row>
    <row r="60" spans="1:9" ht="49.9" customHeight="1" x14ac:dyDescent="0.15">
      <c r="A60" s="2">
        <v>57</v>
      </c>
      <c r="B60" s="2" t="s">
        <v>68</v>
      </c>
      <c r="C60" s="2"/>
      <c r="D60" s="2">
        <v>823</v>
      </c>
      <c r="E60" s="2">
        <v>5</v>
      </c>
      <c r="F60" s="2">
        <v>50</v>
      </c>
      <c r="G60" s="1">
        <f t="shared" si="0"/>
        <v>12.150668286755772</v>
      </c>
      <c r="H60" s="1">
        <f>D60*3/1000+0.1+0.2</f>
        <v>2.7690000000000001</v>
      </c>
      <c r="I60" s="1">
        <f t="shared" si="2"/>
        <v>13.845000000000001</v>
      </c>
    </row>
    <row r="61" spans="1:9" ht="49.9" customHeight="1" x14ac:dyDescent="0.15">
      <c r="A61" s="2">
        <v>58</v>
      </c>
      <c r="B61" s="2" t="s">
        <v>69</v>
      </c>
      <c r="C61" s="2"/>
      <c r="D61" s="2">
        <v>410</v>
      </c>
      <c r="E61" s="2">
        <v>5</v>
      </c>
      <c r="F61" s="2">
        <v>50</v>
      </c>
      <c r="G61" s="1">
        <f t="shared" si="0"/>
        <v>24.390243902439025</v>
      </c>
      <c r="H61" s="1">
        <f>D61*3/1000+0.1+0.1</f>
        <v>1.4300000000000002</v>
      </c>
      <c r="I61" s="1">
        <f t="shared" si="2"/>
        <v>7.15</v>
      </c>
    </row>
    <row r="62" spans="1:9" ht="49.9" customHeight="1" x14ac:dyDescent="0.15">
      <c r="A62" s="2">
        <v>59</v>
      </c>
      <c r="B62" s="2" t="s">
        <v>70</v>
      </c>
      <c r="C62" s="2"/>
      <c r="D62" s="2">
        <v>125</v>
      </c>
      <c r="E62" s="2">
        <v>3</v>
      </c>
      <c r="F62" s="2">
        <v>15</v>
      </c>
      <c r="G62" s="1">
        <f t="shared" si="0"/>
        <v>40</v>
      </c>
      <c r="H62" s="1">
        <f>D62*3/1000+0.1+0.1</f>
        <v>0.57499999999999996</v>
      </c>
      <c r="I62" s="1">
        <f t="shared" si="2"/>
        <v>1.7249999999999999</v>
      </c>
    </row>
    <row r="63" spans="1:9" ht="49.9" customHeight="1" x14ac:dyDescent="0.15">
      <c r="A63" s="2">
        <v>60</v>
      </c>
      <c r="B63" s="2" t="s">
        <v>71</v>
      </c>
      <c r="C63" s="2"/>
      <c r="D63" s="2">
        <v>122</v>
      </c>
      <c r="E63" s="2">
        <v>3</v>
      </c>
      <c r="F63" s="2">
        <v>15</v>
      </c>
      <c r="G63" s="1">
        <f t="shared" si="0"/>
        <v>40.983606557377044</v>
      </c>
      <c r="H63" s="1">
        <f>D63*3/1000+0.1+0.1</f>
        <v>0.56599999999999995</v>
      </c>
      <c r="I63" s="1">
        <f t="shared" si="2"/>
        <v>1.698</v>
      </c>
    </row>
    <row r="64" spans="1:9" ht="49.9" customHeight="1" x14ac:dyDescent="0.15">
      <c r="A64" s="2">
        <v>61</v>
      </c>
      <c r="B64" s="2" t="s">
        <v>72</v>
      </c>
      <c r="C64" s="2"/>
      <c r="D64" s="2">
        <v>778</v>
      </c>
      <c r="E64" s="2">
        <v>3</v>
      </c>
      <c r="F64" s="2">
        <v>30</v>
      </c>
      <c r="G64" s="1">
        <f t="shared" si="0"/>
        <v>12.853470437017995</v>
      </c>
      <c r="H64" s="1">
        <f>D64*3/1000+0.1+0.3</f>
        <v>2.734</v>
      </c>
      <c r="I64" s="1">
        <f t="shared" si="2"/>
        <v>8.202</v>
      </c>
    </row>
    <row r="65" spans="1:9" ht="49.9" customHeight="1" x14ac:dyDescent="0.15">
      <c r="A65" s="2">
        <v>62</v>
      </c>
      <c r="B65" s="2" t="s">
        <v>73</v>
      </c>
      <c r="C65" s="2"/>
      <c r="D65" s="2">
        <v>391</v>
      </c>
      <c r="E65" s="2">
        <v>3</v>
      </c>
      <c r="F65" s="2">
        <v>15</v>
      </c>
      <c r="G65" s="1">
        <f t="shared" si="0"/>
        <v>12.787723785166239</v>
      </c>
      <c r="H65" s="1">
        <f>D65*3/1000+0.1+0.2</f>
        <v>1.4730000000000001</v>
      </c>
      <c r="I65" s="1">
        <f t="shared" si="2"/>
        <v>4.4190000000000005</v>
      </c>
    </row>
    <row r="66" spans="1:9" ht="49.9" customHeight="1" x14ac:dyDescent="0.15">
      <c r="A66" s="2">
        <v>63</v>
      </c>
      <c r="B66" s="2" t="s">
        <v>74</v>
      </c>
      <c r="C66" s="2"/>
      <c r="D66" s="2">
        <v>924</v>
      </c>
      <c r="E66" s="2">
        <v>3</v>
      </c>
      <c r="F66" s="2">
        <v>50</v>
      </c>
      <c r="G66" s="1">
        <f t="shared" si="0"/>
        <v>18.037518037518041</v>
      </c>
      <c r="H66" s="1">
        <f t="shared" si="1"/>
        <v>2.8719999999999999</v>
      </c>
      <c r="I66" s="1">
        <f t="shared" si="2"/>
        <v>8.6159999999999997</v>
      </c>
    </row>
    <row r="67" spans="1:9" ht="49.9" customHeight="1" x14ac:dyDescent="0.15">
      <c r="A67" s="2">
        <v>64</v>
      </c>
      <c r="B67" s="2" t="s">
        <v>75</v>
      </c>
      <c r="C67" s="2"/>
      <c r="D67" s="2">
        <v>572</v>
      </c>
      <c r="E67" s="2">
        <v>3</v>
      </c>
      <c r="F67" s="2">
        <v>30</v>
      </c>
      <c r="G67" s="1">
        <f t="shared" si="0"/>
        <v>17.482517482517483</v>
      </c>
      <c r="H67" s="1">
        <f t="shared" si="1"/>
        <v>1.8160000000000001</v>
      </c>
      <c r="I67" s="1">
        <f t="shared" si="2"/>
        <v>5.4480000000000004</v>
      </c>
    </row>
    <row r="68" spans="1:9" ht="49.9" customHeight="1" x14ac:dyDescent="0.15">
      <c r="A68" s="2">
        <v>65</v>
      </c>
      <c r="B68" s="2" t="s">
        <v>76</v>
      </c>
      <c r="C68" s="2"/>
      <c r="D68" s="2">
        <v>546</v>
      </c>
      <c r="E68" s="2">
        <v>3</v>
      </c>
      <c r="F68" s="2">
        <v>30</v>
      </c>
      <c r="G68" s="1">
        <f t="shared" ref="G68:G131" si="3">F68/E68/D68*1000</f>
        <v>18.315018315018317</v>
      </c>
      <c r="H68" s="1">
        <f t="shared" ref="H68:H83" si="4">D68*3/1000+0.1</f>
        <v>1.738</v>
      </c>
      <c r="I68" s="1">
        <f t="shared" ref="I68:I131" si="5">H68*E68</f>
        <v>5.2140000000000004</v>
      </c>
    </row>
    <row r="69" spans="1:9" ht="49.9" customHeight="1" x14ac:dyDescent="0.15">
      <c r="A69" s="2">
        <v>66</v>
      </c>
      <c r="B69" s="2" t="s">
        <v>77</v>
      </c>
      <c r="C69" s="2"/>
      <c r="D69" s="2">
        <v>116</v>
      </c>
      <c r="E69" s="2">
        <v>3</v>
      </c>
      <c r="F69" s="2">
        <v>15</v>
      </c>
      <c r="G69" s="1">
        <f t="shared" si="3"/>
        <v>43.103448275862071</v>
      </c>
      <c r="H69" s="1">
        <f>D69*3/1000+0.1+0.2</f>
        <v>0.64799999999999991</v>
      </c>
      <c r="I69" s="1">
        <f t="shared" si="5"/>
        <v>1.9439999999999997</v>
      </c>
    </row>
    <row r="70" spans="1:9" ht="49.9" customHeight="1" x14ac:dyDescent="0.15">
      <c r="A70" s="2">
        <v>67</v>
      </c>
      <c r="B70" s="2" t="s">
        <v>78</v>
      </c>
      <c r="C70" s="2"/>
      <c r="D70" s="2">
        <v>252</v>
      </c>
      <c r="E70" s="2">
        <v>3</v>
      </c>
      <c r="F70" s="2">
        <v>15</v>
      </c>
      <c r="G70" s="1">
        <f t="shared" si="3"/>
        <v>19.841269841269842</v>
      </c>
      <c r="H70" s="1">
        <f>D70*3/1000+0.1+0.1</f>
        <v>0.95599999999999996</v>
      </c>
      <c r="I70" s="1">
        <f t="shared" si="5"/>
        <v>2.8679999999999999</v>
      </c>
    </row>
    <row r="71" spans="1:9" ht="49.9" customHeight="1" x14ac:dyDescent="0.15">
      <c r="A71" s="2">
        <v>68</v>
      </c>
      <c r="B71" s="2" t="s">
        <v>79</v>
      </c>
      <c r="C71" s="2"/>
      <c r="D71" s="2">
        <v>503</v>
      </c>
      <c r="E71" s="2">
        <v>3</v>
      </c>
      <c r="F71" s="2">
        <v>30</v>
      </c>
      <c r="G71" s="1">
        <f t="shared" si="3"/>
        <v>19.880715705765407</v>
      </c>
      <c r="H71" s="1">
        <f>D71*3/1000+0.1+0.2</f>
        <v>1.8089999999999999</v>
      </c>
      <c r="I71" s="1">
        <f t="shared" si="5"/>
        <v>5.4269999999999996</v>
      </c>
    </row>
    <row r="72" spans="1:9" ht="49.9" customHeight="1" x14ac:dyDescent="0.15">
      <c r="A72" s="2">
        <v>69</v>
      </c>
      <c r="B72" s="2" t="s">
        <v>80</v>
      </c>
      <c r="C72" s="2"/>
      <c r="D72" s="2">
        <v>124</v>
      </c>
      <c r="E72" s="2">
        <v>3</v>
      </c>
      <c r="F72" s="2">
        <v>15</v>
      </c>
      <c r="G72" s="1">
        <f t="shared" si="3"/>
        <v>40.322580645161288</v>
      </c>
      <c r="H72" s="1">
        <f>D72*3/1000+0.1+0.1</f>
        <v>0.57199999999999995</v>
      </c>
      <c r="I72" s="1">
        <f t="shared" si="5"/>
        <v>1.7159999999999997</v>
      </c>
    </row>
    <row r="73" spans="1:9" ht="49.9" customHeight="1" x14ac:dyDescent="0.15">
      <c r="A73" s="2">
        <v>70</v>
      </c>
      <c r="B73" s="2" t="s">
        <v>81</v>
      </c>
      <c r="C73" s="2"/>
      <c r="D73" s="2">
        <v>128</v>
      </c>
      <c r="E73" s="2">
        <v>3</v>
      </c>
      <c r="F73" s="2">
        <v>15</v>
      </c>
      <c r="G73" s="1">
        <f t="shared" si="3"/>
        <v>39.0625</v>
      </c>
      <c r="H73" s="1">
        <f>D73*3/1000+0.1+0.1</f>
        <v>0.58399999999999996</v>
      </c>
      <c r="I73" s="1">
        <f t="shared" si="5"/>
        <v>1.7519999999999998</v>
      </c>
    </row>
    <row r="74" spans="1:9" ht="49.9" customHeight="1" x14ac:dyDescent="0.15">
      <c r="A74" s="2">
        <v>71</v>
      </c>
      <c r="B74" s="2" t="s">
        <v>82</v>
      </c>
      <c r="C74" s="2"/>
      <c r="D74" s="2">
        <v>325</v>
      </c>
      <c r="E74" s="2">
        <v>3</v>
      </c>
      <c r="F74" s="2">
        <v>15</v>
      </c>
      <c r="G74" s="1">
        <f t="shared" si="3"/>
        <v>15.384615384615385</v>
      </c>
      <c r="H74" s="1">
        <f t="shared" si="4"/>
        <v>1.075</v>
      </c>
      <c r="I74" s="1">
        <f t="shared" si="5"/>
        <v>3.2249999999999996</v>
      </c>
    </row>
    <row r="75" spans="1:9" ht="49.9" customHeight="1" x14ac:dyDescent="0.15">
      <c r="A75" s="2">
        <v>72</v>
      </c>
      <c r="B75" s="2" t="s">
        <v>83</v>
      </c>
      <c r="C75" s="2"/>
      <c r="D75" s="2">
        <v>315</v>
      </c>
      <c r="E75" s="2">
        <v>3</v>
      </c>
      <c r="F75" s="2">
        <v>15</v>
      </c>
      <c r="G75" s="1">
        <f t="shared" si="3"/>
        <v>15.873015873015872</v>
      </c>
      <c r="H75" s="1">
        <f>D75*3/1000+0.1+0.1</f>
        <v>1.145</v>
      </c>
      <c r="I75" s="1">
        <f t="shared" si="5"/>
        <v>3.4350000000000001</v>
      </c>
    </row>
    <row r="76" spans="1:9" ht="49.9" customHeight="1" x14ac:dyDescent="0.15">
      <c r="A76" s="2">
        <v>73</v>
      </c>
      <c r="B76" s="2" t="s">
        <v>84</v>
      </c>
      <c r="C76" s="2"/>
      <c r="D76" s="2">
        <v>409</v>
      </c>
      <c r="E76" s="2">
        <v>3</v>
      </c>
      <c r="F76" s="2">
        <v>15</v>
      </c>
      <c r="G76" s="1">
        <f t="shared" si="3"/>
        <v>12.224938875305625</v>
      </c>
      <c r="H76" s="1">
        <f>D76*3/1000+0.1+0.1</f>
        <v>1.4270000000000003</v>
      </c>
      <c r="I76" s="1">
        <f t="shared" si="5"/>
        <v>4.2810000000000006</v>
      </c>
    </row>
    <row r="77" spans="1:9" ht="49.9" customHeight="1" x14ac:dyDescent="0.15">
      <c r="A77" s="2">
        <v>74</v>
      </c>
      <c r="B77" s="2" t="s">
        <v>85</v>
      </c>
      <c r="C77" s="2"/>
      <c r="D77" s="2">
        <v>907</v>
      </c>
      <c r="E77" s="2">
        <v>3</v>
      </c>
      <c r="F77" s="2">
        <v>30</v>
      </c>
      <c r="G77" s="1">
        <f t="shared" si="3"/>
        <v>11.025358324145534</v>
      </c>
      <c r="H77" s="1">
        <f>D77*3/1000+0.1+0.2</f>
        <v>3.0210000000000004</v>
      </c>
      <c r="I77" s="1">
        <f t="shared" si="5"/>
        <v>9.0630000000000006</v>
      </c>
    </row>
    <row r="78" spans="1:9" ht="49.9" customHeight="1" x14ac:dyDescent="0.15">
      <c r="A78" s="2">
        <v>75</v>
      </c>
      <c r="B78" s="2" t="s">
        <v>86</v>
      </c>
      <c r="C78" s="2"/>
      <c r="D78" s="2">
        <v>1024</v>
      </c>
      <c r="E78" s="2">
        <v>3</v>
      </c>
      <c r="F78" s="2">
        <v>50</v>
      </c>
      <c r="G78" s="1">
        <f t="shared" si="3"/>
        <v>16.276041666666668</v>
      </c>
      <c r="H78" s="1">
        <f>D78*3/1000+0.1+1.1</f>
        <v>4.2720000000000002</v>
      </c>
      <c r="I78" s="1">
        <f t="shared" si="5"/>
        <v>12.816000000000001</v>
      </c>
    </row>
    <row r="79" spans="1:9" ht="49.9" customHeight="1" x14ac:dyDescent="0.15">
      <c r="A79" s="2">
        <v>76</v>
      </c>
      <c r="B79" s="2" t="s">
        <v>87</v>
      </c>
      <c r="C79" s="2"/>
      <c r="D79" s="2">
        <v>293</v>
      </c>
      <c r="E79" s="2">
        <v>5</v>
      </c>
      <c r="F79" s="2">
        <v>25</v>
      </c>
      <c r="G79" s="1">
        <f t="shared" si="3"/>
        <v>17.064846416382252</v>
      </c>
      <c r="H79" s="1">
        <f>D79*3/1000+0.1+0.2</f>
        <v>1.179</v>
      </c>
      <c r="I79" s="1">
        <f t="shared" si="5"/>
        <v>5.8950000000000005</v>
      </c>
    </row>
    <row r="80" spans="1:9" ht="49.9" customHeight="1" x14ac:dyDescent="0.15">
      <c r="A80" s="2">
        <v>77</v>
      </c>
      <c r="B80" s="2" t="s">
        <v>88</v>
      </c>
      <c r="C80" s="2"/>
      <c r="D80" s="2">
        <v>229</v>
      </c>
      <c r="E80" s="2">
        <v>10</v>
      </c>
      <c r="F80" s="2">
        <v>50</v>
      </c>
      <c r="G80" s="1">
        <f t="shared" si="3"/>
        <v>21.834061135371179</v>
      </c>
      <c r="H80" s="1">
        <f t="shared" si="4"/>
        <v>0.78700000000000003</v>
      </c>
      <c r="I80" s="1">
        <f t="shared" si="5"/>
        <v>7.87</v>
      </c>
    </row>
    <row r="81" spans="1:9" ht="49.9" customHeight="1" x14ac:dyDescent="0.15">
      <c r="A81" s="2">
        <v>78</v>
      </c>
      <c r="B81" s="2" t="s">
        <v>89</v>
      </c>
      <c r="C81" s="2"/>
      <c r="D81" s="2">
        <v>277</v>
      </c>
      <c r="E81" s="2">
        <v>5</v>
      </c>
      <c r="F81" s="2">
        <v>25</v>
      </c>
      <c r="G81" s="1">
        <f t="shared" si="3"/>
        <v>18.050541516245488</v>
      </c>
      <c r="H81" s="1">
        <f t="shared" si="4"/>
        <v>0.93099999999999994</v>
      </c>
      <c r="I81" s="1">
        <f t="shared" si="5"/>
        <v>4.6549999999999994</v>
      </c>
    </row>
    <row r="82" spans="1:9" ht="49.9" customHeight="1" x14ac:dyDescent="0.15">
      <c r="A82" s="2">
        <v>79</v>
      </c>
      <c r="B82" s="2" t="s">
        <v>90</v>
      </c>
      <c r="C82" s="2"/>
      <c r="D82" s="2">
        <v>411</v>
      </c>
      <c r="E82" s="2">
        <v>5</v>
      </c>
      <c r="F82" s="2">
        <v>25</v>
      </c>
      <c r="G82" s="1">
        <f t="shared" si="3"/>
        <v>12.165450121654501</v>
      </c>
      <c r="H82" s="1">
        <f>D82*3/1000+0.1+0.4</f>
        <v>1.7330000000000001</v>
      </c>
      <c r="I82" s="1">
        <f t="shared" si="5"/>
        <v>8.6650000000000009</v>
      </c>
    </row>
    <row r="83" spans="1:9" ht="49.9" customHeight="1" x14ac:dyDescent="0.15">
      <c r="A83" s="2">
        <v>80</v>
      </c>
      <c r="B83" s="2" t="s">
        <v>91</v>
      </c>
      <c r="C83" s="2"/>
      <c r="D83" s="2">
        <v>212</v>
      </c>
      <c r="E83" s="2">
        <v>5</v>
      </c>
      <c r="F83" s="2">
        <v>25</v>
      </c>
      <c r="G83" s="1">
        <f t="shared" si="3"/>
        <v>23.584905660377359</v>
      </c>
      <c r="H83" s="1">
        <f t="shared" si="4"/>
        <v>0.73599999999999999</v>
      </c>
      <c r="I83" s="1">
        <f t="shared" si="5"/>
        <v>3.6799999999999997</v>
      </c>
    </row>
    <row r="84" spans="1:9" ht="49.9" customHeight="1" x14ac:dyDescent="0.15">
      <c r="A84" s="2">
        <v>81</v>
      </c>
      <c r="B84" s="2" t="s">
        <v>92</v>
      </c>
      <c r="C84" s="2"/>
      <c r="D84" s="2">
        <v>726</v>
      </c>
      <c r="E84" s="2">
        <v>5</v>
      </c>
      <c r="F84" s="2">
        <v>50</v>
      </c>
      <c r="G84" s="1">
        <f t="shared" si="3"/>
        <v>13.774104683195592</v>
      </c>
      <c r="H84" s="1">
        <f>D84*5/1000+0.1+0.3</f>
        <v>4.03</v>
      </c>
      <c r="I84" s="1">
        <f t="shared" si="5"/>
        <v>20.150000000000002</v>
      </c>
    </row>
    <row r="85" spans="1:9" ht="49.9" customHeight="1" x14ac:dyDescent="0.15">
      <c r="A85" s="2">
        <v>82</v>
      </c>
      <c r="B85" s="2" t="s">
        <v>93</v>
      </c>
      <c r="C85" s="2"/>
      <c r="D85" s="2">
        <v>652</v>
      </c>
      <c r="E85" s="2">
        <v>5</v>
      </c>
      <c r="F85" s="2">
        <v>50</v>
      </c>
      <c r="G85" s="1">
        <f t="shared" si="3"/>
        <v>15.337423312883436</v>
      </c>
      <c r="H85" s="1">
        <f>D85*5/1000+0.1+0.1</f>
        <v>3.46</v>
      </c>
      <c r="I85" s="1">
        <f t="shared" si="5"/>
        <v>17.3</v>
      </c>
    </row>
    <row r="86" spans="1:9" ht="49.9" customHeight="1" x14ac:dyDescent="0.15">
      <c r="A86" s="2">
        <v>83</v>
      </c>
      <c r="B86" s="2" t="s">
        <v>94</v>
      </c>
      <c r="C86" s="2"/>
      <c r="D86" s="2">
        <v>495</v>
      </c>
      <c r="E86" s="2">
        <v>5</v>
      </c>
      <c r="F86" s="2">
        <v>50</v>
      </c>
      <c r="G86" s="1">
        <f t="shared" si="3"/>
        <v>20.202020202020204</v>
      </c>
      <c r="H86" s="1">
        <f>D86*5/1000+0.1+0.2</f>
        <v>2.7750000000000004</v>
      </c>
      <c r="I86" s="1">
        <f t="shared" si="5"/>
        <v>13.875000000000002</v>
      </c>
    </row>
    <row r="87" spans="1:9" ht="49.9" customHeight="1" x14ac:dyDescent="0.15">
      <c r="A87" s="2">
        <v>84</v>
      </c>
      <c r="B87" s="2" t="s">
        <v>95</v>
      </c>
      <c r="C87" s="2"/>
      <c r="D87" s="2">
        <v>398</v>
      </c>
      <c r="E87" s="2">
        <v>5</v>
      </c>
      <c r="F87" s="2">
        <v>50</v>
      </c>
      <c r="G87" s="1">
        <f t="shared" si="3"/>
        <v>25.125628140703519</v>
      </c>
      <c r="H87" s="1">
        <f>D87*5/1000+0.1+0.2</f>
        <v>2.29</v>
      </c>
      <c r="I87" s="1">
        <f t="shared" si="5"/>
        <v>11.45</v>
      </c>
    </row>
    <row r="88" spans="1:9" ht="49.9" customHeight="1" x14ac:dyDescent="0.15">
      <c r="A88" s="2">
        <v>85</v>
      </c>
      <c r="B88" s="2" t="s">
        <v>96</v>
      </c>
      <c r="C88" s="2"/>
      <c r="D88" s="2">
        <v>485</v>
      </c>
      <c r="E88" s="2">
        <v>5</v>
      </c>
      <c r="F88" s="2">
        <v>50</v>
      </c>
      <c r="G88" s="1">
        <f t="shared" si="3"/>
        <v>20.618556701030929</v>
      </c>
      <c r="H88" s="1">
        <f>D88*5/1000+0.1+0.1</f>
        <v>2.625</v>
      </c>
      <c r="I88" s="1">
        <f t="shared" si="5"/>
        <v>13.125</v>
      </c>
    </row>
    <row r="89" spans="1:9" ht="49.9" customHeight="1" x14ac:dyDescent="0.15">
      <c r="A89" s="2">
        <v>86</v>
      </c>
      <c r="B89" s="2" t="s">
        <v>97</v>
      </c>
      <c r="C89" s="2"/>
      <c r="D89" s="2">
        <v>410</v>
      </c>
      <c r="E89" s="2">
        <v>5</v>
      </c>
      <c r="F89" s="2">
        <v>50</v>
      </c>
      <c r="G89" s="1">
        <f t="shared" si="3"/>
        <v>24.390243902439025</v>
      </c>
      <c r="H89" s="1">
        <f>D89*5/1000+0.1+0.1</f>
        <v>2.25</v>
      </c>
      <c r="I89" s="1">
        <f t="shared" si="5"/>
        <v>11.25</v>
      </c>
    </row>
    <row r="90" spans="1:9" ht="49.9" customHeight="1" x14ac:dyDescent="0.15">
      <c r="A90" s="2">
        <v>87</v>
      </c>
      <c r="B90" s="2" t="s">
        <v>98</v>
      </c>
      <c r="C90" s="15"/>
      <c r="D90" s="2">
        <v>630</v>
      </c>
      <c r="E90" s="2">
        <v>5</v>
      </c>
      <c r="F90" s="2">
        <v>50</v>
      </c>
      <c r="G90" s="1">
        <f t="shared" si="3"/>
        <v>15.873015873015872</v>
      </c>
      <c r="H90" s="10">
        <f>D90*5/1000+0.1</f>
        <v>3.25</v>
      </c>
      <c r="I90" s="1">
        <f t="shared" si="5"/>
        <v>16.25</v>
      </c>
    </row>
    <row r="91" spans="1:9" ht="49.9" customHeight="1" x14ac:dyDescent="0.15">
      <c r="A91" s="2">
        <v>88</v>
      </c>
      <c r="B91" s="2" t="s">
        <v>99</v>
      </c>
      <c r="C91" s="15"/>
      <c r="D91" s="2">
        <v>564</v>
      </c>
      <c r="E91" s="2">
        <v>5</v>
      </c>
      <c r="F91" s="2">
        <v>50</v>
      </c>
      <c r="G91" s="1">
        <f t="shared" si="3"/>
        <v>17.730496453900709</v>
      </c>
      <c r="H91" s="1">
        <f>D91*5/1000+0.1</f>
        <v>2.92</v>
      </c>
      <c r="I91" s="1">
        <f t="shared" si="5"/>
        <v>14.6</v>
      </c>
    </row>
    <row r="92" spans="1:9" ht="49.9" customHeight="1" x14ac:dyDescent="0.15">
      <c r="A92" s="2">
        <v>89</v>
      </c>
      <c r="B92" s="2" t="s">
        <v>100</v>
      </c>
      <c r="C92" s="2"/>
      <c r="D92" s="2">
        <v>850</v>
      </c>
      <c r="E92" s="2">
        <v>5</v>
      </c>
      <c r="F92" s="2">
        <v>50</v>
      </c>
      <c r="G92" s="1">
        <f t="shared" si="3"/>
        <v>11.76470588235294</v>
      </c>
      <c r="H92" s="1">
        <f>D92*5/1000+0.1</f>
        <v>4.3499999999999996</v>
      </c>
      <c r="I92" s="1">
        <f t="shared" si="5"/>
        <v>21.75</v>
      </c>
    </row>
    <row r="93" spans="1:9" ht="49.9" customHeight="1" x14ac:dyDescent="0.15">
      <c r="A93" s="2">
        <v>90</v>
      </c>
      <c r="B93" s="2" t="s">
        <v>101</v>
      </c>
      <c r="C93" s="2"/>
      <c r="D93" s="2">
        <v>344</v>
      </c>
      <c r="E93" s="2">
        <v>450</v>
      </c>
      <c r="F93" s="2">
        <v>600</v>
      </c>
      <c r="G93" s="1">
        <f t="shared" si="3"/>
        <v>3.8759689922480618</v>
      </c>
      <c r="H93" s="1">
        <f>D93*3/1000+0.1</f>
        <v>1.1320000000000001</v>
      </c>
      <c r="I93" s="10">
        <f t="shared" si="5"/>
        <v>509.40000000000003</v>
      </c>
    </row>
    <row r="94" spans="1:9" ht="49.9" customHeight="1" x14ac:dyDescent="0.15">
      <c r="A94" s="2">
        <v>91</v>
      </c>
      <c r="B94" s="2" t="s">
        <v>102</v>
      </c>
      <c r="C94" s="2"/>
      <c r="D94" s="2">
        <v>387</v>
      </c>
      <c r="E94" s="2">
        <v>300</v>
      </c>
      <c r="F94" s="2">
        <v>450</v>
      </c>
      <c r="G94" s="1">
        <f t="shared" si="3"/>
        <v>3.8759689922480618</v>
      </c>
      <c r="H94" s="1">
        <f>D94*3/1000+0.1</f>
        <v>1.2610000000000001</v>
      </c>
      <c r="I94" s="10">
        <f t="shared" si="5"/>
        <v>378.3</v>
      </c>
    </row>
    <row r="95" spans="1:9" ht="49.9" customHeight="1" x14ac:dyDescent="0.15">
      <c r="A95" s="2">
        <v>92</v>
      </c>
      <c r="B95" s="2" t="s">
        <v>103</v>
      </c>
      <c r="C95" s="2"/>
      <c r="D95" s="2">
        <v>412</v>
      </c>
      <c r="E95" s="2">
        <v>2</v>
      </c>
      <c r="F95" s="2">
        <v>10</v>
      </c>
      <c r="G95" s="1">
        <f t="shared" si="3"/>
        <v>12.135922330097086</v>
      </c>
      <c r="H95" s="1">
        <f>D95*5/1000+0.1</f>
        <v>2.16</v>
      </c>
      <c r="I95" s="1">
        <f t="shared" si="5"/>
        <v>4.32</v>
      </c>
    </row>
    <row r="96" spans="1:9" ht="49.9" customHeight="1" x14ac:dyDescent="0.15">
      <c r="A96" s="2">
        <v>93</v>
      </c>
      <c r="B96" s="2" t="s">
        <v>104</v>
      </c>
      <c r="C96" s="2"/>
      <c r="D96" s="2">
        <v>474</v>
      </c>
      <c r="E96" s="2">
        <v>2</v>
      </c>
      <c r="F96" s="2">
        <v>10</v>
      </c>
      <c r="G96" s="1">
        <f t="shared" si="3"/>
        <v>10.548523206751055</v>
      </c>
      <c r="H96" s="1">
        <f>D96*5/1000+0.1+0.1</f>
        <v>2.5700000000000003</v>
      </c>
      <c r="I96" s="1">
        <f t="shared" si="5"/>
        <v>5.1400000000000006</v>
      </c>
    </row>
    <row r="97" spans="1:9" ht="49.9" customHeight="1" x14ac:dyDescent="0.15">
      <c r="A97" s="2">
        <v>94</v>
      </c>
      <c r="B97" s="2" t="s">
        <v>105</v>
      </c>
      <c r="C97" s="2"/>
      <c r="D97" s="2">
        <v>510</v>
      </c>
      <c r="E97" s="2">
        <v>2</v>
      </c>
      <c r="F97" s="2">
        <v>20</v>
      </c>
      <c r="G97" s="1">
        <f t="shared" si="3"/>
        <v>19.607843137254903</v>
      </c>
      <c r="H97" s="1">
        <f>D97*5/1000+0.1+0.1</f>
        <v>2.75</v>
      </c>
      <c r="I97" s="1">
        <f t="shared" si="5"/>
        <v>5.5</v>
      </c>
    </row>
    <row r="98" spans="1:9" ht="49.9" customHeight="1" x14ac:dyDescent="0.15">
      <c r="A98" s="2">
        <v>95</v>
      </c>
      <c r="B98" s="2" t="s">
        <v>106</v>
      </c>
      <c r="C98" s="2"/>
      <c r="D98" s="2">
        <v>400</v>
      </c>
      <c r="E98" s="2">
        <v>2</v>
      </c>
      <c r="F98" s="2">
        <v>10</v>
      </c>
      <c r="G98" s="1">
        <f t="shared" si="3"/>
        <v>12.5</v>
      </c>
      <c r="H98" s="1">
        <f>D98*5/1000+0.1</f>
        <v>2.1</v>
      </c>
      <c r="I98" s="1">
        <f t="shared" si="5"/>
        <v>4.2</v>
      </c>
    </row>
    <row r="99" spans="1:9" ht="49.9" customHeight="1" x14ac:dyDescent="0.15">
      <c r="A99" s="2">
        <v>96</v>
      </c>
      <c r="B99" s="2" t="s">
        <v>107</v>
      </c>
      <c r="C99" s="2"/>
      <c r="D99" s="2">
        <v>448</v>
      </c>
      <c r="E99" s="2">
        <v>2</v>
      </c>
      <c r="F99" s="2">
        <v>10</v>
      </c>
      <c r="G99" s="1">
        <f t="shared" si="3"/>
        <v>11.160714285714286</v>
      </c>
      <c r="H99" s="1">
        <f>D99*5/1000+0.1+0.2</f>
        <v>2.5400000000000005</v>
      </c>
      <c r="I99" s="1">
        <f t="shared" si="5"/>
        <v>5.080000000000001</v>
      </c>
    </row>
    <row r="100" spans="1:9" ht="49.9" customHeight="1" x14ac:dyDescent="0.15">
      <c r="A100" s="2">
        <v>97</v>
      </c>
      <c r="B100" s="2" t="s">
        <v>108</v>
      </c>
      <c r="C100" s="2"/>
      <c r="D100" s="2">
        <v>405</v>
      </c>
      <c r="E100" s="2">
        <v>2</v>
      </c>
      <c r="F100" s="2">
        <v>10</v>
      </c>
      <c r="G100" s="1">
        <f t="shared" si="3"/>
        <v>12.345679012345679</v>
      </c>
      <c r="H100" s="1">
        <f>D100*5/1000+0.1</f>
        <v>2.125</v>
      </c>
      <c r="I100" s="1">
        <f t="shared" si="5"/>
        <v>4.25</v>
      </c>
    </row>
    <row r="101" spans="1:9" ht="49.9" customHeight="1" x14ac:dyDescent="0.15">
      <c r="A101" s="2">
        <v>98</v>
      </c>
      <c r="B101" s="2" t="s">
        <v>109</v>
      </c>
      <c r="C101" s="2"/>
      <c r="D101" s="2">
        <v>450</v>
      </c>
      <c r="E101" s="2">
        <v>2</v>
      </c>
      <c r="F101" s="2">
        <v>10</v>
      </c>
      <c r="G101" s="1">
        <f t="shared" si="3"/>
        <v>11.111111111111111</v>
      </c>
      <c r="H101" s="1">
        <f>D101*5/1000+0.1</f>
        <v>2.35</v>
      </c>
      <c r="I101" s="1">
        <f t="shared" si="5"/>
        <v>4.7</v>
      </c>
    </row>
    <row r="102" spans="1:9" ht="49.9" customHeight="1" x14ac:dyDescent="0.15">
      <c r="A102" s="2">
        <v>99</v>
      </c>
      <c r="B102" s="2" t="s">
        <v>110</v>
      </c>
      <c r="C102" s="2"/>
      <c r="D102" s="2">
        <v>507</v>
      </c>
      <c r="E102" s="2">
        <v>2</v>
      </c>
      <c r="F102" s="2">
        <v>20</v>
      </c>
      <c r="G102" s="1">
        <f t="shared" si="3"/>
        <v>19.723865877712033</v>
      </c>
      <c r="H102" s="1">
        <f>D102*5/1000+0.1</f>
        <v>2.6350000000000002</v>
      </c>
      <c r="I102" s="1">
        <f t="shared" si="5"/>
        <v>5.2700000000000005</v>
      </c>
    </row>
    <row r="103" spans="1:9" ht="49.9" customHeight="1" x14ac:dyDescent="0.15">
      <c r="A103" s="2">
        <v>100</v>
      </c>
      <c r="B103" s="2" t="s">
        <v>111</v>
      </c>
      <c r="C103" s="2"/>
      <c r="D103" s="2">
        <v>726</v>
      </c>
      <c r="E103" s="2">
        <v>2</v>
      </c>
      <c r="F103" s="2">
        <v>20</v>
      </c>
      <c r="G103" s="1">
        <f t="shared" si="3"/>
        <v>13.774104683195592</v>
      </c>
      <c r="H103" s="1">
        <f>D103*3/1000+0.1+0.2</f>
        <v>2.4780000000000002</v>
      </c>
      <c r="I103" s="1">
        <f t="shared" si="5"/>
        <v>4.9560000000000004</v>
      </c>
    </row>
    <row r="104" spans="1:9" ht="49.9" customHeight="1" x14ac:dyDescent="0.15">
      <c r="A104" s="2">
        <v>101</v>
      </c>
      <c r="B104" s="2" t="s">
        <v>112</v>
      </c>
      <c r="C104" s="2"/>
      <c r="D104" s="2">
        <v>640</v>
      </c>
      <c r="E104" s="2">
        <v>2</v>
      </c>
      <c r="F104" s="2">
        <v>20</v>
      </c>
      <c r="G104" s="1">
        <f t="shared" si="3"/>
        <v>15.625</v>
      </c>
      <c r="H104" s="1">
        <f>D104*5/1000+0.1+0.3</f>
        <v>3.6</v>
      </c>
      <c r="I104" s="1">
        <f t="shared" si="5"/>
        <v>7.2</v>
      </c>
    </row>
    <row r="105" spans="1:9" ht="49.9" customHeight="1" x14ac:dyDescent="0.15">
      <c r="A105" s="2">
        <v>102</v>
      </c>
      <c r="B105" s="2" t="s">
        <v>113</v>
      </c>
      <c r="C105" s="2"/>
      <c r="D105" s="2">
        <v>658</v>
      </c>
      <c r="E105" s="2">
        <v>2</v>
      </c>
      <c r="F105" s="2">
        <v>20</v>
      </c>
      <c r="G105" s="1">
        <f t="shared" si="3"/>
        <v>15.197568389057752</v>
      </c>
      <c r="H105" s="1">
        <f>D105*5/1000+0.1+0.3</f>
        <v>3.69</v>
      </c>
      <c r="I105" s="1">
        <f t="shared" si="5"/>
        <v>7.38</v>
      </c>
    </row>
    <row r="106" spans="1:9" ht="49.9" customHeight="1" x14ac:dyDescent="0.15">
      <c r="A106" s="2">
        <v>103</v>
      </c>
      <c r="B106" s="2" t="s">
        <v>114</v>
      </c>
      <c r="C106" s="2"/>
      <c r="D106" s="2">
        <v>227</v>
      </c>
      <c r="E106" s="2">
        <v>2</v>
      </c>
      <c r="F106" s="2">
        <v>10</v>
      </c>
      <c r="G106" s="1">
        <f t="shared" si="3"/>
        <v>22.026431718061676</v>
      </c>
      <c r="H106" s="1">
        <f>D106*5/1000+0.1+0.1</f>
        <v>1.3350000000000002</v>
      </c>
      <c r="I106" s="1">
        <f t="shared" si="5"/>
        <v>2.6700000000000004</v>
      </c>
    </row>
    <row r="107" spans="1:9" ht="49.9" customHeight="1" x14ac:dyDescent="0.15">
      <c r="A107" s="2">
        <v>104</v>
      </c>
      <c r="B107" s="2" t="s">
        <v>115</v>
      </c>
      <c r="C107" s="2"/>
      <c r="D107" s="2">
        <v>159</v>
      </c>
      <c r="E107" s="2">
        <v>2</v>
      </c>
      <c r="F107" s="2">
        <v>10</v>
      </c>
      <c r="G107" s="1">
        <f t="shared" si="3"/>
        <v>31.446540880503143</v>
      </c>
      <c r="H107" s="1">
        <f>D107*5/1000+0.1+0.1</f>
        <v>0.995</v>
      </c>
      <c r="I107" s="1">
        <f t="shared" si="5"/>
        <v>1.99</v>
      </c>
    </row>
    <row r="108" spans="1:9" ht="49.9" customHeight="1" x14ac:dyDescent="0.15">
      <c r="A108" s="2">
        <v>105</v>
      </c>
      <c r="B108" s="2" t="s">
        <v>116</v>
      </c>
      <c r="C108" s="2"/>
      <c r="D108" s="2">
        <v>157</v>
      </c>
      <c r="E108" s="2">
        <v>2</v>
      </c>
      <c r="F108" s="2">
        <v>10</v>
      </c>
      <c r="G108" s="1">
        <f t="shared" si="3"/>
        <v>31.847133757961782</v>
      </c>
      <c r="H108" s="1">
        <f>D108*5/1000+0.1+0.1</f>
        <v>0.98499999999999999</v>
      </c>
      <c r="I108" s="1">
        <f t="shared" si="5"/>
        <v>1.97</v>
      </c>
    </row>
    <row r="109" spans="1:9" ht="49.9" customHeight="1" x14ac:dyDescent="0.15">
      <c r="A109" s="2">
        <v>106</v>
      </c>
      <c r="B109" s="2" t="s">
        <v>117</v>
      </c>
      <c r="C109" s="2"/>
      <c r="D109" s="2">
        <v>388</v>
      </c>
      <c r="E109" s="2">
        <v>2</v>
      </c>
      <c r="F109" s="2">
        <v>10</v>
      </c>
      <c r="G109" s="1">
        <f t="shared" si="3"/>
        <v>12.886597938144329</v>
      </c>
      <c r="H109" s="1">
        <f>D109*5/1000+0.1+0.2</f>
        <v>2.2400000000000002</v>
      </c>
      <c r="I109" s="1">
        <f t="shared" si="5"/>
        <v>4.4800000000000004</v>
      </c>
    </row>
    <row r="110" spans="1:9" ht="49.9" customHeight="1" x14ac:dyDescent="0.15">
      <c r="A110" s="2">
        <v>107</v>
      </c>
      <c r="B110" s="2" t="s">
        <v>118</v>
      </c>
      <c r="C110" s="2"/>
      <c r="D110" s="2">
        <v>190</v>
      </c>
      <c r="E110" s="2">
        <v>4</v>
      </c>
      <c r="F110" s="2">
        <v>20</v>
      </c>
      <c r="G110" s="1">
        <f t="shared" si="3"/>
        <v>26.315789473684209</v>
      </c>
      <c r="H110" s="1">
        <f>D110*5/1000+0.1</f>
        <v>1.05</v>
      </c>
      <c r="I110" s="1">
        <f t="shared" si="5"/>
        <v>4.2</v>
      </c>
    </row>
    <row r="111" spans="1:9" ht="49.9" customHeight="1" x14ac:dyDescent="0.15">
      <c r="A111" s="2">
        <v>108</v>
      </c>
      <c r="B111" s="2" t="s">
        <v>119</v>
      </c>
      <c r="C111" s="2"/>
      <c r="D111" s="2">
        <v>295</v>
      </c>
      <c r="E111" s="2">
        <v>2</v>
      </c>
      <c r="F111" s="2">
        <v>10</v>
      </c>
      <c r="G111" s="1">
        <f t="shared" si="3"/>
        <v>16.949152542372882</v>
      </c>
      <c r="H111" s="1">
        <f>D111*5/1000+0.1+0.2</f>
        <v>1.7750000000000001</v>
      </c>
      <c r="I111" s="1">
        <f t="shared" si="5"/>
        <v>3.5500000000000003</v>
      </c>
    </row>
    <row r="112" spans="1:9" ht="49.9" customHeight="1" x14ac:dyDescent="0.15">
      <c r="A112" s="2">
        <v>109</v>
      </c>
      <c r="B112" s="2" t="s">
        <v>120</v>
      </c>
      <c r="C112" s="2"/>
      <c r="D112" s="2">
        <v>312</v>
      </c>
      <c r="E112" s="2">
        <v>2</v>
      </c>
      <c r="F112" s="2">
        <v>10</v>
      </c>
      <c r="G112" s="1">
        <f t="shared" si="3"/>
        <v>16.025641025641026</v>
      </c>
      <c r="H112" s="1">
        <f>D112*5/1000+0.1</f>
        <v>1.6600000000000001</v>
      </c>
      <c r="I112" s="1">
        <f t="shared" si="5"/>
        <v>3.3200000000000003</v>
      </c>
    </row>
    <row r="113" spans="1:9" ht="49.9" customHeight="1" x14ac:dyDescent="0.15">
      <c r="A113" s="2">
        <v>110</v>
      </c>
      <c r="B113" s="2" t="s">
        <v>121</v>
      </c>
      <c r="C113" s="2"/>
      <c r="D113" s="2">
        <v>385</v>
      </c>
      <c r="E113" s="2">
        <v>2</v>
      </c>
      <c r="F113" s="2">
        <v>10</v>
      </c>
      <c r="G113" s="1">
        <f t="shared" si="3"/>
        <v>12.987012987012989</v>
      </c>
      <c r="H113" s="1">
        <f>D113*5/1000+0.1+0.1</f>
        <v>2.125</v>
      </c>
      <c r="I113" s="1">
        <f t="shared" si="5"/>
        <v>4.25</v>
      </c>
    </row>
    <row r="114" spans="1:9" ht="49.9" customHeight="1" x14ac:dyDescent="0.15">
      <c r="A114" s="2">
        <v>111</v>
      </c>
      <c r="B114" s="2" t="s">
        <v>122</v>
      </c>
      <c r="C114" s="2"/>
      <c r="D114" s="2">
        <v>438</v>
      </c>
      <c r="E114" s="2">
        <v>2</v>
      </c>
      <c r="F114" s="2">
        <v>10</v>
      </c>
      <c r="G114" s="1">
        <f t="shared" si="3"/>
        <v>11.415525114155251</v>
      </c>
      <c r="H114" s="1">
        <f>D114*5/1000+0.1+0.7</f>
        <v>2.99</v>
      </c>
      <c r="I114" s="1">
        <f t="shared" si="5"/>
        <v>5.98</v>
      </c>
    </row>
    <row r="115" spans="1:9" ht="49.9" customHeight="1" x14ac:dyDescent="0.15">
      <c r="A115" s="2">
        <v>112</v>
      </c>
      <c r="B115" s="2" t="s">
        <v>123</v>
      </c>
      <c r="C115" s="2"/>
      <c r="D115" s="2">
        <v>536</v>
      </c>
      <c r="E115" s="2">
        <v>2</v>
      </c>
      <c r="F115" s="2">
        <v>10</v>
      </c>
      <c r="G115" s="1">
        <f t="shared" si="3"/>
        <v>9.3283582089552226</v>
      </c>
      <c r="H115" s="1">
        <f>D115*5/1000+0.1+0.1</f>
        <v>2.8800000000000003</v>
      </c>
      <c r="I115" s="1">
        <f t="shared" si="5"/>
        <v>5.7600000000000007</v>
      </c>
    </row>
    <row r="116" spans="1:9" ht="49.9" customHeight="1" x14ac:dyDescent="0.15">
      <c r="A116" s="2">
        <v>113</v>
      </c>
      <c r="B116" s="2" t="s">
        <v>124</v>
      </c>
      <c r="C116" s="2"/>
      <c r="D116" s="2">
        <v>419</v>
      </c>
      <c r="E116" s="2">
        <v>2</v>
      </c>
      <c r="F116" s="2">
        <v>10</v>
      </c>
      <c r="G116" s="1">
        <f t="shared" si="3"/>
        <v>11.933174224343675</v>
      </c>
      <c r="H116" s="1">
        <f>D116*5/1000+0.1+0.1</f>
        <v>2.2950000000000004</v>
      </c>
      <c r="I116" s="1">
        <f t="shared" si="5"/>
        <v>4.5900000000000007</v>
      </c>
    </row>
    <row r="117" spans="1:9" ht="49.9" customHeight="1" x14ac:dyDescent="0.15">
      <c r="A117" s="2">
        <v>114</v>
      </c>
      <c r="B117" s="2" t="s">
        <v>125</v>
      </c>
      <c r="C117" s="2"/>
      <c r="D117" s="2">
        <v>708</v>
      </c>
      <c r="E117" s="2">
        <v>2</v>
      </c>
      <c r="F117" s="2">
        <v>20</v>
      </c>
      <c r="G117" s="1">
        <f t="shared" si="3"/>
        <v>14.124293785310734</v>
      </c>
      <c r="H117" s="1">
        <f>D117*5/1000+0.1+0.2</f>
        <v>3.8400000000000003</v>
      </c>
      <c r="I117" s="1">
        <f t="shared" si="5"/>
        <v>7.6800000000000006</v>
      </c>
    </row>
    <row r="118" spans="1:9" ht="49.9" customHeight="1" x14ac:dyDescent="0.15">
      <c r="A118" s="2">
        <v>115</v>
      </c>
      <c r="B118" s="2" t="s">
        <v>126</v>
      </c>
      <c r="C118" s="2"/>
      <c r="D118" s="2">
        <v>508</v>
      </c>
      <c r="E118" s="2">
        <v>2</v>
      </c>
      <c r="F118" s="2">
        <v>20</v>
      </c>
      <c r="G118" s="1">
        <f t="shared" si="3"/>
        <v>19.685039370078741</v>
      </c>
      <c r="H118" s="1">
        <f>D118*5/1000+0.1</f>
        <v>2.64</v>
      </c>
      <c r="I118" s="1">
        <f t="shared" si="5"/>
        <v>5.28</v>
      </c>
    </row>
    <row r="119" spans="1:9" ht="49.9" customHeight="1" x14ac:dyDescent="0.15">
      <c r="A119" s="2">
        <v>116</v>
      </c>
      <c r="B119" s="2" t="s">
        <v>127</v>
      </c>
      <c r="C119" s="2"/>
      <c r="D119" s="2">
        <v>872</v>
      </c>
      <c r="E119" s="2">
        <v>2</v>
      </c>
      <c r="F119" s="2">
        <v>20</v>
      </c>
      <c r="G119" s="1">
        <f t="shared" si="3"/>
        <v>11.467889908256881</v>
      </c>
      <c r="H119" s="1">
        <f>D119*5/1000+0.1+0.3</f>
        <v>4.76</v>
      </c>
      <c r="I119" s="1">
        <f t="shared" si="5"/>
        <v>9.52</v>
      </c>
    </row>
    <row r="120" spans="1:9" ht="49.9" customHeight="1" x14ac:dyDescent="0.15">
      <c r="A120" s="2">
        <v>117</v>
      </c>
      <c r="B120" s="2" t="s">
        <v>128</v>
      </c>
      <c r="C120" s="2"/>
      <c r="D120" s="2">
        <v>532</v>
      </c>
      <c r="E120" s="2">
        <v>2</v>
      </c>
      <c r="F120" s="2">
        <v>20</v>
      </c>
      <c r="G120" s="1">
        <f t="shared" si="3"/>
        <v>18.796992481203006</v>
      </c>
      <c r="H120" s="1">
        <f>D120*5/1000+0.1</f>
        <v>2.7600000000000002</v>
      </c>
      <c r="I120" s="1">
        <f t="shared" si="5"/>
        <v>5.5200000000000005</v>
      </c>
    </row>
    <row r="121" spans="1:9" ht="49.9" customHeight="1" x14ac:dyDescent="0.15">
      <c r="A121" s="2">
        <v>118</v>
      </c>
      <c r="B121" s="2" t="s">
        <v>129</v>
      </c>
      <c r="C121" s="2"/>
      <c r="D121" s="2">
        <v>681</v>
      </c>
      <c r="E121" s="2">
        <v>4</v>
      </c>
      <c r="F121" s="2">
        <v>50</v>
      </c>
      <c r="G121" s="1">
        <f t="shared" si="3"/>
        <v>18.355359765051396</v>
      </c>
      <c r="H121" s="1">
        <f>D121*5/1000+0.1+0.5</f>
        <v>4.0049999999999999</v>
      </c>
      <c r="I121" s="1">
        <f t="shared" si="5"/>
        <v>16.02</v>
      </c>
    </row>
    <row r="122" spans="1:9" ht="49.9" customHeight="1" x14ac:dyDescent="0.15">
      <c r="A122" s="2">
        <v>119</v>
      </c>
      <c r="B122" s="2" t="s">
        <v>130</v>
      </c>
      <c r="C122" s="2"/>
      <c r="D122" s="2">
        <v>1581</v>
      </c>
      <c r="E122" s="2">
        <v>4</v>
      </c>
      <c r="F122" s="2">
        <v>50</v>
      </c>
      <c r="G122" s="1">
        <f t="shared" si="3"/>
        <v>7.9063883617963313</v>
      </c>
      <c r="H122" s="1">
        <f>D122*5/1000+0.1+0.8</f>
        <v>8.8050000000000015</v>
      </c>
      <c r="I122" s="1">
        <f t="shared" si="5"/>
        <v>35.220000000000006</v>
      </c>
    </row>
    <row r="123" spans="1:9" ht="49.9" customHeight="1" x14ac:dyDescent="0.15">
      <c r="A123" s="2">
        <v>120</v>
      </c>
      <c r="B123" s="2" t="s">
        <v>131</v>
      </c>
      <c r="C123" s="2"/>
      <c r="D123" s="2">
        <v>594</v>
      </c>
      <c r="E123" s="2">
        <v>8</v>
      </c>
      <c r="F123" s="2">
        <v>50</v>
      </c>
      <c r="G123" s="1">
        <f t="shared" si="3"/>
        <v>10.521885521885523</v>
      </c>
      <c r="H123" s="1">
        <f>D123*5/1000+0.1</f>
        <v>3.0700000000000003</v>
      </c>
      <c r="I123" s="1">
        <f t="shared" si="5"/>
        <v>24.560000000000002</v>
      </c>
    </row>
    <row r="124" spans="1:9" ht="49.9" customHeight="1" x14ac:dyDescent="0.15">
      <c r="A124" s="2">
        <v>121</v>
      </c>
      <c r="B124" s="2" t="s">
        <v>132</v>
      </c>
      <c r="C124" s="2"/>
      <c r="D124" s="2">
        <v>722</v>
      </c>
      <c r="E124" s="2">
        <v>4</v>
      </c>
      <c r="F124" s="2">
        <v>50</v>
      </c>
      <c r="G124" s="1">
        <f t="shared" si="3"/>
        <v>17.313019390581719</v>
      </c>
      <c r="H124" s="1">
        <f>D124*5/1000+0.1+0.2</f>
        <v>3.91</v>
      </c>
      <c r="I124" s="1">
        <f t="shared" si="5"/>
        <v>15.64</v>
      </c>
    </row>
    <row r="125" spans="1:9" ht="49.9" customHeight="1" x14ac:dyDescent="0.15">
      <c r="A125" s="2">
        <v>122</v>
      </c>
      <c r="B125" s="2" t="s">
        <v>133</v>
      </c>
      <c r="C125" s="2"/>
      <c r="D125" s="2">
        <v>153</v>
      </c>
      <c r="E125" s="2">
        <v>8</v>
      </c>
      <c r="F125" s="2">
        <v>50</v>
      </c>
      <c r="G125" s="1">
        <f t="shared" si="3"/>
        <v>40.849673202614383</v>
      </c>
      <c r="H125" s="1">
        <f>D125*5/1000+0.1+0.1</f>
        <v>0.96499999999999997</v>
      </c>
      <c r="I125" s="1">
        <f t="shared" si="5"/>
        <v>7.72</v>
      </c>
    </row>
    <row r="126" spans="1:9" ht="49.9" customHeight="1" x14ac:dyDescent="0.15">
      <c r="A126" s="2">
        <v>123</v>
      </c>
      <c r="B126" s="2" t="s">
        <v>134</v>
      </c>
      <c r="C126" s="2"/>
      <c r="D126" s="2">
        <v>241</v>
      </c>
      <c r="E126" s="2">
        <v>4</v>
      </c>
      <c r="F126" s="2">
        <v>20</v>
      </c>
      <c r="G126" s="1">
        <f t="shared" si="3"/>
        <v>20.74688796680498</v>
      </c>
      <c r="H126" s="1">
        <f>D126*5/1000+0.1+0.2</f>
        <v>1.5050000000000001</v>
      </c>
      <c r="I126" s="1">
        <f t="shared" si="5"/>
        <v>6.0200000000000005</v>
      </c>
    </row>
    <row r="127" spans="1:9" ht="49.9" customHeight="1" x14ac:dyDescent="0.15">
      <c r="A127" s="2">
        <v>124</v>
      </c>
      <c r="B127" s="2" t="s">
        <v>135</v>
      </c>
      <c r="C127" s="2"/>
      <c r="D127" s="2">
        <v>93</v>
      </c>
      <c r="E127" s="2">
        <v>8</v>
      </c>
      <c r="F127" s="2">
        <v>40</v>
      </c>
      <c r="G127" s="1">
        <f t="shared" si="3"/>
        <v>53.763440860215056</v>
      </c>
      <c r="H127" s="1">
        <f>D127*5/1000+0.1</f>
        <v>0.56500000000000006</v>
      </c>
      <c r="I127" s="1">
        <f t="shared" si="5"/>
        <v>4.5200000000000005</v>
      </c>
    </row>
    <row r="128" spans="1:9" ht="49.9" customHeight="1" x14ac:dyDescent="0.15">
      <c r="A128" s="2">
        <v>125</v>
      </c>
      <c r="B128" s="2" t="s">
        <v>136</v>
      </c>
      <c r="C128" s="2"/>
      <c r="D128" s="2">
        <v>389</v>
      </c>
      <c r="E128" s="2">
        <v>4</v>
      </c>
      <c r="F128" s="2">
        <v>20</v>
      </c>
      <c r="G128" s="1">
        <f t="shared" si="3"/>
        <v>12.853470437017995</v>
      </c>
      <c r="H128" s="1">
        <f>D128*5/1000+0.1+0.1</f>
        <v>2.145</v>
      </c>
      <c r="I128" s="1">
        <f t="shared" si="5"/>
        <v>8.58</v>
      </c>
    </row>
    <row r="129" spans="1:9" ht="49.9" customHeight="1" x14ac:dyDescent="0.15">
      <c r="A129" s="2">
        <v>126</v>
      </c>
      <c r="B129" s="2" t="s">
        <v>137</v>
      </c>
      <c r="C129" s="2"/>
      <c r="D129" s="2">
        <v>311</v>
      </c>
      <c r="E129" s="2">
        <v>4</v>
      </c>
      <c r="F129" s="2">
        <v>20</v>
      </c>
      <c r="G129" s="1">
        <f t="shared" si="3"/>
        <v>16.077170418006428</v>
      </c>
      <c r="H129" s="1">
        <f>D129*5/1000+0.1+0.1</f>
        <v>1.7550000000000001</v>
      </c>
      <c r="I129" s="1">
        <f t="shared" si="5"/>
        <v>7.0200000000000005</v>
      </c>
    </row>
    <row r="130" spans="1:9" ht="49.9" customHeight="1" x14ac:dyDescent="0.15">
      <c r="A130" s="2">
        <v>127</v>
      </c>
      <c r="B130" s="2" t="s">
        <v>138</v>
      </c>
      <c r="C130" s="2"/>
      <c r="D130" s="2">
        <v>123</v>
      </c>
      <c r="E130" s="2">
        <v>4</v>
      </c>
      <c r="F130" s="2">
        <v>20</v>
      </c>
      <c r="G130" s="1">
        <f t="shared" si="3"/>
        <v>40.650406504065039</v>
      </c>
      <c r="H130" s="1">
        <f>D130*5/1000+0.1+0.1</f>
        <v>0.81499999999999995</v>
      </c>
      <c r="I130" s="1">
        <f t="shared" si="5"/>
        <v>3.26</v>
      </c>
    </row>
    <row r="131" spans="1:9" ht="49.9" customHeight="1" x14ac:dyDescent="0.15">
      <c r="A131" s="2">
        <v>128</v>
      </c>
      <c r="B131" s="2" t="s">
        <v>139</v>
      </c>
      <c r="C131" s="2"/>
      <c r="D131" s="2">
        <v>145</v>
      </c>
      <c r="E131" s="2">
        <v>8</v>
      </c>
      <c r="F131" s="2">
        <v>40</v>
      </c>
      <c r="G131" s="1">
        <f t="shared" si="3"/>
        <v>34.482758620689651</v>
      </c>
      <c r="H131" s="1">
        <f>D131*5/1000+0.1</f>
        <v>0.82499999999999996</v>
      </c>
      <c r="I131" s="1">
        <f t="shared" si="5"/>
        <v>6.6</v>
      </c>
    </row>
    <row r="132" spans="1:9" ht="49.9" customHeight="1" x14ac:dyDescent="0.15">
      <c r="A132" s="2">
        <v>129</v>
      </c>
      <c r="B132" s="2" t="s">
        <v>140</v>
      </c>
      <c r="C132" s="2"/>
      <c r="D132" s="2">
        <v>171</v>
      </c>
      <c r="E132" s="2">
        <v>4</v>
      </c>
      <c r="F132" s="2">
        <v>20</v>
      </c>
      <c r="G132" s="1">
        <f t="shared" ref="G132:G195" si="6">F132/E132/D132*1000</f>
        <v>29.239766081871345</v>
      </c>
      <c r="H132" s="1">
        <f>D132*5/1000+0.1</f>
        <v>0.95499999999999996</v>
      </c>
      <c r="I132" s="1">
        <f t="shared" ref="I132:I195" si="7">H132*E132</f>
        <v>3.82</v>
      </c>
    </row>
    <row r="133" spans="1:9" ht="49.9" customHeight="1" x14ac:dyDescent="0.15">
      <c r="A133" s="2">
        <v>130</v>
      </c>
      <c r="B133" s="2" t="s">
        <v>141</v>
      </c>
      <c r="C133" s="2"/>
      <c r="D133" s="2">
        <v>335</v>
      </c>
      <c r="E133" s="2">
        <v>4</v>
      </c>
      <c r="F133" s="2">
        <v>20</v>
      </c>
      <c r="G133" s="1">
        <f t="shared" si="6"/>
        <v>14.925373134328359</v>
      </c>
      <c r="H133" s="1">
        <f>D133*5/1000+0.1+0.2</f>
        <v>1.9750000000000001</v>
      </c>
      <c r="I133" s="1">
        <f t="shared" si="7"/>
        <v>7.9</v>
      </c>
    </row>
    <row r="134" spans="1:9" ht="49.9" customHeight="1" x14ac:dyDescent="0.15">
      <c r="A134" s="2">
        <v>131</v>
      </c>
      <c r="B134" s="2" t="s">
        <v>142</v>
      </c>
      <c r="C134" s="2"/>
      <c r="D134" s="2">
        <v>156</v>
      </c>
      <c r="E134" s="2">
        <v>8</v>
      </c>
      <c r="F134" s="2">
        <v>40</v>
      </c>
      <c r="G134" s="1">
        <f t="shared" si="6"/>
        <v>32.051282051282051</v>
      </c>
      <c r="H134" s="1">
        <f>D134*5/1000+0.1</f>
        <v>0.88</v>
      </c>
      <c r="I134" s="1">
        <f t="shared" si="7"/>
        <v>7.04</v>
      </c>
    </row>
    <row r="135" spans="1:9" ht="49.9" customHeight="1" x14ac:dyDescent="0.15">
      <c r="A135" s="2">
        <v>132</v>
      </c>
      <c r="B135" s="2" t="s">
        <v>143</v>
      </c>
      <c r="C135" s="2"/>
      <c r="D135" s="2">
        <v>314</v>
      </c>
      <c r="E135" s="2">
        <v>4</v>
      </c>
      <c r="F135" s="2">
        <v>20</v>
      </c>
      <c r="G135" s="1">
        <f t="shared" si="6"/>
        <v>15.923566878980891</v>
      </c>
      <c r="H135" s="1">
        <f>D135*5/1000+0.1+0.2</f>
        <v>1.87</v>
      </c>
      <c r="I135" s="1">
        <f t="shared" si="7"/>
        <v>7.48</v>
      </c>
    </row>
    <row r="136" spans="1:9" ht="49.9" customHeight="1" x14ac:dyDescent="0.15">
      <c r="A136" s="2">
        <v>133</v>
      </c>
      <c r="B136" s="2" t="s">
        <v>144</v>
      </c>
      <c r="C136" s="2"/>
      <c r="D136" s="2">
        <v>169</v>
      </c>
      <c r="E136" s="2">
        <v>4</v>
      </c>
      <c r="F136" s="2">
        <v>20</v>
      </c>
      <c r="G136" s="1">
        <f t="shared" si="6"/>
        <v>29.585798816568047</v>
      </c>
      <c r="H136" s="1">
        <f>D136*5/1000+0.1</f>
        <v>0.94499999999999995</v>
      </c>
      <c r="I136" s="1">
        <f t="shared" si="7"/>
        <v>3.78</v>
      </c>
    </row>
    <row r="137" spans="1:9" ht="49.9" customHeight="1" x14ac:dyDescent="0.15">
      <c r="A137" s="2">
        <v>134</v>
      </c>
      <c r="B137" s="2" t="s">
        <v>145</v>
      </c>
      <c r="C137" s="2"/>
      <c r="D137" s="2">
        <v>374</v>
      </c>
      <c r="E137" s="2">
        <v>4</v>
      </c>
      <c r="F137" s="2">
        <v>20</v>
      </c>
      <c r="G137" s="1">
        <f t="shared" si="6"/>
        <v>13.368983957219251</v>
      </c>
      <c r="H137" s="1">
        <f>D137*5/1000+0.1</f>
        <v>1.9700000000000002</v>
      </c>
      <c r="I137" s="1">
        <f t="shared" si="7"/>
        <v>7.8800000000000008</v>
      </c>
    </row>
    <row r="138" spans="1:9" ht="49.9" customHeight="1" x14ac:dyDescent="0.15">
      <c r="A138" s="2">
        <v>135</v>
      </c>
      <c r="B138" s="2" t="s">
        <v>146</v>
      </c>
      <c r="C138" s="2"/>
      <c r="D138" s="2">
        <v>450</v>
      </c>
      <c r="E138" s="2">
        <v>4</v>
      </c>
      <c r="F138" s="2">
        <v>20</v>
      </c>
      <c r="G138" s="1">
        <f t="shared" si="6"/>
        <v>11.111111111111111</v>
      </c>
      <c r="H138" s="1">
        <f>D138*5/1000+0.1+0.7</f>
        <v>3.05</v>
      </c>
      <c r="I138" s="1">
        <f t="shared" si="7"/>
        <v>12.2</v>
      </c>
    </row>
    <row r="139" spans="1:9" ht="49.9" customHeight="1" x14ac:dyDescent="0.15">
      <c r="A139" s="2">
        <v>136</v>
      </c>
      <c r="B139" s="2" t="s">
        <v>147</v>
      </c>
      <c r="C139" s="2"/>
      <c r="D139" s="2">
        <v>676</v>
      </c>
      <c r="E139" s="2">
        <v>4</v>
      </c>
      <c r="F139" s="2">
        <v>40</v>
      </c>
      <c r="G139" s="1">
        <f t="shared" si="6"/>
        <v>14.792899408284024</v>
      </c>
      <c r="H139" s="1">
        <f>D139*5/1000+0.1+0.6</f>
        <v>4.08</v>
      </c>
      <c r="I139" s="1">
        <f t="shared" si="7"/>
        <v>16.32</v>
      </c>
    </row>
    <row r="140" spans="1:9" ht="49.9" customHeight="1" x14ac:dyDescent="0.15">
      <c r="A140" s="2">
        <v>137</v>
      </c>
      <c r="B140" s="2" t="s">
        <v>148</v>
      </c>
      <c r="C140" s="2"/>
      <c r="D140" s="2">
        <v>426</v>
      </c>
      <c r="E140" s="2">
        <v>4</v>
      </c>
      <c r="F140" s="2">
        <v>20</v>
      </c>
      <c r="G140" s="1">
        <f t="shared" si="6"/>
        <v>11.737089201877934</v>
      </c>
      <c r="H140" s="1">
        <f>D140*5/1000+0.1+0.4</f>
        <v>2.63</v>
      </c>
      <c r="I140" s="1">
        <f t="shared" si="7"/>
        <v>10.52</v>
      </c>
    </row>
    <row r="141" spans="1:9" ht="49.9" customHeight="1" x14ac:dyDescent="0.15">
      <c r="A141" s="2">
        <v>138</v>
      </c>
      <c r="B141" s="2" t="s">
        <v>149</v>
      </c>
      <c r="C141" s="2"/>
      <c r="D141" s="2">
        <v>745</v>
      </c>
      <c r="E141" s="2">
        <v>4</v>
      </c>
      <c r="F141" s="2">
        <v>50</v>
      </c>
      <c r="G141" s="1">
        <f t="shared" si="6"/>
        <v>16.778523489932887</v>
      </c>
      <c r="H141" s="1">
        <f>D141*5/1000+0.1+0.3</f>
        <v>4.125</v>
      </c>
      <c r="I141" s="1">
        <f t="shared" si="7"/>
        <v>16.5</v>
      </c>
    </row>
    <row r="142" spans="1:9" ht="49.9" customHeight="1" x14ac:dyDescent="0.15">
      <c r="A142" s="2">
        <v>139</v>
      </c>
      <c r="B142" s="2" t="s">
        <v>150</v>
      </c>
      <c r="C142" s="2"/>
      <c r="D142" s="2">
        <v>576</v>
      </c>
      <c r="E142" s="2">
        <v>4</v>
      </c>
      <c r="F142" s="2">
        <v>40</v>
      </c>
      <c r="G142" s="1">
        <f t="shared" si="6"/>
        <v>17.361111111111111</v>
      </c>
      <c r="H142" s="1">
        <f>D142*5/1000+0.1</f>
        <v>2.98</v>
      </c>
      <c r="I142" s="1">
        <f t="shared" si="7"/>
        <v>11.92</v>
      </c>
    </row>
    <row r="143" spans="1:9" ht="49.9" customHeight="1" x14ac:dyDescent="0.15">
      <c r="A143" s="2">
        <v>140</v>
      </c>
      <c r="B143" s="2" t="s">
        <v>151</v>
      </c>
      <c r="C143" s="2"/>
      <c r="D143" s="2">
        <v>750</v>
      </c>
      <c r="E143" s="2">
        <v>8</v>
      </c>
      <c r="F143" s="2">
        <v>50</v>
      </c>
      <c r="G143" s="1">
        <f t="shared" si="6"/>
        <v>8.3333333333333339</v>
      </c>
      <c r="H143" s="1">
        <f>D143*5/1000+0.1</f>
        <v>3.85</v>
      </c>
      <c r="I143" s="1">
        <f t="shared" si="7"/>
        <v>30.8</v>
      </c>
    </row>
    <row r="144" spans="1:9" ht="49.9" customHeight="1" x14ac:dyDescent="0.15">
      <c r="A144" s="2">
        <v>141</v>
      </c>
      <c r="B144" s="2" t="s">
        <v>152</v>
      </c>
      <c r="C144" s="2"/>
      <c r="D144" s="2">
        <v>84</v>
      </c>
      <c r="E144" s="2">
        <v>4</v>
      </c>
      <c r="F144" s="2">
        <v>20</v>
      </c>
      <c r="G144" s="1">
        <f t="shared" si="6"/>
        <v>59.523809523809518</v>
      </c>
      <c r="H144" s="1">
        <f>D144*5/1000+0.1</f>
        <v>0.52</v>
      </c>
      <c r="I144" s="1">
        <f t="shared" si="7"/>
        <v>2.08</v>
      </c>
    </row>
    <row r="145" spans="1:9" ht="49.9" customHeight="1" x14ac:dyDescent="0.15">
      <c r="A145" s="2">
        <v>142</v>
      </c>
      <c r="B145" s="2" t="s">
        <v>153</v>
      </c>
      <c r="C145" s="2"/>
      <c r="D145" s="2">
        <v>558</v>
      </c>
      <c r="E145" s="2">
        <v>4</v>
      </c>
      <c r="F145" s="2">
        <v>40</v>
      </c>
      <c r="G145" s="1">
        <f t="shared" si="6"/>
        <v>17.921146953405017</v>
      </c>
      <c r="H145" s="1">
        <f>D145*5/1000+0.1+0.2</f>
        <v>3.0900000000000003</v>
      </c>
      <c r="I145" s="1">
        <f t="shared" si="7"/>
        <v>12.360000000000001</v>
      </c>
    </row>
    <row r="146" spans="1:9" ht="49.9" customHeight="1" x14ac:dyDescent="0.15">
      <c r="A146" s="2">
        <v>143</v>
      </c>
      <c r="B146" s="2" t="s">
        <v>154</v>
      </c>
      <c r="C146" s="2"/>
      <c r="D146" s="2">
        <v>537</v>
      </c>
      <c r="E146" s="2">
        <v>4</v>
      </c>
      <c r="F146" s="2">
        <v>40</v>
      </c>
      <c r="G146" s="1">
        <f t="shared" si="6"/>
        <v>18.6219739292365</v>
      </c>
      <c r="H146" s="1">
        <f>D146*5/1000+0.1</f>
        <v>2.7850000000000001</v>
      </c>
      <c r="I146" s="1">
        <f t="shared" si="7"/>
        <v>11.14</v>
      </c>
    </row>
    <row r="147" spans="1:9" ht="49.9" customHeight="1" x14ac:dyDescent="0.15">
      <c r="A147" s="2">
        <v>144</v>
      </c>
      <c r="B147" s="2" t="s">
        <v>155</v>
      </c>
      <c r="C147" s="2"/>
      <c r="D147" s="2">
        <v>483</v>
      </c>
      <c r="E147" s="2">
        <v>4</v>
      </c>
      <c r="F147" s="2">
        <v>40</v>
      </c>
      <c r="G147" s="1">
        <f t="shared" si="6"/>
        <v>20.703933747412009</v>
      </c>
      <c r="H147" s="1">
        <f>D147*5/1000+0.1+0.2</f>
        <v>2.7150000000000003</v>
      </c>
      <c r="I147" s="1">
        <f t="shared" si="7"/>
        <v>10.860000000000001</v>
      </c>
    </row>
    <row r="148" spans="1:9" ht="49.9" customHeight="1" x14ac:dyDescent="0.15">
      <c r="A148" s="2">
        <v>145</v>
      </c>
      <c r="B148" s="2" t="s">
        <v>156</v>
      </c>
      <c r="C148" s="2"/>
      <c r="D148" s="2">
        <v>951</v>
      </c>
      <c r="E148" s="2">
        <v>4</v>
      </c>
      <c r="F148" s="2">
        <v>50</v>
      </c>
      <c r="G148" s="1">
        <f t="shared" si="6"/>
        <v>13.144058885383807</v>
      </c>
      <c r="H148" s="1">
        <f>D148*5/1000+0.1+0.5</f>
        <v>5.3549999999999995</v>
      </c>
      <c r="I148" s="1">
        <f t="shared" si="7"/>
        <v>21.419999999999998</v>
      </c>
    </row>
    <row r="149" spans="1:9" ht="49.9" customHeight="1" x14ac:dyDescent="0.15">
      <c r="A149" s="2">
        <v>146</v>
      </c>
      <c r="B149" s="2" t="s">
        <v>157</v>
      </c>
      <c r="C149" s="2"/>
      <c r="D149" s="2">
        <v>508</v>
      </c>
      <c r="E149" s="2">
        <v>4</v>
      </c>
      <c r="F149" s="2">
        <v>50</v>
      </c>
      <c r="G149" s="1">
        <f t="shared" si="6"/>
        <v>24.606299212598426</v>
      </c>
      <c r="H149" s="1">
        <f>D149*5/1000+0.1+0.4</f>
        <v>3.04</v>
      </c>
      <c r="I149" s="1">
        <f t="shared" si="7"/>
        <v>12.16</v>
      </c>
    </row>
    <row r="150" spans="1:9" ht="49.9" customHeight="1" x14ac:dyDescent="0.15">
      <c r="A150" s="2">
        <v>147</v>
      </c>
      <c r="B150" s="2" t="s">
        <v>158</v>
      </c>
      <c r="C150" s="2"/>
      <c r="D150" s="2">
        <v>867</v>
      </c>
      <c r="E150" s="2">
        <v>4</v>
      </c>
      <c r="F150" s="2">
        <v>50</v>
      </c>
      <c r="G150" s="1">
        <f t="shared" si="6"/>
        <v>14.41753171856978</v>
      </c>
      <c r="H150" s="1">
        <f>D150*5/1000+0.1+0.9</f>
        <v>5.335</v>
      </c>
      <c r="I150" s="1">
        <f t="shared" si="7"/>
        <v>21.34</v>
      </c>
    </row>
    <row r="151" spans="1:9" ht="49.9" customHeight="1" x14ac:dyDescent="0.15">
      <c r="A151" s="2">
        <v>148</v>
      </c>
      <c r="B151" s="2" t="s">
        <v>159</v>
      </c>
      <c r="C151" s="2"/>
      <c r="D151" s="2">
        <v>165</v>
      </c>
      <c r="E151" s="2">
        <v>4</v>
      </c>
      <c r="F151" s="2">
        <v>20</v>
      </c>
      <c r="G151" s="1">
        <f t="shared" si="6"/>
        <v>30.303030303030305</v>
      </c>
      <c r="H151" s="1">
        <f>D151*5/1000+0.1+0.1</f>
        <v>1.0249999999999999</v>
      </c>
      <c r="I151" s="1">
        <f t="shared" si="7"/>
        <v>4.0999999999999996</v>
      </c>
    </row>
    <row r="152" spans="1:9" ht="49.9" customHeight="1" x14ac:dyDescent="0.15">
      <c r="A152" s="2">
        <v>149</v>
      </c>
      <c r="B152" s="2" t="s">
        <v>160</v>
      </c>
      <c r="C152" s="2"/>
      <c r="D152" s="2">
        <v>308</v>
      </c>
      <c r="E152" s="2">
        <v>1</v>
      </c>
      <c r="F152" s="2">
        <v>5</v>
      </c>
      <c r="G152" s="1">
        <f t="shared" si="6"/>
        <v>16.233766233766232</v>
      </c>
      <c r="H152" s="1">
        <f>D152*5/1000+0.1</f>
        <v>1.6400000000000001</v>
      </c>
      <c r="I152" s="1">
        <f t="shared" si="7"/>
        <v>1.6400000000000001</v>
      </c>
    </row>
    <row r="153" spans="1:9" ht="49.9" customHeight="1" x14ac:dyDescent="0.15">
      <c r="A153" s="2">
        <v>150</v>
      </c>
      <c r="B153" s="2" t="s">
        <v>161</v>
      </c>
      <c r="C153" s="2"/>
      <c r="D153" s="2">
        <v>385</v>
      </c>
      <c r="E153" s="2">
        <v>1</v>
      </c>
      <c r="F153" s="2">
        <v>5</v>
      </c>
      <c r="G153" s="1">
        <f t="shared" si="6"/>
        <v>12.987012987012989</v>
      </c>
      <c r="H153" s="1">
        <f>D153*5/1000+0.1</f>
        <v>2.0249999999999999</v>
      </c>
      <c r="I153" s="1">
        <f t="shared" si="7"/>
        <v>2.0249999999999999</v>
      </c>
    </row>
    <row r="154" spans="1:9" ht="49.9" customHeight="1" x14ac:dyDescent="0.15">
      <c r="A154" s="2">
        <v>151</v>
      </c>
      <c r="B154" s="2" t="s">
        <v>162</v>
      </c>
      <c r="C154" s="2"/>
      <c r="D154" s="2">
        <v>686</v>
      </c>
      <c r="E154" s="2">
        <v>2</v>
      </c>
      <c r="F154" s="2">
        <v>10</v>
      </c>
      <c r="G154" s="1">
        <f t="shared" si="6"/>
        <v>7.2886297376093294</v>
      </c>
      <c r="H154" s="1">
        <f>D154*5/1000+0.1</f>
        <v>3.5300000000000002</v>
      </c>
      <c r="I154" s="1">
        <f t="shared" si="7"/>
        <v>7.0600000000000005</v>
      </c>
    </row>
    <row r="155" spans="1:9" ht="49.9" customHeight="1" x14ac:dyDescent="0.15">
      <c r="A155" s="2">
        <v>152</v>
      </c>
      <c r="B155" s="2" t="s">
        <v>163</v>
      </c>
      <c r="C155" s="2"/>
      <c r="D155" s="2">
        <v>956</v>
      </c>
      <c r="E155" s="2">
        <v>1</v>
      </c>
      <c r="F155" s="2">
        <v>10</v>
      </c>
      <c r="G155" s="1">
        <f t="shared" si="6"/>
        <v>10.460251046025103</v>
      </c>
      <c r="H155" s="1">
        <f>D155*5/1000+0.1+0.1</f>
        <v>4.9799999999999995</v>
      </c>
      <c r="I155" s="1">
        <f t="shared" si="7"/>
        <v>4.9799999999999995</v>
      </c>
    </row>
    <row r="156" spans="1:9" ht="49.9" customHeight="1" x14ac:dyDescent="0.15">
      <c r="A156" s="2">
        <v>153</v>
      </c>
      <c r="B156" s="2" t="s">
        <v>164</v>
      </c>
      <c r="C156" s="2"/>
      <c r="D156" s="2">
        <v>956</v>
      </c>
      <c r="E156" s="2">
        <v>1</v>
      </c>
      <c r="F156" s="2">
        <v>10</v>
      </c>
      <c r="G156" s="1">
        <f t="shared" si="6"/>
        <v>10.460251046025103</v>
      </c>
      <c r="H156" s="1">
        <f>D156*5/1000+0.1+0.1</f>
        <v>4.9799999999999995</v>
      </c>
      <c r="I156" s="1">
        <f t="shared" si="7"/>
        <v>4.9799999999999995</v>
      </c>
    </row>
    <row r="157" spans="1:9" ht="49.9" customHeight="1" x14ac:dyDescent="0.15">
      <c r="A157" s="2">
        <v>154</v>
      </c>
      <c r="B157" s="2" t="s">
        <v>165</v>
      </c>
      <c r="C157" s="2"/>
      <c r="D157" s="2">
        <v>311</v>
      </c>
      <c r="E157" s="2">
        <v>8</v>
      </c>
      <c r="F157" s="2">
        <v>40</v>
      </c>
      <c r="G157" s="1">
        <f t="shared" si="6"/>
        <v>16.077170418006428</v>
      </c>
      <c r="H157" s="1">
        <f>D157*5/1000+0.1</f>
        <v>1.655</v>
      </c>
      <c r="I157" s="1">
        <f t="shared" si="7"/>
        <v>13.24</v>
      </c>
    </row>
    <row r="158" spans="1:9" ht="49.9" customHeight="1" x14ac:dyDescent="0.15">
      <c r="A158" s="2">
        <v>155</v>
      </c>
      <c r="B158" s="2" t="s">
        <v>166</v>
      </c>
      <c r="C158" s="2"/>
      <c r="D158" s="2">
        <v>771</v>
      </c>
      <c r="E158" s="2">
        <v>230</v>
      </c>
      <c r="F158" s="2">
        <v>500</v>
      </c>
      <c r="G158" s="1">
        <f t="shared" si="6"/>
        <v>2.8196018722156433</v>
      </c>
      <c r="H158" s="1">
        <f>D158*5/1000+0.1</f>
        <v>3.9550000000000001</v>
      </c>
      <c r="I158" s="1">
        <f t="shared" si="7"/>
        <v>909.65</v>
      </c>
    </row>
    <row r="159" spans="1:9" ht="49.9" customHeight="1" x14ac:dyDescent="0.15">
      <c r="A159" s="2">
        <v>156</v>
      </c>
      <c r="B159" s="2" t="s">
        <v>167</v>
      </c>
      <c r="C159" s="2"/>
      <c r="D159" s="2">
        <v>824</v>
      </c>
      <c r="E159" s="2">
        <v>230</v>
      </c>
      <c r="F159" s="2">
        <v>500</v>
      </c>
      <c r="G159" s="1">
        <f t="shared" si="6"/>
        <v>2.6382439848037142</v>
      </c>
      <c r="H159" s="1">
        <f>D159*5/1000+0.1+0.2</f>
        <v>4.42</v>
      </c>
      <c r="I159" s="1">
        <f t="shared" si="7"/>
        <v>1016.6</v>
      </c>
    </row>
    <row r="160" spans="1:9" ht="49.9" customHeight="1" x14ac:dyDescent="0.15">
      <c r="A160" s="2">
        <v>157</v>
      </c>
      <c r="B160" s="2" t="s">
        <v>168</v>
      </c>
      <c r="C160" s="2"/>
      <c r="D160" s="2">
        <v>684</v>
      </c>
      <c r="E160" s="2">
        <v>229</v>
      </c>
      <c r="F160" s="2">
        <v>500</v>
      </c>
      <c r="G160" s="1">
        <f t="shared" si="6"/>
        <v>3.1921142010776582</v>
      </c>
      <c r="H160" s="1">
        <f>D160*3/1000+0.1+0.1</f>
        <v>2.2520000000000002</v>
      </c>
      <c r="I160" s="10">
        <f t="shared" si="7"/>
        <v>515.70800000000008</v>
      </c>
    </row>
    <row r="161" spans="1:9" ht="49.9" customHeight="1" x14ac:dyDescent="0.15">
      <c r="A161" s="2">
        <v>158</v>
      </c>
      <c r="B161" s="2" t="s">
        <v>169</v>
      </c>
      <c r="C161" s="2"/>
      <c r="D161" s="2">
        <v>706</v>
      </c>
      <c r="E161" s="2">
        <v>225</v>
      </c>
      <c r="F161" s="2">
        <v>500</v>
      </c>
      <c r="G161" s="1">
        <f t="shared" si="6"/>
        <v>3.1476235442241109</v>
      </c>
      <c r="H161" s="1">
        <f>D161*3/1000+0.1+0.1</f>
        <v>2.3180000000000001</v>
      </c>
      <c r="I161" s="10">
        <f t="shared" si="7"/>
        <v>521.55000000000007</v>
      </c>
    </row>
    <row r="162" spans="1:9" ht="49.9" customHeight="1" x14ac:dyDescent="0.15">
      <c r="A162" s="2">
        <v>159</v>
      </c>
      <c r="B162" s="2" t="s">
        <v>170</v>
      </c>
      <c r="C162" s="2"/>
      <c r="D162" s="2">
        <v>3803</v>
      </c>
      <c r="E162" s="2">
        <v>1</v>
      </c>
      <c r="F162" s="2">
        <v>50</v>
      </c>
      <c r="G162" s="1">
        <f t="shared" si="6"/>
        <v>13.147515119642389</v>
      </c>
      <c r="H162" s="1">
        <f>D162*5/1000+0.1+2.8</f>
        <v>21.915000000000003</v>
      </c>
      <c r="I162" s="1">
        <f t="shared" si="7"/>
        <v>21.915000000000003</v>
      </c>
    </row>
    <row r="163" spans="1:9" ht="49.9" customHeight="1" x14ac:dyDescent="0.15">
      <c r="A163" s="2">
        <v>160</v>
      </c>
      <c r="B163" s="2" t="s">
        <v>171</v>
      </c>
      <c r="C163" s="2"/>
      <c r="D163" s="2">
        <v>3842</v>
      </c>
      <c r="E163" s="2">
        <v>1</v>
      </c>
      <c r="F163" s="2">
        <v>50</v>
      </c>
      <c r="G163" s="1">
        <f t="shared" si="6"/>
        <v>13.014055179593962</v>
      </c>
      <c r="H163" s="1">
        <f>D163*5/1000+0.1+3.8</f>
        <v>23.110000000000003</v>
      </c>
      <c r="I163" s="1">
        <f t="shared" si="7"/>
        <v>23.110000000000003</v>
      </c>
    </row>
    <row r="164" spans="1:9" ht="49.9" customHeight="1" x14ac:dyDescent="0.15">
      <c r="A164" s="2">
        <v>161</v>
      </c>
      <c r="B164" s="2" t="s">
        <v>172</v>
      </c>
      <c r="C164" s="2"/>
      <c r="D164" s="2">
        <v>4135</v>
      </c>
      <c r="E164" s="2">
        <v>1</v>
      </c>
      <c r="F164" s="2">
        <v>50</v>
      </c>
      <c r="G164" s="1">
        <f t="shared" si="6"/>
        <v>12.091898428053204</v>
      </c>
      <c r="H164" s="1">
        <f>D164*5/1000+0.1+4</f>
        <v>24.775000000000002</v>
      </c>
      <c r="I164" s="1">
        <f t="shared" si="7"/>
        <v>24.775000000000002</v>
      </c>
    </row>
    <row r="165" spans="1:9" ht="49.9" customHeight="1" x14ac:dyDescent="0.15">
      <c r="A165" s="2">
        <v>162</v>
      </c>
      <c r="B165" s="2" t="s">
        <v>173</v>
      </c>
      <c r="C165" s="2"/>
      <c r="D165" s="2">
        <v>1010</v>
      </c>
      <c r="E165" s="2">
        <v>1</v>
      </c>
      <c r="F165" s="2">
        <v>10</v>
      </c>
      <c r="G165" s="1">
        <f t="shared" si="6"/>
        <v>9.9009900990099009</v>
      </c>
      <c r="H165" s="1">
        <f>D165*5/1000+0.1</f>
        <v>5.1499999999999995</v>
      </c>
      <c r="I165" s="1">
        <f t="shared" si="7"/>
        <v>5.1499999999999995</v>
      </c>
    </row>
    <row r="166" spans="1:9" ht="49.9" customHeight="1" x14ac:dyDescent="0.15">
      <c r="A166" s="2">
        <v>163</v>
      </c>
      <c r="B166" s="2" t="s">
        <v>174</v>
      </c>
      <c r="C166" s="2"/>
      <c r="D166" s="2">
        <v>4220</v>
      </c>
      <c r="E166" s="2">
        <v>1</v>
      </c>
      <c r="F166" s="2">
        <v>50</v>
      </c>
      <c r="G166" s="1">
        <f t="shared" si="6"/>
        <v>11.848341232227487</v>
      </c>
      <c r="H166" s="1">
        <f>D166*5/1000+0.1+3.2</f>
        <v>24.400000000000002</v>
      </c>
      <c r="I166" s="1">
        <f t="shared" si="7"/>
        <v>24.400000000000002</v>
      </c>
    </row>
    <row r="167" spans="1:9" ht="49.9" customHeight="1" x14ac:dyDescent="0.15">
      <c r="A167" s="2">
        <v>164</v>
      </c>
      <c r="B167" s="2" t="s">
        <v>175</v>
      </c>
      <c r="C167" s="2"/>
      <c r="D167" s="2">
        <v>104</v>
      </c>
      <c r="E167" s="2">
        <v>12</v>
      </c>
      <c r="F167" s="2">
        <v>50</v>
      </c>
      <c r="G167" s="1">
        <f t="shared" si="6"/>
        <v>40.064102564102569</v>
      </c>
      <c r="H167" s="1">
        <f>D167*5/1000+0.1+0.1</f>
        <v>0.72</v>
      </c>
      <c r="I167" s="1">
        <f t="shared" si="7"/>
        <v>8.64</v>
      </c>
    </row>
    <row r="168" spans="1:9" ht="49.9" customHeight="1" x14ac:dyDescent="0.15">
      <c r="A168" s="2">
        <v>165</v>
      </c>
      <c r="B168" s="2" t="s">
        <v>176</v>
      </c>
      <c r="C168" s="2"/>
      <c r="D168" s="2">
        <v>141</v>
      </c>
      <c r="E168" s="2">
        <v>2</v>
      </c>
      <c r="F168" s="2">
        <v>10</v>
      </c>
      <c r="G168" s="1">
        <f t="shared" si="6"/>
        <v>35.460992907801419</v>
      </c>
      <c r="H168" s="1">
        <f>D168*5/1000+0.1</f>
        <v>0.80499999999999994</v>
      </c>
      <c r="I168" s="1">
        <f t="shared" si="7"/>
        <v>1.6099999999999999</v>
      </c>
    </row>
    <row r="169" spans="1:9" ht="49.9" customHeight="1" x14ac:dyDescent="0.15">
      <c r="A169" s="2">
        <v>166</v>
      </c>
      <c r="B169" s="2" t="s">
        <v>177</v>
      </c>
      <c r="C169" s="2"/>
      <c r="D169" s="2">
        <v>134</v>
      </c>
      <c r="E169" s="2">
        <v>2</v>
      </c>
      <c r="F169" s="2">
        <v>10</v>
      </c>
      <c r="G169" s="1">
        <f t="shared" si="6"/>
        <v>37.31343283582089</v>
      </c>
      <c r="H169" s="1">
        <f>D169*5/1000+0.1</f>
        <v>0.77</v>
      </c>
      <c r="I169" s="1">
        <f t="shared" si="7"/>
        <v>1.54</v>
      </c>
    </row>
    <row r="170" spans="1:9" ht="49.9" customHeight="1" x14ac:dyDescent="0.15">
      <c r="A170" s="2">
        <v>167</v>
      </c>
      <c r="B170" s="2" t="s">
        <v>178</v>
      </c>
      <c r="C170" s="2"/>
      <c r="D170" s="2">
        <v>134</v>
      </c>
      <c r="E170" s="2">
        <v>2</v>
      </c>
      <c r="F170" s="2">
        <v>10</v>
      </c>
      <c r="G170" s="1">
        <f t="shared" si="6"/>
        <v>37.31343283582089</v>
      </c>
      <c r="H170" s="1">
        <f>D170*5/1000+0.1</f>
        <v>0.77</v>
      </c>
      <c r="I170" s="1">
        <f t="shared" si="7"/>
        <v>1.54</v>
      </c>
    </row>
    <row r="171" spans="1:9" ht="49.9" customHeight="1" x14ac:dyDescent="0.15">
      <c r="A171" s="2">
        <v>168</v>
      </c>
      <c r="B171" s="2" t="s">
        <v>179</v>
      </c>
      <c r="C171" s="2"/>
      <c r="D171" s="2">
        <v>169</v>
      </c>
      <c r="E171" s="2">
        <v>2</v>
      </c>
      <c r="F171" s="2">
        <v>10</v>
      </c>
      <c r="G171" s="1">
        <f t="shared" si="6"/>
        <v>29.585798816568047</v>
      </c>
      <c r="H171" s="1">
        <f>D171*5/1000+0.1+0.2</f>
        <v>1.145</v>
      </c>
      <c r="I171" s="1">
        <f t="shared" si="7"/>
        <v>2.29</v>
      </c>
    </row>
    <row r="172" spans="1:9" ht="49.9" customHeight="1" x14ac:dyDescent="0.15">
      <c r="A172" s="2">
        <v>169</v>
      </c>
      <c r="B172" s="2" t="s">
        <v>180</v>
      </c>
      <c r="C172" s="2"/>
      <c r="D172" s="2">
        <v>120</v>
      </c>
      <c r="E172" s="2">
        <v>2</v>
      </c>
      <c r="F172" s="2">
        <v>10</v>
      </c>
      <c r="G172" s="1">
        <f t="shared" si="6"/>
        <v>41.666666666666664</v>
      </c>
      <c r="H172" s="1">
        <f>D172*5/1000+0.1</f>
        <v>0.7</v>
      </c>
      <c r="I172" s="1">
        <f t="shared" si="7"/>
        <v>1.4</v>
      </c>
    </row>
    <row r="173" spans="1:9" ht="49.9" customHeight="1" x14ac:dyDescent="0.15">
      <c r="A173" s="2">
        <v>170</v>
      </c>
      <c r="B173" s="2" t="s">
        <v>181</v>
      </c>
      <c r="C173" s="2"/>
      <c r="D173" s="2">
        <v>132</v>
      </c>
      <c r="E173" s="2">
        <v>6</v>
      </c>
      <c r="F173" s="2">
        <v>30</v>
      </c>
      <c r="G173" s="1">
        <f t="shared" si="6"/>
        <v>37.878787878787882</v>
      </c>
      <c r="H173" s="1">
        <f>D173*5/1000+0.1+0.1</f>
        <v>0.86</v>
      </c>
      <c r="I173" s="1">
        <f t="shared" si="7"/>
        <v>5.16</v>
      </c>
    </row>
    <row r="174" spans="1:9" ht="49.9" customHeight="1" x14ac:dyDescent="0.15">
      <c r="A174" s="2">
        <v>171</v>
      </c>
      <c r="B174" s="2" t="s">
        <v>182</v>
      </c>
      <c r="C174" s="2"/>
      <c r="D174" s="2">
        <v>124</v>
      </c>
      <c r="E174" s="2">
        <v>6</v>
      </c>
      <c r="F174" s="2">
        <v>30</v>
      </c>
      <c r="G174" s="1">
        <f t="shared" si="6"/>
        <v>40.322580645161288</v>
      </c>
      <c r="H174" s="1">
        <f>D174*5/1000+0.1</f>
        <v>0.72</v>
      </c>
      <c r="I174" s="1">
        <f t="shared" si="7"/>
        <v>4.32</v>
      </c>
    </row>
    <row r="175" spans="1:9" ht="49.9" customHeight="1" x14ac:dyDescent="0.15">
      <c r="A175" s="2">
        <v>172</v>
      </c>
      <c r="B175" s="2" t="s">
        <v>183</v>
      </c>
      <c r="C175" s="2"/>
      <c r="D175" s="2">
        <v>162</v>
      </c>
      <c r="E175" s="2">
        <v>6</v>
      </c>
      <c r="F175" s="2">
        <v>30</v>
      </c>
      <c r="G175" s="1">
        <f t="shared" si="6"/>
        <v>30.864197530864196</v>
      </c>
      <c r="H175" s="1">
        <f>D175*5/1000+0.1+0.1</f>
        <v>1.01</v>
      </c>
      <c r="I175" s="1">
        <f t="shared" si="7"/>
        <v>6.0600000000000005</v>
      </c>
    </row>
    <row r="176" spans="1:9" ht="49.9" customHeight="1" x14ac:dyDescent="0.15">
      <c r="A176" s="2">
        <v>173</v>
      </c>
      <c r="B176" s="2" t="s">
        <v>184</v>
      </c>
      <c r="C176" s="2"/>
      <c r="D176" s="2">
        <v>412</v>
      </c>
      <c r="E176" s="2">
        <v>8</v>
      </c>
      <c r="F176" s="2">
        <v>40</v>
      </c>
      <c r="G176" s="1">
        <f t="shared" si="6"/>
        <v>12.135922330097086</v>
      </c>
      <c r="H176" s="1">
        <f>D176*5/1000+0.1</f>
        <v>2.16</v>
      </c>
      <c r="I176" s="1">
        <f t="shared" si="7"/>
        <v>17.28</v>
      </c>
    </row>
    <row r="177" spans="1:9" ht="49.9" customHeight="1" x14ac:dyDescent="0.15">
      <c r="A177" s="2">
        <v>174</v>
      </c>
      <c r="B177" s="2" t="s">
        <v>185</v>
      </c>
      <c r="C177" s="2"/>
      <c r="D177" s="2">
        <v>130</v>
      </c>
      <c r="E177" s="2">
        <v>4</v>
      </c>
      <c r="F177" s="2">
        <v>20</v>
      </c>
      <c r="G177" s="1">
        <f t="shared" si="6"/>
        <v>38.461538461538467</v>
      </c>
      <c r="H177" s="1">
        <f>D177*5/1000+0.1</f>
        <v>0.75</v>
      </c>
      <c r="I177" s="1">
        <f t="shared" si="7"/>
        <v>3</v>
      </c>
    </row>
    <row r="178" spans="1:9" ht="49.9" customHeight="1" x14ac:dyDescent="0.15">
      <c r="A178" s="2">
        <v>175</v>
      </c>
      <c r="B178" s="2" t="s">
        <v>186</v>
      </c>
      <c r="C178" s="2"/>
      <c r="D178" s="2">
        <v>974</v>
      </c>
      <c r="E178" s="2">
        <v>2</v>
      </c>
      <c r="F178" s="2">
        <v>50</v>
      </c>
      <c r="G178" s="1">
        <f t="shared" si="6"/>
        <v>25.66735112936345</v>
      </c>
      <c r="H178" s="1">
        <f>D178*5/1000+0.1+1.6</f>
        <v>6.57</v>
      </c>
      <c r="I178" s="1">
        <f t="shared" si="7"/>
        <v>13.14</v>
      </c>
    </row>
    <row r="179" spans="1:9" ht="49.9" customHeight="1" x14ac:dyDescent="0.15">
      <c r="A179" s="2">
        <v>176</v>
      </c>
      <c r="B179" s="2" t="s">
        <v>187</v>
      </c>
      <c r="C179" s="2"/>
      <c r="D179" s="2">
        <v>539</v>
      </c>
      <c r="E179" s="2">
        <v>2</v>
      </c>
      <c r="F179" s="2">
        <v>20</v>
      </c>
      <c r="G179" s="1">
        <f t="shared" si="6"/>
        <v>18.55287569573284</v>
      </c>
      <c r="H179" s="1">
        <f>D179*5/1000+0.1+0.3</f>
        <v>3.0949999999999998</v>
      </c>
      <c r="I179" s="1">
        <f t="shared" si="7"/>
        <v>6.1899999999999995</v>
      </c>
    </row>
    <row r="180" spans="1:9" ht="49.9" customHeight="1" x14ac:dyDescent="0.15">
      <c r="A180" s="2">
        <v>177</v>
      </c>
      <c r="B180" s="2" t="s">
        <v>188</v>
      </c>
      <c r="C180" s="2"/>
      <c r="D180" s="2">
        <v>485</v>
      </c>
      <c r="E180" s="2">
        <v>4</v>
      </c>
      <c r="F180" s="2">
        <v>20</v>
      </c>
      <c r="G180" s="1">
        <f t="shared" si="6"/>
        <v>10.309278350515465</v>
      </c>
      <c r="H180" s="1">
        <f>D180*5/1000+0.1+0.2</f>
        <v>2.7250000000000001</v>
      </c>
      <c r="I180" s="1">
        <f t="shared" si="7"/>
        <v>10.9</v>
      </c>
    </row>
    <row r="181" spans="1:9" ht="49.9" customHeight="1" x14ac:dyDescent="0.15">
      <c r="A181" s="2">
        <v>178</v>
      </c>
      <c r="B181" s="2" t="s">
        <v>189</v>
      </c>
      <c r="C181" s="2"/>
      <c r="D181" s="2">
        <v>951</v>
      </c>
      <c r="E181" s="2">
        <v>4</v>
      </c>
      <c r="F181" s="2">
        <v>50</v>
      </c>
      <c r="G181" s="1">
        <f t="shared" si="6"/>
        <v>13.144058885383807</v>
      </c>
      <c r="H181" s="1">
        <f>D181*5/1000+0.1+0.5</f>
        <v>5.3549999999999995</v>
      </c>
      <c r="I181" s="1">
        <f t="shared" si="7"/>
        <v>21.419999999999998</v>
      </c>
    </row>
    <row r="182" spans="1:9" ht="49.9" customHeight="1" x14ac:dyDescent="0.15">
      <c r="A182" s="2">
        <v>179</v>
      </c>
      <c r="B182" s="2" t="s">
        <v>190</v>
      </c>
      <c r="C182" s="2"/>
      <c r="D182" s="2">
        <v>534</v>
      </c>
      <c r="E182" s="2">
        <v>4</v>
      </c>
      <c r="F182" s="2">
        <v>40</v>
      </c>
      <c r="G182" s="1">
        <f t="shared" si="6"/>
        <v>18.726591760299627</v>
      </c>
      <c r="H182" s="1">
        <f>D182*5/1000+0.1</f>
        <v>2.77</v>
      </c>
      <c r="I182" s="1">
        <f t="shared" si="7"/>
        <v>11.08</v>
      </c>
    </row>
    <row r="183" spans="1:9" ht="49.9" customHeight="1" x14ac:dyDescent="0.15">
      <c r="A183" s="2">
        <v>180</v>
      </c>
      <c r="B183" s="2" t="s">
        <v>191</v>
      </c>
      <c r="C183" s="2"/>
      <c r="D183" s="2">
        <v>558</v>
      </c>
      <c r="E183" s="2">
        <v>4</v>
      </c>
      <c r="F183" s="2">
        <v>40</v>
      </c>
      <c r="G183" s="1">
        <f t="shared" si="6"/>
        <v>17.921146953405017</v>
      </c>
      <c r="H183" s="1">
        <f>D183*5/1000+0.1+0.2</f>
        <v>3.0900000000000003</v>
      </c>
      <c r="I183" s="1">
        <f t="shared" si="7"/>
        <v>12.360000000000001</v>
      </c>
    </row>
    <row r="184" spans="1:9" ht="49.9" customHeight="1" x14ac:dyDescent="0.15">
      <c r="A184" s="2">
        <v>181</v>
      </c>
      <c r="B184" s="2" t="s">
        <v>192</v>
      </c>
      <c r="C184" s="2"/>
      <c r="D184" s="2">
        <v>503</v>
      </c>
      <c r="E184" s="2">
        <v>2</v>
      </c>
      <c r="F184" s="2">
        <v>20</v>
      </c>
      <c r="G184" s="1">
        <f t="shared" si="6"/>
        <v>19.880715705765407</v>
      </c>
      <c r="H184" s="1">
        <f>D184*5/1000+0.1</f>
        <v>2.6150000000000002</v>
      </c>
      <c r="I184" s="1">
        <f t="shared" si="7"/>
        <v>5.23</v>
      </c>
    </row>
    <row r="185" spans="1:9" ht="49.9" customHeight="1" x14ac:dyDescent="0.15">
      <c r="A185" s="2">
        <v>182</v>
      </c>
      <c r="B185" s="2" t="s">
        <v>193</v>
      </c>
      <c r="C185" s="2"/>
      <c r="D185" s="2">
        <v>926</v>
      </c>
      <c r="E185" s="2">
        <v>2</v>
      </c>
      <c r="F185" s="2">
        <v>20</v>
      </c>
      <c r="G185" s="1">
        <f t="shared" si="6"/>
        <v>10.79913606911447</v>
      </c>
      <c r="H185" s="1">
        <f>D185*5/1000+0.1+0.3</f>
        <v>5.0299999999999994</v>
      </c>
      <c r="I185" s="1">
        <f t="shared" si="7"/>
        <v>10.059999999999999</v>
      </c>
    </row>
    <row r="186" spans="1:9" ht="49.9" customHeight="1" x14ac:dyDescent="0.15">
      <c r="A186" s="2">
        <v>183</v>
      </c>
      <c r="B186" s="3" t="s">
        <v>194</v>
      </c>
      <c r="C186" s="3"/>
      <c r="D186" s="2">
        <v>532.51900000000001</v>
      </c>
      <c r="E186" s="2">
        <v>2</v>
      </c>
      <c r="F186" s="2">
        <v>20</v>
      </c>
      <c r="G186" s="1">
        <f t="shared" si="6"/>
        <v>18.778672685857217</v>
      </c>
      <c r="H186" s="1">
        <f>D186*5/1000+0.1</f>
        <v>2.7625950000000001</v>
      </c>
      <c r="I186" s="1">
        <f t="shared" si="7"/>
        <v>5.5251900000000003</v>
      </c>
    </row>
    <row r="187" spans="1:9" ht="49.9" customHeight="1" x14ac:dyDescent="0.15">
      <c r="A187" s="2">
        <v>184</v>
      </c>
      <c r="B187" s="3" t="s">
        <v>195</v>
      </c>
      <c r="C187" s="3"/>
      <c r="D187" s="2">
        <v>797.77650000000006</v>
      </c>
      <c r="E187" s="2">
        <v>2</v>
      </c>
      <c r="F187" s="2">
        <v>20</v>
      </c>
      <c r="G187" s="1">
        <f t="shared" si="6"/>
        <v>12.534839018196198</v>
      </c>
      <c r="H187" s="1">
        <f>D187*5/1000+0.1</f>
        <v>4.0888825000000004</v>
      </c>
      <c r="I187" s="1">
        <f t="shared" si="7"/>
        <v>8.1777650000000008</v>
      </c>
    </row>
    <row r="188" spans="1:9" ht="49.9" customHeight="1" x14ac:dyDescent="0.15">
      <c r="A188" s="2">
        <v>185</v>
      </c>
      <c r="B188" s="2" t="s">
        <v>196</v>
      </c>
      <c r="C188" s="2"/>
      <c r="D188" s="2">
        <v>518.4941</v>
      </c>
      <c r="E188" s="2">
        <v>1</v>
      </c>
      <c r="F188" s="2">
        <v>10</v>
      </c>
      <c r="G188" s="1">
        <f t="shared" si="6"/>
        <v>19.2866225478747</v>
      </c>
      <c r="H188" s="1">
        <f>D188*5/1000+0.1+0.1</f>
        <v>2.7924705000000003</v>
      </c>
      <c r="I188" s="1">
        <f t="shared" si="7"/>
        <v>2.7924705000000003</v>
      </c>
    </row>
    <row r="189" spans="1:9" ht="49.9" customHeight="1" x14ac:dyDescent="0.15">
      <c r="A189" s="2">
        <v>186</v>
      </c>
      <c r="B189" s="2" t="s">
        <v>197</v>
      </c>
      <c r="C189" s="2"/>
      <c r="D189" s="2">
        <v>830.6</v>
      </c>
      <c r="E189" s="2">
        <v>1</v>
      </c>
      <c r="F189" s="2">
        <v>10</v>
      </c>
      <c r="G189" s="1">
        <f t="shared" si="6"/>
        <v>12.039489525644113</v>
      </c>
      <c r="H189" s="1">
        <f>D189*5/1000+0.1+0.2</f>
        <v>4.4529999999999994</v>
      </c>
      <c r="I189" s="1">
        <f t="shared" si="7"/>
        <v>4.4529999999999994</v>
      </c>
    </row>
    <row r="190" spans="1:9" ht="49.9" customHeight="1" x14ac:dyDescent="0.15">
      <c r="A190" s="2">
        <v>187</v>
      </c>
      <c r="B190" s="2" t="s">
        <v>198</v>
      </c>
      <c r="C190" s="2"/>
      <c r="D190" s="2">
        <v>418.27</v>
      </c>
      <c r="E190" s="2">
        <v>2</v>
      </c>
      <c r="F190" s="2">
        <v>10</v>
      </c>
      <c r="G190" s="1">
        <f t="shared" si="6"/>
        <v>11.954001004136085</v>
      </c>
      <c r="H190" s="1">
        <f>D190*5/1000+0.1+0.1</f>
        <v>2.29135</v>
      </c>
      <c r="I190" s="1">
        <f t="shared" si="7"/>
        <v>4.5827</v>
      </c>
    </row>
    <row r="191" spans="1:9" ht="49.9" customHeight="1" x14ac:dyDescent="0.15">
      <c r="A191" s="2">
        <v>188</v>
      </c>
      <c r="B191" s="2" t="s">
        <v>199</v>
      </c>
      <c r="C191" s="2"/>
      <c r="D191" s="2">
        <v>438.6</v>
      </c>
      <c r="E191" s="2">
        <v>2</v>
      </c>
      <c r="F191" s="2">
        <v>10</v>
      </c>
      <c r="G191" s="1">
        <f t="shared" si="6"/>
        <v>11.399908800729595</v>
      </c>
      <c r="H191" s="1">
        <f>D191*5/1000+0.1+0.7</f>
        <v>2.9930000000000003</v>
      </c>
      <c r="I191" s="1">
        <f t="shared" si="7"/>
        <v>5.9860000000000007</v>
      </c>
    </row>
    <row r="192" spans="1:9" ht="49.9" customHeight="1" x14ac:dyDescent="0.15">
      <c r="A192" s="2">
        <v>189</v>
      </c>
      <c r="B192" s="2" t="s">
        <v>200</v>
      </c>
      <c r="C192" s="2"/>
      <c r="D192" s="2">
        <v>599.96</v>
      </c>
      <c r="E192" s="2">
        <v>2</v>
      </c>
      <c r="F192" s="2">
        <v>20</v>
      </c>
      <c r="G192" s="1">
        <f t="shared" si="6"/>
        <v>16.667777851856787</v>
      </c>
      <c r="H192" s="1">
        <f>D192*5/1000+0.1+0.1</f>
        <v>3.1998000000000002</v>
      </c>
      <c r="I192" s="1">
        <f t="shared" si="7"/>
        <v>6.3996000000000004</v>
      </c>
    </row>
    <row r="193" spans="1:9" ht="49.9" customHeight="1" x14ac:dyDescent="0.15">
      <c r="A193" s="2">
        <v>190</v>
      </c>
      <c r="B193" s="2" t="s">
        <v>201</v>
      </c>
      <c r="C193" s="2"/>
      <c r="D193" s="2">
        <v>414.48</v>
      </c>
      <c r="E193" s="2">
        <v>4</v>
      </c>
      <c r="F193" s="2">
        <v>20</v>
      </c>
      <c r="G193" s="1">
        <f t="shared" si="6"/>
        <v>12.063308241652189</v>
      </c>
      <c r="H193" s="1">
        <f>D193*5/1000+0.1+0.1</f>
        <v>2.2724000000000002</v>
      </c>
      <c r="I193" s="1">
        <f t="shared" si="7"/>
        <v>9.0896000000000008</v>
      </c>
    </row>
    <row r="194" spans="1:9" ht="49.9" customHeight="1" x14ac:dyDescent="0.15">
      <c r="A194" s="2">
        <v>191</v>
      </c>
      <c r="B194" s="2" t="s">
        <v>202</v>
      </c>
      <c r="C194" s="2"/>
      <c r="D194" s="2">
        <v>227.76</v>
      </c>
      <c r="E194" s="2">
        <v>1</v>
      </c>
      <c r="F194" s="2">
        <v>5</v>
      </c>
      <c r="G194" s="1">
        <f t="shared" si="6"/>
        <v>21.952932911837024</v>
      </c>
      <c r="H194" s="1">
        <f>D194*5/1000+0.1+0.1</f>
        <v>1.3388000000000002</v>
      </c>
      <c r="I194" s="1">
        <f t="shared" si="7"/>
        <v>1.3388000000000002</v>
      </c>
    </row>
    <row r="195" spans="1:9" ht="49.9" customHeight="1" x14ac:dyDescent="0.15">
      <c r="A195" s="2">
        <v>192</v>
      </c>
      <c r="B195" s="2" t="s">
        <v>203</v>
      </c>
      <c r="C195" s="2"/>
      <c r="D195" s="2">
        <v>160.88</v>
      </c>
      <c r="E195" s="2">
        <v>5</v>
      </c>
      <c r="F195" s="2">
        <v>20</v>
      </c>
      <c r="G195" s="1">
        <f t="shared" si="6"/>
        <v>24.863252113376429</v>
      </c>
      <c r="H195" s="1">
        <f>D195*5/1000+0.1+0.1</f>
        <v>1.0044</v>
      </c>
      <c r="I195" s="1">
        <f t="shared" si="7"/>
        <v>5.0220000000000002</v>
      </c>
    </row>
    <row r="196" spans="1:9" ht="49.9" customHeight="1" x14ac:dyDescent="0.15">
      <c r="A196" s="2">
        <v>193</v>
      </c>
      <c r="B196" s="2" t="s">
        <v>204</v>
      </c>
      <c r="C196" s="2"/>
      <c r="D196" s="2">
        <v>156.69999999999999</v>
      </c>
      <c r="E196" s="2">
        <v>5</v>
      </c>
      <c r="F196" s="2">
        <v>20</v>
      </c>
      <c r="G196" s="1">
        <f t="shared" ref="G196:G259" si="8">F196/E196/D196*1000</f>
        <v>25.526483726866626</v>
      </c>
      <c r="H196" s="1">
        <f>D196*5/1000+0.1+0.1</f>
        <v>0.98349999999999993</v>
      </c>
      <c r="I196" s="1">
        <f t="shared" ref="I196:I259" si="9">H196*E196</f>
        <v>4.9174999999999995</v>
      </c>
    </row>
    <row r="197" spans="1:9" ht="49.9" customHeight="1" x14ac:dyDescent="0.15">
      <c r="A197" s="2">
        <v>194</v>
      </c>
      <c r="B197" s="2" t="s">
        <v>205</v>
      </c>
      <c r="C197" s="2"/>
      <c r="D197" s="2">
        <v>398.66</v>
      </c>
      <c r="E197" s="2">
        <v>5</v>
      </c>
      <c r="F197" s="2">
        <v>20</v>
      </c>
      <c r="G197" s="1">
        <f t="shared" si="8"/>
        <v>10.033612602217428</v>
      </c>
      <c r="H197" s="1">
        <f>D197*5/1000+0.1+0.2</f>
        <v>2.2933000000000003</v>
      </c>
      <c r="I197" s="1">
        <f t="shared" si="9"/>
        <v>11.466500000000002</v>
      </c>
    </row>
    <row r="198" spans="1:9" ht="49.9" customHeight="1" x14ac:dyDescent="0.15">
      <c r="A198" s="2">
        <v>195</v>
      </c>
      <c r="B198" s="2" t="s">
        <v>206</v>
      </c>
      <c r="C198" s="2"/>
      <c r="D198" s="2">
        <v>146</v>
      </c>
      <c r="E198" s="2">
        <v>1</v>
      </c>
      <c r="F198" s="2">
        <v>5</v>
      </c>
      <c r="G198" s="1">
        <f t="shared" si="8"/>
        <v>34.246575342465754</v>
      </c>
      <c r="H198" s="1">
        <f>D198*5/1000+0.1+0.2</f>
        <v>1.03</v>
      </c>
      <c r="I198" s="1">
        <f t="shared" si="9"/>
        <v>1.03</v>
      </c>
    </row>
    <row r="199" spans="1:9" ht="49.9" customHeight="1" x14ac:dyDescent="0.15">
      <c r="A199" s="2">
        <v>196</v>
      </c>
      <c r="B199" s="2" t="s">
        <v>207</v>
      </c>
      <c r="C199" s="2"/>
      <c r="D199" s="2">
        <v>527.4</v>
      </c>
      <c r="E199" s="2">
        <v>2</v>
      </c>
      <c r="F199" s="2">
        <v>20</v>
      </c>
      <c r="G199" s="1">
        <f t="shared" si="8"/>
        <v>18.960940462646949</v>
      </c>
      <c r="H199" s="1">
        <f>D199*5/1000+0.1</f>
        <v>2.7370000000000001</v>
      </c>
      <c r="I199" s="1">
        <f t="shared" si="9"/>
        <v>5.4740000000000002</v>
      </c>
    </row>
    <row r="200" spans="1:9" ht="49.9" customHeight="1" x14ac:dyDescent="0.15">
      <c r="A200" s="2">
        <v>197</v>
      </c>
      <c r="B200" s="2" t="s">
        <v>208</v>
      </c>
      <c r="C200" s="2"/>
      <c r="D200" s="2">
        <v>61.2</v>
      </c>
      <c r="E200" s="2">
        <v>2</v>
      </c>
      <c r="F200" s="2">
        <v>10</v>
      </c>
      <c r="G200" s="1">
        <f t="shared" si="8"/>
        <v>81.699346405228766</v>
      </c>
      <c r="H200" s="1">
        <f>D200*5/1000+0.1+0.1</f>
        <v>0.50600000000000001</v>
      </c>
      <c r="I200" s="1">
        <f t="shared" si="9"/>
        <v>1.012</v>
      </c>
    </row>
    <row r="201" spans="1:9" ht="49.9" customHeight="1" x14ac:dyDescent="0.15">
      <c r="A201" s="2">
        <v>198</v>
      </c>
      <c r="B201" s="2" t="s">
        <v>209</v>
      </c>
      <c r="C201" s="2"/>
      <c r="D201" s="2">
        <v>188.5</v>
      </c>
      <c r="E201" s="2">
        <v>1</v>
      </c>
      <c r="F201" s="2">
        <v>5</v>
      </c>
      <c r="G201" s="1">
        <f t="shared" si="8"/>
        <v>26.525198938992045</v>
      </c>
      <c r="H201" s="1">
        <f>D201*5/1000+0.1+0.2</f>
        <v>1.2424999999999999</v>
      </c>
      <c r="I201" s="1">
        <f t="shared" si="9"/>
        <v>1.2424999999999999</v>
      </c>
    </row>
    <row r="202" spans="1:9" ht="49.9" customHeight="1" x14ac:dyDescent="0.15">
      <c r="A202" s="2">
        <v>199</v>
      </c>
      <c r="B202" s="2" t="s">
        <v>210</v>
      </c>
      <c r="C202" s="2"/>
      <c r="D202" s="2">
        <v>2476.65</v>
      </c>
      <c r="E202" s="2">
        <v>1</v>
      </c>
      <c r="F202" s="2">
        <v>50</v>
      </c>
      <c r="G202" s="1">
        <f t="shared" si="8"/>
        <v>20.188561161246039</v>
      </c>
      <c r="H202" s="1">
        <f>D202*5/1000+0.1+1.3</f>
        <v>13.783250000000001</v>
      </c>
      <c r="I202" s="1">
        <f t="shared" si="9"/>
        <v>13.783250000000001</v>
      </c>
    </row>
    <row r="203" spans="1:9" ht="49.9" customHeight="1" x14ac:dyDescent="0.15">
      <c r="A203" s="2">
        <v>200</v>
      </c>
      <c r="B203" s="2" t="s">
        <v>211</v>
      </c>
      <c r="C203" s="2"/>
      <c r="D203" s="2">
        <v>957.42</v>
      </c>
      <c r="E203" s="2">
        <v>2</v>
      </c>
      <c r="F203" s="2">
        <v>20</v>
      </c>
      <c r="G203" s="1">
        <f t="shared" si="8"/>
        <v>10.444736897077563</v>
      </c>
      <c r="H203" s="1">
        <f>D203*5/1000+0.1</f>
        <v>4.8870999999999993</v>
      </c>
      <c r="I203" s="1">
        <f t="shared" si="9"/>
        <v>9.7741999999999987</v>
      </c>
    </row>
    <row r="204" spans="1:9" ht="49.9" customHeight="1" x14ac:dyDescent="0.15">
      <c r="A204" s="2">
        <v>201</v>
      </c>
      <c r="B204" s="2" t="s">
        <v>212</v>
      </c>
      <c r="C204" s="2"/>
      <c r="D204" s="2">
        <v>288.82</v>
      </c>
      <c r="E204" s="2">
        <v>1</v>
      </c>
      <c r="F204" s="2">
        <v>5</v>
      </c>
      <c r="G204" s="1">
        <f t="shared" si="8"/>
        <v>17.311820511044942</v>
      </c>
      <c r="H204" s="1">
        <f>D204*5/1000+0.1</f>
        <v>1.5441</v>
      </c>
      <c r="I204" s="1">
        <f t="shared" si="9"/>
        <v>1.5441</v>
      </c>
    </row>
    <row r="205" spans="1:9" ht="49.9" customHeight="1" x14ac:dyDescent="0.15">
      <c r="A205" s="2">
        <v>202</v>
      </c>
      <c r="B205" s="2" t="s">
        <v>213</v>
      </c>
      <c r="C205" s="2"/>
      <c r="D205" s="2">
        <v>129.30000000000001</v>
      </c>
      <c r="E205" s="2">
        <v>4</v>
      </c>
      <c r="F205" s="2">
        <v>20</v>
      </c>
      <c r="G205" s="1">
        <f t="shared" si="8"/>
        <v>38.669760247486458</v>
      </c>
      <c r="H205" s="1">
        <f>D205*5/1000+0.1+0.1</f>
        <v>0.84649999999999992</v>
      </c>
      <c r="I205" s="1">
        <f t="shared" si="9"/>
        <v>3.3859999999999997</v>
      </c>
    </row>
    <row r="206" spans="1:9" ht="49.9" customHeight="1" x14ac:dyDescent="0.15">
      <c r="A206" s="2">
        <v>203</v>
      </c>
      <c r="B206" s="2" t="s">
        <v>214</v>
      </c>
      <c r="C206" s="2"/>
      <c r="D206" s="2">
        <v>85.1</v>
      </c>
      <c r="E206" s="2">
        <v>2</v>
      </c>
      <c r="F206" s="2">
        <v>10</v>
      </c>
      <c r="G206" s="1">
        <f t="shared" si="8"/>
        <v>58.754406580493544</v>
      </c>
      <c r="H206" s="1">
        <f>D206*5/1000+0.1</f>
        <v>0.52549999999999997</v>
      </c>
      <c r="I206" s="1">
        <f t="shared" si="9"/>
        <v>1.0509999999999999</v>
      </c>
    </row>
    <row r="207" spans="1:9" ht="49.9" customHeight="1" x14ac:dyDescent="0.15">
      <c r="A207" s="2">
        <v>204</v>
      </c>
      <c r="B207" s="2" t="s">
        <v>215</v>
      </c>
      <c r="C207" s="2"/>
      <c r="D207" s="2">
        <v>102.1</v>
      </c>
      <c r="E207" s="2">
        <v>2</v>
      </c>
      <c r="F207" s="2">
        <v>10</v>
      </c>
      <c r="G207" s="1">
        <f t="shared" si="8"/>
        <v>48.971596474045057</v>
      </c>
      <c r="H207" s="1">
        <f>D207*5/1000+0.1</f>
        <v>0.61049999999999993</v>
      </c>
      <c r="I207" s="1">
        <f t="shared" si="9"/>
        <v>1.2209999999999999</v>
      </c>
    </row>
    <row r="208" spans="1:9" ht="49.9" customHeight="1" x14ac:dyDescent="0.15">
      <c r="A208" s="2">
        <v>205</v>
      </c>
      <c r="B208" s="2" t="s">
        <v>216</v>
      </c>
      <c r="C208" s="2"/>
      <c r="D208" s="2">
        <v>130.80000000000001</v>
      </c>
      <c r="E208" s="2">
        <v>2</v>
      </c>
      <c r="F208" s="2">
        <v>10</v>
      </c>
      <c r="G208" s="1">
        <f t="shared" si="8"/>
        <v>38.226299694189599</v>
      </c>
      <c r="H208" s="1">
        <f>D208*5/1000+0.1+0.1</f>
        <v>0.85399999999999998</v>
      </c>
      <c r="I208" s="1">
        <f t="shared" si="9"/>
        <v>1.708</v>
      </c>
    </row>
    <row r="209" spans="1:9" ht="49.9" customHeight="1" x14ac:dyDescent="0.15">
      <c r="A209" s="2">
        <v>206</v>
      </c>
      <c r="B209" s="2" t="s">
        <v>217</v>
      </c>
      <c r="C209" s="2"/>
      <c r="D209" s="2">
        <v>85.1</v>
      </c>
      <c r="E209" s="2">
        <v>1</v>
      </c>
      <c r="F209" s="2">
        <v>5</v>
      </c>
      <c r="G209" s="1">
        <f t="shared" si="8"/>
        <v>58.754406580493544</v>
      </c>
      <c r="H209" s="1">
        <f t="shared" ref="H209:H215" si="10">D209*5/1000+0.1</f>
        <v>0.52549999999999997</v>
      </c>
      <c r="I209" s="1">
        <f t="shared" si="9"/>
        <v>0.52549999999999997</v>
      </c>
    </row>
    <row r="210" spans="1:9" ht="49.9" customHeight="1" x14ac:dyDescent="0.15">
      <c r="A210" s="2">
        <v>207</v>
      </c>
      <c r="B210" s="2" t="s">
        <v>218</v>
      </c>
      <c r="C210" s="2"/>
      <c r="D210" s="2">
        <v>166</v>
      </c>
      <c r="E210" s="2">
        <v>4</v>
      </c>
      <c r="F210" s="2">
        <v>20</v>
      </c>
      <c r="G210" s="1">
        <f t="shared" si="8"/>
        <v>30.120481927710845</v>
      </c>
      <c r="H210" s="1">
        <f t="shared" si="10"/>
        <v>0.92999999999999994</v>
      </c>
      <c r="I210" s="1">
        <f t="shared" si="9"/>
        <v>3.7199999999999998</v>
      </c>
    </row>
    <row r="211" spans="1:9" ht="49.9" customHeight="1" x14ac:dyDescent="0.15">
      <c r="A211" s="2">
        <v>208</v>
      </c>
      <c r="B211" s="2" t="s">
        <v>219</v>
      </c>
      <c r="C211" s="2"/>
      <c r="D211" s="2">
        <v>180</v>
      </c>
      <c r="E211" s="2">
        <v>2</v>
      </c>
      <c r="F211" s="2">
        <v>20</v>
      </c>
      <c r="G211" s="1">
        <f t="shared" si="8"/>
        <v>55.55555555555555</v>
      </c>
      <c r="H211" s="1">
        <f t="shared" si="10"/>
        <v>1</v>
      </c>
      <c r="I211" s="1">
        <f t="shared" si="9"/>
        <v>2</v>
      </c>
    </row>
    <row r="212" spans="1:9" ht="49.9" customHeight="1" x14ac:dyDescent="0.15">
      <c r="A212" s="2">
        <v>209</v>
      </c>
      <c r="B212" s="2" t="s">
        <v>220</v>
      </c>
      <c r="C212" s="2"/>
      <c r="D212" s="2">
        <v>140.80000000000001</v>
      </c>
      <c r="E212" s="2">
        <v>4</v>
      </c>
      <c r="F212" s="2">
        <v>20</v>
      </c>
      <c r="G212" s="1">
        <f t="shared" si="8"/>
        <v>35.511363636363633</v>
      </c>
      <c r="H212" s="1">
        <f t="shared" si="10"/>
        <v>0.80399999999999994</v>
      </c>
      <c r="I212" s="1">
        <f t="shared" si="9"/>
        <v>3.2159999999999997</v>
      </c>
    </row>
    <row r="213" spans="1:9" ht="49.9" customHeight="1" x14ac:dyDescent="0.15">
      <c r="A213" s="2">
        <v>210</v>
      </c>
      <c r="B213" s="2" t="s">
        <v>221</v>
      </c>
      <c r="C213" s="2"/>
      <c r="D213" s="2">
        <v>219.08</v>
      </c>
      <c r="E213" s="2">
        <v>2</v>
      </c>
      <c r="F213" s="2">
        <v>10</v>
      </c>
      <c r="G213" s="1">
        <f t="shared" si="8"/>
        <v>22.822713164140954</v>
      </c>
      <c r="H213" s="1">
        <f t="shared" si="10"/>
        <v>1.1954000000000002</v>
      </c>
      <c r="I213" s="1">
        <f t="shared" si="9"/>
        <v>2.3908000000000005</v>
      </c>
    </row>
    <row r="214" spans="1:9" ht="49.9" customHeight="1" x14ac:dyDescent="0.15">
      <c r="A214" s="2">
        <v>211</v>
      </c>
      <c r="B214" s="2" t="s">
        <v>222</v>
      </c>
      <c r="C214" s="2"/>
      <c r="D214" s="2">
        <v>495.39</v>
      </c>
      <c r="E214" s="2">
        <v>2</v>
      </c>
      <c r="F214" s="2">
        <v>20</v>
      </c>
      <c r="G214" s="1">
        <f t="shared" si="8"/>
        <v>20.186115989422476</v>
      </c>
      <c r="H214" s="1">
        <f t="shared" si="10"/>
        <v>2.5769500000000001</v>
      </c>
      <c r="I214" s="1">
        <f t="shared" si="9"/>
        <v>5.1539000000000001</v>
      </c>
    </row>
    <row r="215" spans="1:9" ht="49.9" customHeight="1" x14ac:dyDescent="0.15">
      <c r="A215" s="2">
        <v>212</v>
      </c>
      <c r="B215" s="2" t="s">
        <v>223</v>
      </c>
      <c r="C215" s="2"/>
      <c r="D215" s="2">
        <v>957.39</v>
      </c>
      <c r="E215" s="2">
        <v>2</v>
      </c>
      <c r="F215" s="2">
        <v>20</v>
      </c>
      <c r="G215" s="1">
        <f t="shared" si="8"/>
        <v>10.445064184919417</v>
      </c>
      <c r="H215" s="1">
        <f t="shared" si="10"/>
        <v>4.8869499999999997</v>
      </c>
      <c r="I215" s="1">
        <f t="shared" si="9"/>
        <v>9.7738999999999994</v>
      </c>
    </row>
    <row r="216" spans="1:9" ht="49.9" customHeight="1" x14ac:dyDescent="0.15">
      <c r="A216" s="2">
        <v>213</v>
      </c>
      <c r="B216" s="2" t="s">
        <v>224</v>
      </c>
      <c r="C216" s="2"/>
      <c r="D216" s="2">
        <v>2839.41</v>
      </c>
      <c r="E216" s="2">
        <v>1</v>
      </c>
      <c r="F216" s="2">
        <v>50</v>
      </c>
      <c r="G216" s="1">
        <f t="shared" si="8"/>
        <v>17.609292071240152</v>
      </c>
      <c r="H216" s="1">
        <f>D216*5/1000+0.1+1.5</f>
        <v>15.797049999999999</v>
      </c>
      <c r="I216" s="1">
        <f t="shared" si="9"/>
        <v>15.797049999999999</v>
      </c>
    </row>
    <row r="217" spans="1:9" ht="49.9" customHeight="1" x14ac:dyDescent="0.15">
      <c r="A217" s="2">
        <v>214</v>
      </c>
      <c r="B217" s="2" t="s">
        <v>225</v>
      </c>
      <c r="C217" s="2"/>
      <c r="D217" s="2">
        <v>389.14</v>
      </c>
      <c r="E217" s="2">
        <v>1</v>
      </c>
      <c r="F217" s="2">
        <v>5</v>
      </c>
      <c r="G217" s="1">
        <f t="shared" si="8"/>
        <v>12.848846173613611</v>
      </c>
      <c r="H217" s="1">
        <f>D217*5/1000+0.1+0.1</f>
        <v>2.1456999999999997</v>
      </c>
      <c r="I217" s="1">
        <f t="shared" si="9"/>
        <v>2.1456999999999997</v>
      </c>
    </row>
    <row r="218" spans="1:9" ht="49.9" customHeight="1" x14ac:dyDescent="0.15">
      <c r="A218" s="2">
        <v>215</v>
      </c>
      <c r="B218" s="2" t="s">
        <v>226</v>
      </c>
      <c r="C218" s="2"/>
      <c r="D218" s="2">
        <v>744.7</v>
      </c>
      <c r="E218" s="2">
        <v>1</v>
      </c>
      <c r="F218" s="2">
        <v>10</v>
      </c>
      <c r="G218" s="1">
        <f t="shared" si="8"/>
        <v>13.428226131328051</v>
      </c>
      <c r="H218" s="1">
        <f>D218*5/1000+0.1+0.1</f>
        <v>3.9235000000000002</v>
      </c>
      <c r="I218" s="1">
        <f t="shared" si="9"/>
        <v>3.9235000000000002</v>
      </c>
    </row>
    <row r="219" spans="1:9" ht="49.9" customHeight="1" x14ac:dyDescent="0.15">
      <c r="A219" s="2">
        <v>216</v>
      </c>
      <c r="B219" s="2" t="s">
        <v>227</v>
      </c>
      <c r="C219" s="2"/>
      <c r="D219" s="2">
        <v>838.5</v>
      </c>
      <c r="E219" s="2">
        <v>1</v>
      </c>
      <c r="F219" s="2">
        <v>10</v>
      </c>
      <c r="G219" s="1">
        <f t="shared" si="8"/>
        <v>11.926058437686345</v>
      </c>
      <c r="H219" s="1">
        <f>D219*5/1000+0.1+0.2</f>
        <v>4.4924999999999997</v>
      </c>
      <c r="I219" s="1">
        <f t="shared" si="9"/>
        <v>4.4924999999999997</v>
      </c>
    </row>
    <row r="220" spans="1:9" ht="49.9" customHeight="1" x14ac:dyDescent="0.15">
      <c r="A220" s="2">
        <v>217</v>
      </c>
      <c r="B220" s="2" t="s">
        <v>228</v>
      </c>
      <c r="C220" s="2"/>
      <c r="D220" s="2">
        <v>828.7</v>
      </c>
      <c r="E220" s="2">
        <v>1</v>
      </c>
      <c r="F220" s="2">
        <v>10</v>
      </c>
      <c r="G220" s="1">
        <f t="shared" si="8"/>
        <v>12.067093037287316</v>
      </c>
      <c r="H220" s="1">
        <f>D220*5/1000+0.1+0.2</f>
        <v>4.4435000000000002</v>
      </c>
      <c r="I220" s="1">
        <f t="shared" si="9"/>
        <v>4.4435000000000002</v>
      </c>
    </row>
    <row r="221" spans="1:9" ht="49.9" customHeight="1" x14ac:dyDescent="0.15">
      <c r="A221" s="2">
        <v>218</v>
      </c>
      <c r="B221" s="2" t="s">
        <v>229</v>
      </c>
      <c r="C221" s="2"/>
      <c r="D221" s="2">
        <v>747.16</v>
      </c>
      <c r="E221" s="2">
        <v>1</v>
      </c>
      <c r="F221" s="2">
        <v>10</v>
      </c>
      <c r="G221" s="1">
        <f t="shared" si="8"/>
        <v>13.384014133518924</v>
      </c>
      <c r="H221" s="1">
        <f>D221*5/1000+0.1+0.1</f>
        <v>3.9358</v>
      </c>
      <c r="I221" s="1">
        <f t="shared" si="9"/>
        <v>3.9358</v>
      </c>
    </row>
    <row r="222" spans="1:9" ht="49.9" customHeight="1" x14ac:dyDescent="0.15">
      <c r="A222" s="2">
        <v>219</v>
      </c>
      <c r="B222" s="2" t="s">
        <v>230</v>
      </c>
      <c r="C222" s="2"/>
      <c r="D222" s="2">
        <v>174.47</v>
      </c>
      <c r="E222" s="2">
        <v>2</v>
      </c>
      <c r="F222" s="2">
        <v>10</v>
      </c>
      <c r="G222" s="1">
        <f t="shared" si="8"/>
        <v>28.658222043904399</v>
      </c>
      <c r="H222" s="1">
        <f>D222*5/1000+0.1+0.1</f>
        <v>1.0723500000000001</v>
      </c>
      <c r="I222" s="1">
        <f t="shared" si="9"/>
        <v>2.1447000000000003</v>
      </c>
    </row>
    <row r="223" spans="1:9" ht="49.9" customHeight="1" x14ac:dyDescent="0.15">
      <c r="A223" s="2">
        <v>220</v>
      </c>
      <c r="B223" s="2" t="s">
        <v>231</v>
      </c>
      <c r="C223" s="2"/>
      <c r="D223" s="2">
        <v>267.3</v>
      </c>
      <c r="E223" s="2">
        <v>6</v>
      </c>
      <c r="F223" s="2">
        <v>30</v>
      </c>
      <c r="G223" s="1">
        <f t="shared" si="8"/>
        <v>18.705574261129815</v>
      </c>
      <c r="H223" s="1">
        <f>D223*5/1000+0.1+0.1</f>
        <v>1.5365000000000002</v>
      </c>
      <c r="I223" s="1">
        <f t="shared" si="9"/>
        <v>9.2190000000000012</v>
      </c>
    </row>
    <row r="224" spans="1:9" ht="49.9" customHeight="1" x14ac:dyDescent="0.15">
      <c r="A224" s="2">
        <v>221</v>
      </c>
      <c r="B224" s="2" t="s">
        <v>232</v>
      </c>
      <c r="C224" s="2"/>
      <c r="D224" s="2">
        <v>254.6</v>
      </c>
      <c r="E224" s="2">
        <v>5</v>
      </c>
      <c r="F224" s="2">
        <v>25</v>
      </c>
      <c r="G224" s="1">
        <f t="shared" si="8"/>
        <v>19.638648860958366</v>
      </c>
      <c r="H224" s="1">
        <f>D224*5/1000+0.1</f>
        <v>1.373</v>
      </c>
      <c r="I224" s="1">
        <f t="shared" si="9"/>
        <v>6.8650000000000002</v>
      </c>
    </row>
    <row r="225" spans="1:9" ht="49.9" customHeight="1" x14ac:dyDescent="0.15">
      <c r="A225" s="2">
        <v>222</v>
      </c>
      <c r="B225" s="2" t="s">
        <v>233</v>
      </c>
      <c r="C225" s="2"/>
      <c r="D225" s="2">
        <v>312.89</v>
      </c>
      <c r="E225" s="2">
        <v>5</v>
      </c>
      <c r="F225" s="2">
        <v>25</v>
      </c>
      <c r="G225" s="1">
        <f t="shared" si="8"/>
        <v>15.980056889002528</v>
      </c>
      <c r="H225" s="1">
        <f>D225*5/1000+0.1+0.1</f>
        <v>1.7644500000000001</v>
      </c>
      <c r="I225" s="1">
        <f t="shared" si="9"/>
        <v>8.8222500000000004</v>
      </c>
    </row>
    <row r="226" spans="1:9" ht="49.9" customHeight="1" x14ac:dyDescent="0.15">
      <c r="A226" s="2">
        <v>223</v>
      </c>
      <c r="B226" s="2" t="s">
        <v>234</v>
      </c>
      <c r="C226" s="2"/>
      <c r="D226" s="2">
        <v>376.13</v>
      </c>
      <c r="E226" s="2">
        <v>3</v>
      </c>
      <c r="F226" s="2">
        <v>15</v>
      </c>
      <c r="G226" s="1">
        <f t="shared" si="8"/>
        <v>13.293276260867254</v>
      </c>
      <c r="H226" s="1">
        <f>D226*5/1000+0.1</f>
        <v>1.9806500000000002</v>
      </c>
      <c r="I226" s="1">
        <f t="shared" si="9"/>
        <v>5.9419500000000003</v>
      </c>
    </row>
    <row r="227" spans="1:9" ht="49.9" customHeight="1" x14ac:dyDescent="0.15">
      <c r="A227" s="2">
        <v>224</v>
      </c>
      <c r="B227" s="2" t="s">
        <v>235</v>
      </c>
      <c r="C227" s="2"/>
      <c r="D227" s="2">
        <v>607.28</v>
      </c>
      <c r="E227" s="2">
        <v>3</v>
      </c>
      <c r="F227" s="2">
        <v>30</v>
      </c>
      <c r="G227" s="1">
        <f t="shared" si="8"/>
        <v>16.466868660255567</v>
      </c>
      <c r="H227" s="1">
        <f>D227*5/1000+0.1+0.2</f>
        <v>3.3363999999999998</v>
      </c>
      <c r="I227" s="1">
        <f t="shared" si="9"/>
        <v>10.0092</v>
      </c>
    </row>
    <row r="228" spans="1:9" ht="49.9" customHeight="1" x14ac:dyDescent="0.15">
      <c r="A228" s="2">
        <v>225</v>
      </c>
      <c r="B228" s="2" t="s">
        <v>236</v>
      </c>
      <c r="C228" s="2"/>
      <c r="D228" s="2">
        <v>172.48</v>
      </c>
      <c r="E228" s="2">
        <v>3</v>
      </c>
      <c r="F228" s="2">
        <v>15</v>
      </c>
      <c r="G228" s="1">
        <f t="shared" si="8"/>
        <v>28.988868274582561</v>
      </c>
      <c r="H228" s="1">
        <f>D228*5/1000+0.1</f>
        <v>0.96239999999999992</v>
      </c>
      <c r="I228" s="1">
        <f t="shared" si="9"/>
        <v>2.8872</v>
      </c>
    </row>
    <row r="229" spans="1:9" ht="49.9" customHeight="1" x14ac:dyDescent="0.15">
      <c r="A229" s="2">
        <v>226</v>
      </c>
      <c r="B229" s="2" t="s">
        <v>237</v>
      </c>
      <c r="C229" s="2"/>
      <c r="D229" s="2">
        <v>329.06</v>
      </c>
      <c r="E229" s="2">
        <v>3</v>
      </c>
      <c r="F229" s="2">
        <v>15</v>
      </c>
      <c r="G229" s="1">
        <f t="shared" si="8"/>
        <v>15.194797301403998</v>
      </c>
      <c r="H229" s="1">
        <f>D229*5/1000+0.1</f>
        <v>1.7453000000000001</v>
      </c>
      <c r="I229" s="1">
        <f t="shared" si="9"/>
        <v>5.2359</v>
      </c>
    </row>
    <row r="230" spans="1:9" ht="49.9" customHeight="1" x14ac:dyDescent="0.15">
      <c r="A230" s="2">
        <v>227</v>
      </c>
      <c r="B230" s="2" t="s">
        <v>238</v>
      </c>
      <c r="C230" s="2"/>
      <c r="D230" s="2">
        <v>745.51</v>
      </c>
      <c r="E230" s="2">
        <v>3</v>
      </c>
      <c r="F230" s="2">
        <v>30</v>
      </c>
      <c r="G230" s="1">
        <f t="shared" si="8"/>
        <v>13.413636302665291</v>
      </c>
      <c r="H230" s="1">
        <f>D230*5/1000+0.1+0.2</f>
        <v>4.0275500000000006</v>
      </c>
      <c r="I230" s="1">
        <f t="shared" si="9"/>
        <v>12.082650000000001</v>
      </c>
    </row>
    <row r="231" spans="1:9" ht="49.9" customHeight="1" x14ac:dyDescent="0.15">
      <c r="A231" s="2">
        <v>228</v>
      </c>
      <c r="B231" s="2" t="s">
        <v>239</v>
      </c>
      <c r="C231" s="2"/>
      <c r="D231" s="2">
        <v>236.16</v>
      </c>
      <c r="E231" s="2">
        <v>3</v>
      </c>
      <c r="F231" s="2">
        <v>15</v>
      </c>
      <c r="G231" s="1">
        <f t="shared" si="8"/>
        <v>21.17208672086721</v>
      </c>
      <c r="H231" s="1">
        <f>D231*5/1000+0.1</f>
        <v>1.2807999999999999</v>
      </c>
      <c r="I231" s="1">
        <f t="shared" si="9"/>
        <v>3.8423999999999996</v>
      </c>
    </row>
    <row r="232" spans="1:9" ht="49.9" customHeight="1" x14ac:dyDescent="0.15">
      <c r="A232" s="2">
        <v>229</v>
      </c>
      <c r="B232" s="2" t="s">
        <v>240</v>
      </c>
      <c r="C232" s="2"/>
      <c r="D232" s="2">
        <v>744.34</v>
      </c>
      <c r="E232" s="2">
        <v>5</v>
      </c>
      <c r="F232" s="2">
        <v>50</v>
      </c>
      <c r="G232" s="1">
        <f t="shared" si="8"/>
        <v>13.434720692156811</v>
      </c>
      <c r="H232" s="1">
        <f>D232*5/1000+0.1+0.3</f>
        <v>4.1217000000000006</v>
      </c>
      <c r="I232" s="1">
        <f t="shared" si="9"/>
        <v>20.608500000000003</v>
      </c>
    </row>
    <row r="233" spans="1:9" ht="49.9" customHeight="1" x14ac:dyDescent="0.15">
      <c r="A233" s="2">
        <v>230</v>
      </c>
      <c r="B233" s="2" t="s">
        <v>241</v>
      </c>
      <c r="C233" s="2"/>
      <c r="D233" s="2">
        <v>745.64</v>
      </c>
      <c r="E233" s="2">
        <v>5</v>
      </c>
      <c r="F233" s="2">
        <v>50</v>
      </c>
      <c r="G233" s="1">
        <f t="shared" si="8"/>
        <v>13.411297677163242</v>
      </c>
      <c r="H233" s="1">
        <f>D233*5/1000+0.1+0.3</f>
        <v>4.1281999999999996</v>
      </c>
      <c r="I233" s="1">
        <f t="shared" si="9"/>
        <v>20.640999999999998</v>
      </c>
    </row>
    <row r="234" spans="1:9" ht="49.9" customHeight="1" x14ac:dyDescent="0.15">
      <c r="A234" s="2">
        <v>231</v>
      </c>
      <c r="B234" s="2" t="s">
        <v>242</v>
      </c>
      <c r="C234" s="2"/>
      <c r="D234" s="2">
        <v>342.56</v>
      </c>
      <c r="E234" s="2">
        <v>5</v>
      </c>
      <c r="F234" s="2">
        <v>25</v>
      </c>
      <c r="G234" s="1">
        <f t="shared" si="8"/>
        <v>14.59598318542737</v>
      </c>
      <c r="H234" s="1">
        <f>D234*5/1000+0.1+0.2</f>
        <v>2.0127999999999999</v>
      </c>
      <c r="I234" s="1">
        <f t="shared" si="9"/>
        <v>10.064</v>
      </c>
    </row>
    <row r="235" spans="1:9" ht="49.9" customHeight="1" x14ac:dyDescent="0.15">
      <c r="A235" s="2">
        <v>232</v>
      </c>
      <c r="B235" s="2" t="s">
        <v>243</v>
      </c>
      <c r="C235" s="2"/>
      <c r="D235" s="2">
        <v>328.55</v>
      </c>
      <c r="E235" s="2">
        <v>5</v>
      </c>
      <c r="F235" s="2">
        <v>25</v>
      </c>
      <c r="G235" s="1">
        <f t="shared" si="8"/>
        <v>15.218383807639627</v>
      </c>
      <c r="H235" s="1">
        <f>D235*5/1000+0.1+0.2</f>
        <v>1.94275</v>
      </c>
      <c r="I235" s="1">
        <f t="shared" si="9"/>
        <v>9.7137499999999992</v>
      </c>
    </row>
    <row r="236" spans="1:9" ht="49.9" customHeight="1" x14ac:dyDescent="0.15">
      <c r="A236" s="2">
        <v>233</v>
      </c>
      <c r="B236" s="2" t="s">
        <v>244</v>
      </c>
      <c r="C236" s="2"/>
      <c r="D236" s="2">
        <v>410.18</v>
      </c>
      <c r="E236" s="2">
        <v>5</v>
      </c>
      <c r="F236" s="2">
        <v>20</v>
      </c>
      <c r="G236" s="1">
        <f t="shared" si="8"/>
        <v>9.7518162757813656</v>
      </c>
      <c r="H236" s="1">
        <f>D236*5/1000+0.1+0.1</f>
        <v>2.2509000000000001</v>
      </c>
      <c r="I236" s="1">
        <f t="shared" si="9"/>
        <v>11.2545</v>
      </c>
    </row>
    <row r="237" spans="1:9" ht="49.9" customHeight="1" x14ac:dyDescent="0.15">
      <c r="A237" s="2">
        <v>234</v>
      </c>
      <c r="B237" s="2" t="s">
        <v>245</v>
      </c>
      <c r="C237" s="2"/>
      <c r="D237" s="2">
        <v>572.47</v>
      </c>
      <c r="E237" s="2">
        <v>5</v>
      </c>
      <c r="F237" s="2">
        <v>50</v>
      </c>
      <c r="G237" s="1">
        <f t="shared" si="8"/>
        <v>17.4681642706168</v>
      </c>
      <c r="H237" s="1">
        <f>D237*5/1000+0.1</f>
        <v>2.9623500000000003</v>
      </c>
      <c r="I237" s="1">
        <f t="shared" si="9"/>
        <v>14.811750000000002</v>
      </c>
    </row>
    <row r="238" spans="1:9" ht="49.9" customHeight="1" x14ac:dyDescent="0.15">
      <c r="A238" s="2">
        <v>235</v>
      </c>
      <c r="B238" s="2" t="s">
        <v>246</v>
      </c>
      <c r="C238" s="2"/>
      <c r="D238" s="2">
        <v>544.04</v>
      </c>
      <c r="E238" s="2">
        <v>5</v>
      </c>
      <c r="F238" s="2">
        <v>50</v>
      </c>
      <c r="G238" s="1">
        <f t="shared" si="8"/>
        <v>18.381001396956108</v>
      </c>
      <c r="H238" s="1">
        <f>D238*5/1000+0.1</f>
        <v>2.8201999999999998</v>
      </c>
      <c r="I238" s="1">
        <f t="shared" si="9"/>
        <v>14.100999999999999</v>
      </c>
    </row>
    <row r="239" spans="1:9" ht="49.9" customHeight="1" x14ac:dyDescent="0.15">
      <c r="A239" s="2">
        <v>236</v>
      </c>
      <c r="B239" s="2" t="s">
        <v>247</v>
      </c>
      <c r="C239" s="2"/>
      <c r="D239" s="2">
        <v>1007.52</v>
      </c>
      <c r="E239" s="2">
        <v>5</v>
      </c>
      <c r="F239" s="2">
        <v>50</v>
      </c>
      <c r="G239" s="1">
        <f t="shared" si="8"/>
        <v>9.925361283150707</v>
      </c>
      <c r="H239" s="1">
        <f>D239*5/1000+0.1+0.8</f>
        <v>5.9375999999999998</v>
      </c>
      <c r="I239" s="1">
        <f t="shared" si="9"/>
        <v>29.687999999999999</v>
      </c>
    </row>
    <row r="240" spans="1:9" ht="49.9" customHeight="1" x14ac:dyDescent="0.15">
      <c r="A240" s="2">
        <v>237</v>
      </c>
      <c r="B240" s="2" t="s">
        <v>248</v>
      </c>
      <c r="C240" s="2"/>
      <c r="D240" s="2">
        <v>421.4</v>
      </c>
      <c r="E240" s="2">
        <v>5</v>
      </c>
      <c r="F240" s="2">
        <v>20</v>
      </c>
      <c r="G240" s="1">
        <f t="shared" si="8"/>
        <v>9.4921689606074988</v>
      </c>
      <c r="H240" s="1">
        <f>D240*5/1000+0.1+0.1</f>
        <v>2.3070000000000004</v>
      </c>
      <c r="I240" s="1">
        <f t="shared" si="9"/>
        <v>11.535000000000002</v>
      </c>
    </row>
    <row r="241" spans="1:9" ht="49.9" customHeight="1" x14ac:dyDescent="0.15">
      <c r="A241" s="2">
        <v>238</v>
      </c>
      <c r="B241" s="2" t="s">
        <v>249</v>
      </c>
      <c r="C241" s="2"/>
      <c r="D241" s="2">
        <v>378.24</v>
      </c>
      <c r="E241" s="2">
        <v>5</v>
      </c>
      <c r="F241" s="2">
        <v>20</v>
      </c>
      <c r="G241" s="1">
        <f t="shared" si="8"/>
        <v>10.575296108291033</v>
      </c>
      <c r="H241" s="1">
        <f>D241*5/1000+0.1+0.1</f>
        <v>2.0912000000000002</v>
      </c>
      <c r="I241" s="1">
        <f t="shared" si="9"/>
        <v>10.456000000000001</v>
      </c>
    </row>
    <row r="242" spans="1:9" ht="49.9" customHeight="1" x14ac:dyDescent="0.15">
      <c r="A242" s="2">
        <v>239</v>
      </c>
      <c r="B242" s="2" t="s">
        <v>250</v>
      </c>
      <c r="C242" s="2"/>
      <c r="D242" s="2">
        <v>335.5</v>
      </c>
      <c r="E242" s="2">
        <v>5</v>
      </c>
      <c r="F242" s="2">
        <v>20</v>
      </c>
      <c r="G242" s="1">
        <f t="shared" si="8"/>
        <v>11.922503725782414</v>
      </c>
      <c r="H242" s="1">
        <f>D242*5/1000+0.1+0.1</f>
        <v>1.8775000000000002</v>
      </c>
      <c r="I242" s="1">
        <f t="shared" si="9"/>
        <v>9.3875000000000011</v>
      </c>
    </row>
    <row r="243" spans="1:9" ht="49.9" customHeight="1" x14ac:dyDescent="0.15">
      <c r="A243" s="2">
        <v>240</v>
      </c>
      <c r="B243" s="2" t="s">
        <v>251</v>
      </c>
      <c r="C243" s="2"/>
      <c r="D243" s="2">
        <v>293.27</v>
      </c>
      <c r="E243" s="2">
        <v>10</v>
      </c>
      <c r="F243" s="2">
        <v>50</v>
      </c>
      <c r="G243" s="1">
        <f t="shared" si="8"/>
        <v>17.049135608824631</v>
      </c>
      <c r="H243" s="1">
        <f>D243*5/1000+0.1</f>
        <v>1.5663499999999999</v>
      </c>
      <c r="I243" s="1">
        <f t="shared" si="9"/>
        <v>15.663499999999999</v>
      </c>
    </row>
    <row r="244" spans="1:9" ht="49.9" customHeight="1" x14ac:dyDescent="0.15">
      <c r="A244" s="2">
        <v>241</v>
      </c>
      <c r="B244" s="2" t="s">
        <v>252</v>
      </c>
      <c r="C244" s="2"/>
      <c r="D244" s="2">
        <v>85.43</v>
      </c>
      <c r="E244" s="2">
        <v>10</v>
      </c>
      <c r="F244" s="2">
        <v>50</v>
      </c>
      <c r="G244" s="1">
        <f t="shared" si="8"/>
        <v>58.527449373756284</v>
      </c>
      <c r="H244" s="1">
        <f>D244*5/1000+0.1</f>
        <v>0.52715000000000001</v>
      </c>
      <c r="I244" s="1">
        <f t="shared" si="9"/>
        <v>5.2714999999999996</v>
      </c>
    </row>
    <row r="245" spans="1:9" ht="49.9" customHeight="1" x14ac:dyDescent="0.15">
      <c r="A245" s="2">
        <v>242</v>
      </c>
      <c r="B245" s="2" t="s">
        <v>253</v>
      </c>
      <c r="C245" s="2"/>
      <c r="D245" s="2">
        <v>198.81</v>
      </c>
      <c r="E245" s="2">
        <v>10</v>
      </c>
      <c r="F245" s="2">
        <v>50</v>
      </c>
      <c r="G245" s="1">
        <f t="shared" si="8"/>
        <v>25.14964036014285</v>
      </c>
      <c r="H245" s="1">
        <f>D245*5/1000+0.1+0.1</f>
        <v>1.1940500000000001</v>
      </c>
      <c r="I245" s="1">
        <f t="shared" si="9"/>
        <v>11.9405</v>
      </c>
    </row>
    <row r="246" spans="1:9" ht="49.9" customHeight="1" x14ac:dyDescent="0.15">
      <c r="A246" s="2">
        <v>243</v>
      </c>
      <c r="B246" s="2" t="s">
        <v>254</v>
      </c>
      <c r="C246" s="2"/>
      <c r="D246" s="2">
        <v>117.66</v>
      </c>
      <c r="E246" s="2">
        <v>10</v>
      </c>
      <c r="F246" s="2">
        <v>50</v>
      </c>
      <c r="G246" s="1">
        <f t="shared" si="8"/>
        <v>42.495325514193439</v>
      </c>
      <c r="H246" s="1">
        <f>D246*5/1000+0.1</f>
        <v>0.68829999999999991</v>
      </c>
      <c r="I246" s="1">
        <f t="shared" si="9"/>
        <v>6.8829999999999991</v>
      </c>
    </row>
    <row r="247" spans="1:9" ht="49.9" customHeight="1" x14ac:dyDescent="0.15">
      <c r="A247" s="2">
        <v>244</v>
      </c>
      <c r="B247" s="2" t="s">
        <v>255</v>
      </c>
      <c r="C247" s="2"/>
      <c r="D247" s="2">
        <v>109.43</v>
      </c>
      <c r="E247" s="2">
        <v>10</v>
      </c>
      <c r="F247" s="2">
        <v>50</v>
      </c>
      <c r="G247" s="1">
        <f t="shared" si="8"/>
        <v>45.691309512930637</v>
      </c>
      <c r="H247" s="1">
        <f>D247*5/1000+0.1</f>
        <v>0.64715000000000011</v>
      </c>
      <c r="I247" s="1">
        <f t="shared" si="9"/>
        <v>6.4715000000000007</v>
      </c>
    </row>
    <row r="248" spans="1:9" ht="49.9" customHeight="1" x14ac:dyDescent="0.15">
      <c r="A248" s="2">
        <v>245</v>
      </c>
      <c r="B248" s="2" t="s">
        <v>256</v>
      </c>
      <c r="C248" s="2"/>
      <c r="D248" s="2">
        <v>663.09</v>
      </c>
      <c r="E248" s="2">
        <v>5</v>
      </c>
      <c r="F248" s="2">
        <v>50</v>
      </c>
      <c r="G248" s="1">
        <f t="shared" si="8"/>
        <v>15.080909077199172</v>
      </c>
      <c r="H248" s="1">
        <f>D248*5/1000+0.1+0.3</f>
        <v>3.7154500000000001</v>
      </c>
      <c r="I248" s="1">
        <f t="shared" si="9"/>
        <v>18.577249999999999</v>
      </c>
    </row>
    <row r="249" spans="1:9" ht="49.9" customHeight="1" x14ac:dyDescent="0.15">
      <c r="A249" s="2">
        <v>246</v>
      </c>
      <c r="B249" s="2" t="s">
        <v>257</v>
      </c>
      <c r="C249" s="2"/>
      <c r="D249" s="2">
        <v>163.84</v>
      </c>
      <c r="E249" s="2">
        <v>10</v>
      </c>
      <c r="F249" s="2">
        <v>50</v>
      </c>
      <c r="G249" s="1">
        <f t="shared" si="8"/>
        <v>30.517578125</v>
      </c>
      <c r="H249" s="1">
        <f>D249*5/1000+0.1</f>
        <v>0.91920000000000002</v>
      </c>
      <c r="I249" s="1">
        <f t="shared" si="9"/>
        <v>9.1920000000000002</v>
      </c>
    </row>
    <row r="250" spans="1:9" ht="49.9" customHeight="1" x14ac:dyDescent="0.15">
      <c r="A250" s="2">
        <v>247</v>
      </c>
      <c r="B250" s="2" t="s">
        <v>258</v>
      </c>
      <c r="C250" s="2"/>
      <c r="D250" s="2">
        <v>1641.69</v>
      </c>
      <c r="E250" s="2">
        <v>30</v>
      </c>
      <c r="F250" s="2">
        <v>80</v>
      </c>
      <c r="G250" s="1">
        <f t="shared" si="8"/>
        <v>1.6243423951334699</v>
      </c>
      <c r="H250" s="1">
        <f>D250*5/1000+0.1+0.3</f>
        <v>8.6084500000000013</v>
      </c>
      <c r="I250" s="16">
        <v>80</v>
      </c>
    </row>
    <row r="251" spans="1:9" ht="49.9" customHeight="1" x14ac:dyDescent="0.15">
      <c r="A251" s="2">
        <v>248</v>
      </c>
      <c r="B251" s="2" t="s">
        <v>259</v>
      </c>
      <c r="C251" s="2"/>
      <c r="D251" s="2">
        <v>1493.19</v>
      </c>
      <c r="E251" s="2">
        <v>30</v>
      </c>
      <c r="F251" s="2">
        <v>80</v>
      </c>
      <c r="G251" s="1">
        <f t="shared" si="8"/>
        <v>1.7858856988505591</v>
      </c>
      <c r="H251" s="1">
        <f>D251*5/1000+0.1</f>
        <v>7.56595</v>
      </c>
      <c r="I251" s="16">
        <v>80</v>
      </c>
    </row>
    <row r="252" spans="1:9" ht="49.9" customHeight="1" x14ac:dyDescent="0.15">
      <c r="A252" s="2">
        <v>249</v>
      </c>
      <c r="B252" s="2" t="s">
        <v>260</v>
      </c>
      <c r="C252" s="2"/>
      <c r="D252" s="2">
        <v>899.8</v>
      </c>
      <c r="E252" s="2">
        <v>100</v>
      </c>
      <c r="F252" s="2">
        <v>150</v>
      </c>
      <c r="G252" s="1">
        <f t="shared" si="8"/>
        <v>1.6670371193598579</v>
      </c>
      <c r="H252" s="1">
        <f>D252*5/1000+0.1+0.2</f>
        <v>4.7989999999999995</v>
      </c>
      <c r="I252" s="10">
        <v>150</v>
      </c>
    </row>
    <row r="253" spans="1:9" ht="49.9" customHeight="1" x14ac:dyDescent="0.15">
      <c r="A253" s="2">
        <v>250</v>
      </c>
      <c r="B253" s="2" t="s">
        <v>261</v>
      </c>
      <c r="C253" s="2"/>
      <c r="D253" s="2">
        <v>677.8</v>
      </c>
      <c r="E253" s="2">
        <v>100</v>
      </c>
      <c r="F253" s="2">
        <v>150</v>
      </c>
      <c r="G253" s="1">
        <f t="shared" si="8"/>
        <v>2.2130421953378581</v>
      </c>
      <c r="H253" s="1">
        <f>D253*5/1000+0.1+0.2</f>
        <v>3.6890000000000001</v>
      </c>
      <c r="I253" s="10">
        <v>150</v>
      </c>
    </row>
    <row r="254" spans="1:9" ht="49.9" customHeight="1" x14ac:dyDescent="0.15">
      <c r="A254" s="2">
        <v>251</v>
      </c>
      <c r="B254" s="2" t="s">
        <v>262</v>
      </c>
      <c r="C254" s="2"/>
      <c r="D254" s="2">
        <v>693.81</v>
      </c>
      <c r="E254" s="2">
        <v>120</v>
      </c>
      <c r="F254" s="2">
        <v>180</v>
      </c>
      <c r="G254" s="1">
        <f t="shared" si="8"/>
        <v>2.1619751805249279</v>
      </c>
      <c r="H254" s="1">
        <f>D254*5/1000+0.1+0.3</f>
        <v>3.8690499999999997</v>
      </c>
      <c r="I254" s="10">
        <v>180</v>
      </c>
    </row>
    <row r="255" spans="1:9" ht="49.9" customHeight="1" x14ac:dyDescent="0.15">
      <c r="A255" s="2">
        <v>252</v>
      </c>
      <c r="B255" s="2" t="s">
        <v>263</v>
      </c>
      <c r="C255" s="2"/>
      <c r="D255" s="2">
        <v>931.61</v>
      </c>
      <c r="E255" s="2">
        <v>120</v>
      </c>
      <c r="F255" s="2">
        <v>180</v>
      </c>
      <c r="G255" s="1">
        <f t="shared" si="8"/>
        <v>1.6101158209980571</v>
      </c>
      <c r="H255" s="1">
        <f>D255*5/1000+0.1+0.5</f>
        <v>5.2580499999999999</v>
      </c>
      <c r="I255" s="10">
        <v>180</v>
      </c>
    </row>
    <row r="256" spans="1:9" ht="49.9" customHeight="1" x14ac:dyDescent="0.15">
      <c r="A256" s="2">
        <v>253</v>
      </c>
      <c r="B256" s="2" t="s">
        <v>264</v>
      </c>
      <c r="C256" s="2"/>
      <c r="D256" s="2">
        <v>591.80999999999995</v>
      </c>
      <c r="E256" s="2">
        <v>120</v>
      </c>
      <c r="F256" s="2">
        <v>180</v>
      </c>
      <c r="G256" s="1">
        <f t="shared" si="8"/>
        <v>2.5345972524965785</v>
      </c>
      <c r="H256" s="1">
        <f>D256*5/1000+0.1+0.3</f>
        <v>3.3590499999999994</v>
      </c>
      <c r="I256" s="10">
        <v>180</v>
      </c>
    </row>
    <row r="257" spans="1:9" ht="49.9" customHeight="1" x14ac:dyDescent="0.15">
      <c r="A257" s="2">
        <v>254</v>
      </c>
      <c r="B257" s="2" t="s">
        <v>265</v>
      </c>
      <c r="C257" s="2"/>
      <c r="D257" s="2">
        <v>354.78</v>
      </c>
      <c r="E257" s="2">
        <v>10</v>
      </c>
      <c r="F257" s="2">
        <v>50</v>
      </c>
      <c r="G257" s="1">
        <f t="shared" si="8"/>
        <v>14.09324088167315</v>
      </c>
      <c r="H257" s="1">
        <f>D257*5/1000+0.1+0.4</f>
        <v>2.2738999999999998</v>
      </c>
      <c r="I257" s="1">
        <f t="shared" si="9"/>
        <v>22.738999999999997</v>
      </c>
    </row>
    <row r="258" spans="1:9" ht="49.9" customHeight="1" x14ac:dyDescent="0.15">
      <c r="A258" s="7">
        <v>255</v>
      </c>
      <c r="B258" s="7" t="s">
        <v>266</v>
      </c>
      <c r="C258" s="7"/>
      <c r="D258" s="7">
        <v>115.6</v>
      </c>
      <c r="E258" s="7">
        <v>300</v>
      </c>
      <c r="F258" s="7">
        <v>450</v>
      </c>
      <c r="G258" s="1">
        <f t="shared" si="8"/>
        <v>12.975778546712803</v>
      </c>
      <c r="H258" s="1">
        <f>D258*5/1000+0.1+0.1</f>
        <v>0.77799999999999991</v>
      </c>
      <c r="I258" s="1">
        <f t="shared" si="9"/>
        <v>233.39999999999998</v>
      </c>
    </row>
    <row r="259" spans="1:9" ht="49.9" customHeight="1" x14ac:dyDescent="0.15">
      <c r="A259" s="2">
        <v>256</v>
      </c>
      <c r="B259" s="2" t="s">
        <v>267</v>
      </c>
      <c r="C259" s="2"/>
      <c r="D259" s="2">
        <v>321.31</v>
      </c>
      <c r="E259" s="2">
        <v>20</v>
      </c>
      <c r="F259" s="2">
        <v>80</v>
      </c>
      <c r="G259" s="1">
        <f t="shared" si="8"/>
        <v>12.449036755781021</v>
      </c>
      <c r="H259" s="1">
        <f>D259*5/1000+0.1</f>
        <v>1.70655</v>
      </c>
      <c r="I259" s="1">
        <f t="shared" si="9"/>
        <v>34.131</v>
      </c>
    </row>
    <row r="260" spans="1:9" ht="49.9" customHeight="1" x14ac:dyDescent="0.15">
      <c r="A260" s="2">
        <v>257</v>
      </c>
      <c r="B260" s="2" t="s">
        <v>268</v>
      </c>
      <c r="C260" s="2"/>
      <c r="D260" s="2">
        <v>387.31</v>
      </c>
      <c r="E260" s="2">
        <v>20</v>
      </c>
      <c r="F260" s="2">
        <v>80</v>
      </c>
      <c r="G260" s="1">
        <f t="shared" ref="G260:G323" si="11">F260/E260/D260*1000</f>
        <v>10.327644522475536</v>
      </c>
      <c r="H260" s="1">
        <f>D260*5/1000+0.1</f>
        <v>2.0365500000000001</v>
      </c>
      <c r="I260" s="1">
        <f t="shared" ref="I260:I323" si="12">H260*E260</f>
        <v>40.731000000000002</v>
      </c>
    </row>
    <row r="261" spans="1:9" ht="49.9" customHeight="1" x14ac:dyDescent="0.15">
      <c r="A261" s="2">
        <v>258</v>
      </c>
      <c r="B261" s="2" t="s">
        <v>269</v>
      </c>
      <c r="C261" s="2"/>
      <c r="D261" s="2">
        <v>378.05</v>
      </c>
      <c r="E261" s="2">
        <v>3</v>
      </c>
      <c r="F261" s="2">
        <v>15</v>
      </c>
      <c r="G261" s="1">
        <f t="shared" si="11"/>
        <v>13.225763787858748</v>
      </c>
      <c r="H261" s="1">
        <f>D261*5/1000+0.1+0.1</f>
        <v>2.0902500000000002</v>
      </c>
      <c r="I261" s="1">
        <f t="shared" si="12"/>
        <v>6.2707500000000005</v>
      </c>
    </row>
    <row r="262" spans="1:9" ht="49.9" customHeight="1" x14ac:dyDescent="0.15">
      <c r="A262" s="2">
        <v>259</v>
      </c>
      <c r="B262" s="2" t="s">
        <v>270</v>
      </c>
      <c r="C262" s="2"/>
      <c r="D262" s="2">
        <v>171.21</v>
      </c>
      <c r="E262" s="2">
        <v>3</v>
      </c>
      <c r="F262" s="2">
        <v>15</v>
      </c>
      <c r="G262" s="1">
        <f t="shared" si="11"/>
        <v>29.203901641259272</v>
      </c>
      <c r="H262" s="1">
        <f>D262*5/1000+0.1+0.2</f>
        <v>1.15605</v>
      </c>
      <c r="I262" s="1">
        <f t="shared" si="12"/>
        <v>3.4681500000000001</v>
      </c>
    </row>
    <row r="263" spans="1:9" ht="49.9" customHeight="1" x14ac:dyDescent="0.15">
      <c r="A263" s="2">
        <v>260</v>
      </c>
      <c r="B263" s="5" t="s">
        <v>271</v>
      </c>
      <c r="C263" s="2"/>
      <c r="D263" s="2">
        <v>321.57</v>
      </c>
      <c r="E263" s="2">
        <v>50</v>
      </c>
      <c r="F263" s="2">
        <v>100</v>
      </c>
      <c r="G263" s="1">
        <f t="shared" si="11"/>
        <v>6.2194856485368657</v>
      </c>
      <c r="H263" s="1">
        <f t="shared" ref="H263:H294" si="13">D263*3/1000+0.1</f>
        <v>1.06471</v>
      </c>
      <c r="I263" s="1">
        <f t="shared" si="12"/>
        <v>53.235500000000002</v>
      </c>
    </row>
    <row r="264" spans="1:9" ht="49.9" customHeight="1" x14ac:dyDescent="0.15">
      <c r="A264" s="2">
        <v>261</v>
      </c>
      <c r="B264" s="5" t="s">
        <v>271</v>
      </c>
      <c r="C264" s="2"/>
      <c r="D264" s="2">
        <v>387.33</v>
      </c>
      <c r="E264" s="2">
        <v>50</v>
      </c>
      <c r="F264" s="2">
        <v>100</v>
      </c>
      <c r="G264" s="1">
        <f t="shared" si="11"/>
        <v>5.1635556244029646</v>
      </c>
      <c r="H264" s="1">
        <f>D264*5/1000+0.1</f>
        <v>2.0366499999999998</v>
      </c>
      <c r="I264" s="1">
        <f t="shared" si="12"/>
        <v>101.8325</v>
      </c>
    </row>
    <row r="265" spans="1:9" ht="49.9" customHeight="1" x14ac:dyDescent="0.15">
      <c r="A265" s="2">
        <v>262</v>
      </c>
      <c r="B265" s="2" t="s">
        <v>272</v>
      </c>
      <c r="C265" s="2"/>
      <c r="D265" s="2">
        <v>378.22</v>
      </c>
      <c r="E265" s="2">
        <v>50</v>
      </c>
      <c r="F265" s="2">
        <v>100</v>
      </c>
      <c r="G265" s="1">
        <f t="shared" si="11"/>
        <v>5.2879276611495944</v>
      </c>
      <c r="H265" s="1">
        <f>D265*5/1000+0.1</f>
        <v>1.9911000000000003</v>
      </c>
      <c r="I265" s="1">
        <f t="shared" si="12"/>
        <v>99.555000000000021</v>
      </c>
    </row>
    <row r="266" spans="1:9" ht="49.9" customHeight="1" x14ac:dyDescent="0.15">
      <c r="A266" s="2">
        <v>263</v>
      </c>
      <c r="B266" s="5" t="s">
        <v>273</v>
      </c>
      <c r="C266" s="2"/>
      <c r="D266" s="2">
        <v>967.55</v>
      </c>
      <c r="E266" s="2">
        <v>40</v>
      </c>
      <c r="F266" s="2">
        <v>100</v>
      </c>
      <c r="G266" s="1">
        <f t="shared" si="11"/>
        <v>2.5838457960828896</v>
      </c>
      <c r="H266" s="1">
        <f>D266*5/1000+0.1+0.4</f>
        <v>5.3377499999999998</v>
      </c>
      <c r="I266" s="1">
        <f t="shared" si="12"/>
        <v>213.51</v>
      </c>
    </row>
    <row r="267" spans="1:9" ht="49.9" customHeight="1" x14ac:dyDescent="0.15">
      <c r="A267" s="2">
        <v>264</v>
      </c>
      <c r="B267" s="2" t="s">
        <v>274</v>
      </c>
      <c r="C267" s="2"/>
      <c r="D267" s="2">
        <v>133.93</v>
      </c>
      <c r="E267" s="2">
        <v>1</v>
      </c>
      <c r="F267" s="2">
        <v>5</v>
      </c>
      <c r="G267" s="1">
        <f t="shared" si="11"/>
        <v>37.332935115358772</v>
      </c>
      <c r="H267" s="1">
        <f>D267*5/1000+0.1</f>
        <v>0.76965000000000006</v>
      </c>
      <c r="I267" s="1">
        <f t="shared" si="12"/>
        <v>0.76965000000000006</v>
      </c>
    </row>
    <row r="268" spans="1:9" ht="49.9" customHeight="1" x14ac:dyDescent="0.15">
      <c r="A268" s="2">
        <v>265</v>
      </c>
      <c r="B268" s="2" t="s">
        <v>274</v>
      </c>
      <c r="C268" s="2"/>
      <c r="D268" s="2">
        <v>196.09</v>
      </c>
      <c r="E268" s="2">
        <v>1</v>
      </c>
      <c r="F268" s="2">
        <v>5</v>
      </c>
      <c r="G268" s="1">
        <f t="shared" si="11"/>
        <v>25.498495588760264</v>
      </c>
      <c r="H268" s="1">
        <f>D268*5/1000+0.1+0.1</f>
        <v>1.1804500000000002</v>
      </c>
      <c r="I268" s="1">
        <f t="shared" si="12"/>
        <v>1.1804500000000002</v>
      </c>
    </row>
    <row r="269" spans="1:9" ht="49.9" customHeight="1" x14ac:dyDescent="0.15">
      <c r="A269" s="2">
        <v>266</v>
      </c>
      <c r="B269" s="2" t="s">
        <v>274</v>
      </c>
      <c r="C269" s="2"/>
      <c r="D269" s="2">
        <v>192.17</v>
      </c>
      <c r="E269" s="2">
        <v>1</v>
      </c>
      <c r="F269" s="2">
        <v>5</v>
      </c>
      <c r="G269" s="1">
        <f t="shared" si="11"/>
        <v>26.018629338606441</v>
      </c>
      <c r="H269" s="1">
        <f>D269*5/1000+0.1</f>
        <v>1.0608499999999998</v>
      </c>
      <c r="I269" s="1">
        <f t="shared" si="12"/>
        <v>1.0608499999999998</v>
      </c>
    </row>
    <row r="270" spans="1:9" ht="49.9" customHeight="1" x14ac:dyDescent="0.15">
      <c r="A270" s="2">
        <v>267</v>
      </c>
      <c r="B270" s="2" t="s">
        <v>274</v>
      </c>
      <c r="C270" s="2"/>
      <c r="D270" s="2">
        <v>169.09</v>
      </c>
      <c r="E270" s="2">
        <v>1</v>
      </c>
      <c r="F270" s="2">
        <v>5</v>
      </c>
      <c r="G270" s="1">
        <f t="shared" si="11"/>
        <v>29.570051451889526</v>
      </c>
      <c r="H270" s="1">
        <f>D270*5/1000+0.1+0.2</f>
        <v>1.1454500000000001</v>
      </c>
      <c r="I270" s="1">
        <f t="shared" si="12"/>
        <v>1.1454500000000001</v>
      </c>
    </row>
    <row r="271" spans="1:9" ht="49.9" customHeight="1" x14ac:dyDescent="0.15">
      <c r="A271" s="2">
        <v>268</v>
      </c>
      <c r="B271" s="2" t="s">
        <v>275</v>
      </c>
      <c r="C271" s="2"/>
      <c r="D271" s="2">
        <v>1295.8399999999999</v>
      </c>
      <c r="E271" s="2">
        <v>6</v>
      </c>
      <c r="F271" s="2">
        <v>50</v>
      </c>
      <c r="G271" s="1">
        <f t="shared" si="11"/>
        <v>6.4308350825204768</v>
      </c>
      <c r="H271" s="1">
        <f>D271*5/1000+0.1+0.4</f>
        <v>6.9791999999999996</v>
      </c>
      <c r="I271" s="1">
        <f t="shared" si="12"/>
        <v>41.8752</v>
      </c>
    </row>
    <row r="272" spans="1:9" ht="49.9" customHeight="1" x14ac:dyDescent="0.15">
      <c r="A272" s="2">
        <v>269</v>
      </c>
      <c r="B272" s="2" t="s">
        <v>276</v>
      </c>
      <c r="C272" s="2"/>
      <c r="D272" s="2">
        <v>564.23</v>
      </c>
      <c r="E272" s="2">
        <v>6</v>
      </c>
      <c r="F272" s="2">
        <v>50</v>
      </c>
      <c r="G272" s="1">
        <f t="shared" si="11"/>
        <v>14.769390733093479</v>
      </c>
      <c r="H272" s="1">
        <f>D272*5/1000+0.1+0.2</f>
        <v>3.1211500000000005</v>
      </c>
      <c r="I272" s="1">
        <f t="shared" si="12"/>
        <v>18.726900000000004</v>
      </c>
    </row>
    <row r="273" spans="1:10" ht="49.9" customHeight="1" x14ac:dyDescent="0.15">
      <c r="A273" s="2">
        <v>270</v>
      </c>
      <c r="B273" s="2" t="s">
        <v>277</v>
      </c>
      <c r="C273" s="2"/>
      <c r="D273" s="2">
        <v>884.86</v>
      </c>
      <c r="E273" s="2">
        <v>6</v>
      </c>
      <c r="F273" s="2">
        <v>50</v>
      </c>
      <c r="G273" s="1">
        <f t="shared" si="11"/>
        <v>9.4176856602551062</v>
      </c>
      <c r="H273" s="1">
        <f>D273*5/1000+0.1+0.2</f>
        <v>4.7243000000000004</v>
      </c>
      <c r="I273" s="1">
        <f t="shared" si="12"/>
        <v>28.345800000000004</v>
      </c>
    </row>
    <row r="274" spans="1:10" ht="49.9" customHeight="1" x14ac:dyDescent="0.15">
      <c r="A274" s="2">
        <v>271</v>
      </c>
      <c r="B274" s="2" t="s">
        <v>278</v>
      </c>
      <c r="C274" s="2"/>
      <c r="D274" s="2">
        <v>389.6</v>
      </c>
      <c r="E274" s="2">
        <v>6</v>
      </c>
      <c r="F274" s="2">
        <v>30</v>
      </c>
      <c r="G274" s="1">
        <f t="shared" si="11"/>
        <v>12.833675564681725</v>
      </c>
      <c r="H274" s="1">
        <f>D274*5/1000+0.1+0.1</f>
        <v>2.1480000000000001</v>
      </c>
      <c r="I274" s="1">
        <f t="shared" si="12"/>
        <v>12.888000000000002</v>
      </c>
    </row>
    <row r="275" spans="1:10" ht="49.9" customHeight="1" x14ac:dyDescent="0.15">
      <c r="A275" s="2">
        <v>272</v>
      </c>
      <c r="B275" s="2" t="s">
        <v>279</v>
      </c>
      <c r="C275" s="2"/>
      <c r="D275" s="2">
        <v>468.19</v>
      </c>
      <c r="E275" s="2">
        <v>6</v>
      </c>
      <c r="F275" s="2">
        <v>50</v>
      </c>
      <c r="G275" s="1">
        <f t="shared" si="11"/>
        <v>17.799041699594895</v>
      </c>
      <c r="H275" s="1">
        <f>D275*35/1000+0.1+0.1</f>
        <v>16.586650000000006</v>
      </c>
      <c r="I275" s="1">
        <f t="shared" si="12"/>
        <v>99.519900000000035</v>
      </c>
    </row>
    <row r="276" spans="1:10" ht="49.9" customHeight="1" x14ac:dyDescent="0.15">
      <c r="A276" s="2">
        <v>273</v>
      </c>
      <c r="B276" s="2" t="s">
        <v>280</v>
      </c>
      <c r="C276" s="2"/>
      <c r="D276" s="2">
        <v>441.26</v>
      </c>
      <c r="E276" s="2">
        <v>6</v>
      </c>
      <c r="F276" s="2">
        <v>30</v>
      </c>
      <c r="G276" s="1">
        <f t="shared" si="11"/>
        <v>11.331187961745909</v>
      </c>
      <c r="H276" s="1">
        <f>D276*5/1000+0.1+0.1</f>
        <v>2.4063000000000003</v>
      </c>
      <c r="I276" s="1">
        <f t="shared" si="12"/>
        <v>14.437800000000003</v>
      </c>
    </row>
    <row r="277" spans="1:10" ht="49.9" customHeight="1" x14ac:dyDescent="0.15">
      <c r="A277" s="2">
        <v>274</v>
      </c>
      <c r="B277" s="2" t="s">
        <v>281</v>
      </c>
      <c r="C277" s="2"/>
      <c r="D277" s="2">
        <v>1499.02</v>
      </c>
      <c r="E277" s="2">
        <v>6</v>
      </c>
      <c r="F277" s="2">
        <v>50</v>
      </c>
      <c r="G277" s="1">
        <f t="shared" si="11"/>
        <v>5.5591875580935106</v>
      </c>
      <c r="H277" s="1">
        <f>D277*5/1000+0.1</f>
        <v>7.5951000000000004</v>
      </c>
      <c r="I277" s="1">
        <f t="shared" si="12"/>
        <v>45.570599999999999</v>
      </c>
    </row>
    <row r="278" spans="1:10" ht="49.9" customHeight="1" x14ac:dyDescent="0.15">
      <c r="A278" s="2">
        <v>275</v>
      </c>
      <c r="B278" s="5" t="s">
        <v>282</v>
      </c>
      <c r="C278" s="2"/>
      <c r="D278" s="2">
        <v>453</v>
      </c>
      <c r="E278" s="2">
        <v>200</v>
      </c>
      <c r="F278" s="2">
        <v>300</v>
      </c>
      <c r="G278" s="1">
        <f t="shared" si="11"/>
        <v>3.3112582781456954</v>
      </c>
      <c r="H278" s="1">
        <f>D278*3/1000+0.1+0.5</f>
        <v>1.9590000000000001</v>
      </c>
      <c r="I278" s="10">
        <f>H278*E278</f>
        <v>391.8</v>
      </c>
    </row>
    <row r="279" spans="1:10" ht="49.9" customHeight="1" x14ac:dyDescent="0.15">
      <c r="A279" s="2">
        <v>276</v>
      </c>
      <c r="B279" s="2" t="s">
        <v>283</v>
      </c>
      <c r="C279" s="2"/>
      <c r="D279" s="2">
        <v>579.35</v>
      </c>
      <c r="E279" s="2">
        <v>6</v>
      </c>
      <c r="F279" s="2">
        <v>50</v>
      </c>
      <c r="G279" s="1">
        <f t="shared" si="11"/>
        <v>14.383936020252582</v>
      </c>
      <c r="H279" s="1">
        <f>D279*5/1000+0.1+0.2</f>
        <v>3.1967500000000002</v>
      </c>
      <c r="I279" s="1">
        <f t="shared" si="12"/>
        <v>19.180500000000002</v>
      </c>
    </row>
    <row r="280" spans="1:10" ht="49.9" customHeight="1" x14ac:dyDescent="0.15">
      <c r="A280" s="2">
        <v>277</v>
      </c>
      <c r="B280" s="2" t="s">
        <v>284</v>
      </c>
      <c r="C280" s="2"/>
      <c r="D280" s="2">
        <v>435.96</v>
      </c>
      <c r="E280" s="2">
        <v>6</v>
      </c>
      <c r="F280" s="2">
        <v>30</v>
      </c>
      <c r="G280" s="1">
        <f t="shared" si="11"/>
        <v>11.468942104780256</v>
      </c>
      <c r="H280" s="1">
        <f>D280*5/1000+0.1</f>
        <v>2.2797999999999998</v>
      </c>
      <c r="I280" s="1">
        <f t="shared" si="12"/>
        <v>13.678799999999999</v>
      </c>
    </row>
    <row r="281" spans="1:10" ht="49.9" customHeight="1" x14ac:dyDescent="0.15">
      <c r="A281" s="2">
        <v>278</v>
      </c>
      <c r="B281" s="2" t="s">
        <v>285</v>
      </c>
      <c r="C281" s="2"/>
      <c r="D281" s="2">
        <v>605.9</v>
      </c>
      <c r="E281" s="2">
        <v>6</v>
      </c>
      <c r="F281" s="2">
        <v>50</v>
      </c>
      <c r="G281" s="1">
        <f t="shared" si="11"/>
        <v>13.753644715849701</v>
      </c>
      <c r="H281" s="1">
        <f>D281*5/1000+0.1+0.3</f>
        <v>3.4295</v>
      </c>
      <c r="I281" s="1">
        <f t="shared" si="12"/>
        <v>20.576999999999998</v>
      </c>
    </row>
    <row r="282" spans="1:10" ht="49.9" customHeight="1" x14ac:dyDescent="0.15">
      <c r="A282" s="2">
        <v>279</v>
      </c>
      <c r="B282" s="2" t="s">
        <v>286</v>
      </c>
      <c r="C282" s="2"/>
      <c r="D282" s="2">
        <v>250.73</v>
      </c>
      <c r="E282" s="2">
        <v>6</v>
      </c>
      <c r="F282" s="2">
        <v>30</v>
      </c>
      <c r="G282" s="1">
        <f t="shared" si="11"/>
        <v>19.941770031508</v>
      </c>
      <c r="H282" s="1">
        <f>D282*5/1000+0.1+0.1</f>
        <v>1.4536500000000001</v>
      </c>
      <c r="I282" s="1">
        <f t="shared" si="12"/>
        <v>8.7219000000000015</v>
      </c>
    </row>
    <row r="283" spans="1:10" ht="49.9" customHeight="1" x14ac:dyDescent="0.15">
      <c r="A283" s="2">
        <v>280</v>
      </c>
      <c r="B283" s="2" t="s">
        <v>287</v>
      </c>
      <c r="C283" s="2"/>
      <c r="D283" s="2">
        <v>242.39</v>
      </c>
      <c r="E283" s="2">
        <v>6</v>
      </c>
      <c r="F283" s="2">
        <v>30</v>
      </c>
      <c r="G283" s="1">
        <f t="shared" si="11"/>
        <v>20.627913692809109</v>
      </c>
      <c r="H283" s="1">
        <f>D283*5/1000+0.1+0.1</f>
        <v>1.41195</v>
      </c>
      <c r="I283" s="1">
        <f t="shared" si="12"/>
        <v>8.4717000000000002</v>
      </c>
    </row>
    <row r="284" spans="1:10" ht="49.9" customHeight="1" x14ac:dyDescent="0.15">
      <c r="A284" s="2">
        <v>281</v>
      </c>
      <c r="B284" s="2" t="s">
        <v>288</v>
      </c>
      <c r="C284" s="2"/>
      <c r="D284" s="2">
        <v>255.23</v>
      </c>
      <c r="E284" s="2">
        <v>6</v>
      </c>
      <c r="F284" s="2">
        <v>30</v>
      </c>
      <c r="G284" s="1">
        <f t="shared" si="11"/>
        <v>19.590173568937821</v>
      </c>
      <c r="H284" s="1">
        <f>D284*5/1000+0.1+0.1</f>
        <v>1.4761500000000001</v>
      </c>
      <c r="I284" s="1">
        <f t="shared" si="12"/>
        <v>8.8568999999999996</v>
      </c>
    </row>
    <row r="285" spans="1:10" ht="49.9" customHeight="1" x14ac:dyDescent="0.15">
      <c r="A285" s="2">
        <v>282</v>
      </c>
      <c r="B285" s="2" t="s">
        <v>289</v>
      </c>
      <c r="C285" s="2"/>
      <c r="D285" s="2">
        <v>992.63</v>
      </c>
      <c r="E285" s="2">
        <v>6</v>
      </c>
      <c r="F285" s="2">
        <v>50</v>
      </c>
      <c r="G285" s="1">
        <f t="shared" si="11"/>
        <v>8.3952060015648673</v>
      </c>
      <c r="H285" s="1">
        <f>D285*5/1000+0.1</f>
        <v>5.0631499999999994</v>
      </c>
      <c r="I285" s="1">
        <f t="shared" si="12"/>
        <v>30.378899999999994</v>
      </c>
    </row>
    <row r="286" spans="1:10" ht="49.9" customHeight="1" x14ac:dyDescent="0.15">
      <c r="A286" s="2">
        <v>283</v>
      </c>
      <c r="B286" s="2" t="s">
        <v>290</v>
      </c>
      <c r="C286" s="2"/>
      <c r="D286" s="2">
        <v>2783.66</v>
      </c>
      <c r="E286" s="2">
        <v>6</v>
      </c>
      <c r="F286" s="2">
        <v>80</v>
      </c>
      <c r="G286" s="1">
        <f t="shared" si="11"/>
        <v>4.7898569988193014</v>
      </c>
      <c r="H286" s="1">
        <f>D286*5/1000+0.1+2.7</f>
        <v>16.718299999999999</v>
      </c>
      <c r="I286" s="17">
        <v>80</v>
      </c>
      <c r="J286" s="1">
        <f>E286*H286</f>
        <v>100.3098</v>
      </c>
    </row>
    <row r="287" spans="1:10" ht="49.9" customHeight="1" x14ac:dyDescent="0.15">
      <c r="A287" s="2">
        <v>284</v>
      </c>
      <c r="B287" s="2" t="s">
        <v>291</v>
      </c>
      <c r="C287" s="2"/>
      <c r="D287" s="2">
        <v>993.97</v>
      </c>
      <c r="E287" s="2">
        <v>6</v>
      </c>
      <c r="F287" s="2">
        <v>50</v>
      </c>
      <c r="G287" s="1">
        <f t="shared" si="11"/>
        <v>8.3838881790530237</v>
      </c>
      <c r="H287" s="1">
        <f>D287*5/1000+0.1</f>
        <v>5.0698499999999997</v>
      </c>
      <c r="I287" s="1">
        <f t="shared" si="12"/>
        <v>30.4191</v>
      </c>
    </row>
    <row r="288" spans="1:10" ht="49.9" customHeight="1" x14ac:dyDescent="0.15">
      <c r="A288" s="2">
        <v>285</v>
      </c>
      <c r="B288" s="2" t="s">
        <v>292</v>
      </c>
      <c r="C288" s="2"/>
      <c r="D288" s="2">
        <v>557.9</v>
      </c>
      <c r="E288" s="2">
        <v>6</v>
      </c>
      <c r="F288" s="2">
        <v>50</v>
      </c>
      <c r="G288" s="1">
        <f t="shared" si="11"/>
        <v>14.936966003465379</v>
      </c>
      <c r="H288" s="1">
        <f>D288*5/1000+0.1</f>
        <v>2.8895</v>
      </c>
      <c r="I288" s="1">
        <f t="shared" si="12"/>
        <v>17.337</v>
      </c>
    </row>
    <row r="289" spans="1:9" ht="49.9" customHeight="1" x14ac:dyDescent="0.15">
      <c r="A289" s="2">
        <v>286</v>
      </c>
      <c r="B289" s="2" t="s">
        <v>293</v>
      </c>
      <c r="C289" s="2"/>
      <c r="D289" s="2">
        <v>365.39</v>
      </c>
      <c r="E289" s="2">
        <v>6</v>
      </c>
      <c r="F289" s="2">
        <v>30</v>
      </c>
      <c r="G289" s="1">
        <f t="shared" si="11"/>
        <v>13.684008867237747</v>
      </c>
      <c r="H289" s="1">
        <f>D289*5/1000+0.1+0.2</f>
        <v>2.1269499999999999</v>
      </c>
      <c r="I289" s="1">
        <f t="shared" si="12"/>
        <v>12.761699999999999</v>
      </c>
    </row>
    <row r="290" spans="1:9" ht="49.9" customHeight="1" x14ac:dyDescent="0.15">
      <c r="A290" s="2">
        <v>287</v>
      </c>
      <c r="B290" s="2" t="s">
        <v>294</v>
      </c>
      <c r="C290" s="2"/>
      <c r="D290" s="2">
        <v>259.89</v>
      </c>
      <c r="E290" s="2">
        <v>6</v>
      </c>
      <c r="F290" s="2">
        <v>30</v>
      </c>
      <c r="G290" s="1">
        <f t="shared" si="11"/>
        <v>19.238908769094618</v>
      </c>
      <c r="H290" s="1">
        <f>D290*5/1000+0.1</f>
        <v>1.3994499999999999</v>
      </c>
      <c r="I290" s="1">
        <f t="shared" si="12"/>
        <v>8.3966999999999992</v>
      </c>
    </row>
    <row r="291" spans="1:9" ht="49.9" customHeight="1" x14ac:dyDescent="0.15">
      <c r="A291" s="2">
        <v>288</v>
      </c>
      <c r="B291" s="2" t="s">
        <v>295</v>
      </c>
      <c r="C291" s="2"/>
      <c r="D291" s="2">
        <v>346.95</v>
      </c>
      <c r="E291" s="2">
        <v>6</v>
      </c>
      <c r="F291" s="2">
        <v>30</v>
      </c>
      <c r="G291" s="1">
        <f t="shared" si="11"/>
        <v>14.411298457991064</v>
      </c>
      <c r="H291" s="1">
        <f>D291*5/1000+0.1+0.2</f>
        <v>2.0347500000000003</v>
      </c>
      <c r="I291" s="1">
        <f t="shared" si="12"/>
        <v>12.208500000000001</v>
      </c>
    </row>
    <row r="292" spans="1:9" ht="49.9" customHeight="1" x14ac:dyDescent="0.15">
      <c r="A292" s="2">
        <v>289</v>
      </c>
      <c r="B292" s="2" t="s">
        <v>296</v>
      </c>
      <c r="C292" s="2"/>
      <c r="D292" s="2">
        <v>307.35000000000002</v>
      </c>
      <c r="E292" s="2">
        <v>6</v>
      </c>
      <c r="F292" s="2">
        <v>30</v>
      </c>
      <c r="G292" s="1">
        <f t="shared" si="11"/>
        <v>16.268098259313486</v>
      </c>
      <c r="H292" s="1">
        <f t="shared" si="13"/>
        <v>1.0220500000000001</v>
      </c>
      <c r="I292" s="1">
        <f t="shared" si="12"/>
        <v>6.1323000000000008</v>
      </c>
    </row>
    <row r="293" spans="1:9" ht="49.9" customHeight="1" x14ac:dyDescent="0.15">
      <c r="A293" s="2">
        <v>290</v>
      </c>
      <c r="B293" s="2" t="s">
        <v>297</v>
      </c>
      <c r="C293" s="2"/>
      <c r="D293" s="2">
        <v>1340.46</v>
      </c>
      <c r="E293" s="2">
        <v>6</v>
      </c>
      <c r="F293" s="2">
        <v>50</v>
      </c>
      <c r="G293" s="1">
        <f t="shared" si="11"/>
        <v>6.216771357096321</v>
      </c>
      <c r="H293" s="1">
        <f t="shared" si="13"/>
        <v>4.1213799999999994</v>
      </c>
      <c r="I293" s="1">
        <f t="shared" si="12"/>
        <v>24.728279999999998</v>
      </c>
    </row>
    <row r="294" spans="1:9" ht="49.9" customHeight="1" x14ac:dyDescent="0.15">
      <c r="A294" s="2">
        <v>291</v>
      </c>
      <c r="B294" s="2" t="s">
        <v>298</v>
      </c>
      <c r="C294" s="2"/>
      <c r="D294" s="2">
        <v>1157.79</v>
      </c>
      <c r="E294" s="2">
        <v>6</v>
      </c>
      <c r="F294" s="2">
        <v>50</v>
      </c>
      <c r="G294" s="1">
        <f t="shared" si="11"/>
        <v>7.197620754483399</v>
      </c>
      <c r="H294" s="1">
        <f t="shared" si="13"/>
        <v>3.5733700000000002</v>
      </c>
      <c r="I294" s="1">
        <f t="shared" si="12"/>
        <v>21.44022</v>
      </c>
    </row>
    <row r="295" spans="1:9" ht="49.9" customHeight="1" x14ac:dyDescent="0.15">
      <c r="A295" s="2">
        <v>292</v>
      </c>
      <c r="B295" s="2" t="s">
        <v>299</v>
      </c>
      <c r="C295" s="2"/>
      <c r="D295" s="2">
        <v>426.55</v>
      </c>
      <c r="E295" s="2">
        <v>6</v>
      </c>
      <c r="F295" s="2">
        <v>30</v>
      </c>
      <c r="G295" s="1">
        <f t="shared" si="11"/>
        <v>11.721955222131051</v>
      </c>
      <c r="H295" s="1">
        <f>D295*5/1000+0.1+0.2</f>
        <v>2.4327500000000004</v>
      </c>
      <c r="I295" s="1">
        <f t="shared" si="12"/>
        <v>14.596500000000002</v>
      </c>
    </row>
    <row r="296" spans="1:9" ht="49.9" customHeight="1" x14ac:dyDescent="0.15">
      <c r="A296" s="2">
        <v>293</v>
      </c>
      <c r="B296" s="2" t="s">
        <v>300</v>
      </c>
      <c r="C296" s="2"/>
      <c r="D296" s="2">
        <v>1225.01</v>
      </c>
      <c r="E296" s="2">
        <v>6</v>
      </c>
      <c r="F296" s="2">
        <v>50</v>
      </c>
      <c r="G296" s="1">
        <f t="shared" si="11"/>
        <v>6.8026655564716485</v>
      </c>
      <c r="H296" s="1">
        <f>D296*5/1000+0.1</f>
        <v>6.2250499999999995</v>
      </c>
      <c r="I296" s="1">
        <f t="shared" si="12"/>
        <v>37.350299999999997</v>
      </c>
    </row>
    <row r="297" spans="1:9" ht="49.9" customHeight="1" x14ac:dyDescent="0.15">
      <c r="A297" s="2">
        <v>294</v>
      </c>
      <c r="B297" s="2" t="s">
        <v>301</v>
      </c>
      <c r="C297" s="2"/>
      <c r="D297" s="2">
        <v>928.08</v>
      </c>
      <c r="E297" s="2">
        <v>6</v>
      </c>
      <c r="F297" s="2">
        <v>50</v>
      </c>
      <c r="G297" s="1">
        <f t="shared" si="11"/>
        <v>8.9791109961784912</v>
      </c>
      <c r="H297" s="1">
        <f>D297*5/1000+0.1</f>
        <v>4.7404000000000002</v>
      </c>
      <c r="I297" s="1">
        <f t="shared" si="12"/>
        <v>28.442399999999999</v>
      </c>
    </row>
    <row r="298" spans="1:9" ht="49.9" customHeight="1" x14ac:dyDescent="0.15">
      <c r="A298" s="2">
        <v>295</v>
      </c>
      <c r="B298" s="2" t="s">
        <v>302</v>
      </c>
      <c r="C298" s="2"/>
      <c r="D298" s="2">
        <v>572.36</v>
      </c>
      <c r="E298" s="2">
        <v>6</v>
      </c>
      <c r="F298" s="2">
        <v>50</v>
      </c>
      <c r="G298" s="1">
        <f t="shared" si="11"/>
        <v>14.559601183404386</v>
      </c>
      <c r="H298" s="1">
        <f>D298*5/1000+0.1+0.2</f>
        <v>3.1618000000000004</v>
      </c>
      <c r="I298" s="1">
        <f t="shared" si="12"/>
        <v>18.970800000000004</v>
      </c>
    </row>
    <row r="299" spans="1:9" ht="49.9" customHeight="1" x14ac:dyDescent="0.15">
      <c r="A299" s="2">
        <v>296</v>
      </c>
      <c r="B299" s="2" t="s">
        <v>303</v>
      </c>
      <c r="C299" s="2"/>
      <c r="D299" s="2">
        <v>352.89</v>
      </c>
      <c r="E299" s="2">
        <v>6</v>
      </c>
      <c r="F299" s="2">
        <v>30</v>
      </c>
      <c r="G299" s="1">
        <f t="shared" si="11"/>
        <v>14.168721131230695</v>
      </c>
      <c r="H299" s="1">
        <f>D299*5/1000+0.1+0.3</f>
        <v>2.16445</v>
      </c>
      <c r="I299" s="1">
        <f t="shared" si="12"/>
        <v>12.986699999999999</v>
      </c>
    </row>
    <row r="300" spans="1:9" ht="49.9" customHeight="1" x14ac:dyDescent="0.15">
      <c r="A300" s="2">
        <v>297</v>
      </c>
      <c r="B300" s="2" t="s">
        <v>304</v>
      </c>
      <c r="C300" s="2"/>
      <c r="D300" s="2">
        <v>202.35</v>
      </c>
      <c r="E300" s="2">
        <v>6</v>
      </c>
      <c r="F300" s="2">
        <v>30</v>
      </c>
      <c r="G300" s="1">
        <f t="shared" si="11"/>
        <v>24.709661477637756</v>
      </c>
      <c r="H300" s="1">
        <f>D300*5/1000+0.1</f>
        <v>1.11175</v>
      </c>
      <c r="I300" s="1">
        <f t="shared" si="12"/>
        <v>6.6705000000000005</v>
      </c>
    </row>
    <row r="301" spans="1:9" ht="49.9" customHeight="1" x14ac:dyDescent="0.15">
      <c r="A301" s="2">
        <v>298</v>
      </c>
      <c r="B301" s="2" t="s">
        <v>305</v>
      </c>
      <c r="C301" s="2"/>
      <c r="D301" s="2">
        <v>360.98</v>
      </c>
      <c r="E301" s="2">
        <v>6</v>
      </c>
      <c r="F301" s="2">
        <v>30</v>
      </c>
      <c r="G301" s="1">
        <f t="shared" si="11"/>
        <v>13.851182891018892</v>
      </c>
      <c r="H301" s="1">
        <f>D301*5/1000+0.1+0.3</f>
        <v>2.2049000000000003</v>
      </c>
      <c r="I301" s="1">
        <f t="shared" si="12"/>
        <v>13.229400000000002</v>
      </c>
    </row>
    <row r="302" spans="1:9" ht="49.9" customHeight="1" x14ac:dyDescent="0.15">
      <c r="A302" s="2">
        <v>299</v>
      </c>
      <c r="B302" s="2" t="s">
        <v>306</v>
      </c>
      <c r="C302" s="2"/>
      <c r="D302" s="2">
        <v>183.92</v>
      </c>
      <c r="E302" s="2">
        <v>6</v>
      </c>
      <c r="F302" s="2">
        <v>30</v>
      </c>
      <c r="G302" s="1">
        <f t="shared" si="11"/>
        <v>27.185732927359723</v>
      </c>
      <c r="H302" s="1">
        <f>D302*5/1000+0.1</f>
        <v>1.0195999999999998</v>
      </c>
      <c r="I302" s="1">
        <f t="shared" si="12"/>
        <v>6.1175999999999995</v>
      </c>
    </row>
    <row r="303" spans="1:9" ht="49.9" customHeight="1" x14ac:dyDescent="0.15">
      <c r="A303" s="2">
        <v>300</v>
      </c>
      <c r="B303" s="2" t="s">
        <v>307</v>
      </c>
      <c r="C303" s="2"/>
      <c r="D303" s="2">
        <v>208.5</v>
      </c>
      <c r="E303" s="2">
        <v>6</v>
      </c>
      <c r="F303" s="2">
        <v>30</v>
      </c>
      <c r="G303" s="1">
        <f t="shared" si="11"/>
        <v>23.980815347721823</v>
      </c>
      <c r="H303" s="1">
        <f>D303*5/1000+0.1</f>
        <v>1.1425000000000001</v>
      </c>
      <c r="I303" s="1">
        <f t="shared" si="12"/>
        <v>6.8550000000000004</v>
      </c>
    </row>
    <row r="304" spans="1:9" ht="49.9" customHeight="1" x14ac:dyDescent="0.15">
      <c r="A304" s="2">
        <v>301</v>
      </c>
      <c r="B304" s="2" t="s">
        <v>308</v>
      </c>
      <c r="C304" s="2"/>
      <c r="D304" s="2">
        <v>875.86</v>
      </c>
      <c r="E304" s="2">
        <v>6</v>
      </c>
      <c r="F304" s="2">
        <v>50</v>
      </c>
      <c r="G304" s="1">
        <f t="shared" si="11"/>
        <v>9.5144581706360984</v>
      </c>
      <c r="H304" s="1">
        <f>D304*5/1000+0.1+0.9</f>
        <v>5.3792999999999997</v>
      </c>
      <c r="I304" s="1">
        <f t="shared" si="12"/>
        <v>32.275799999999997</v>
      </c>
    </row>
    <row r="305" spans="1:9" ht="49.9" customHeight="1" x14ac:dyDescent="0.15">
      <c r="A305" s="2">
        <v>302</v>
      </c>
      <c r="B305" s="2" t="s">
        <v>309</v>
      </c>
      <c r="C305" s="2"/>
      <c r="D305" s="2">
        <v>1235.8699999999999</v>
      </c>
      <c r="E305" s="2">
        <v>6</v>
      </c>
      <c r="F305" s="2">
        <v>50</v>
      </c>
      <c r="G305" s="1">
        <f t="shared" si="11"/>
        <v>6.7428882757355826</v>
      </c>
      <c r="H305" s="1">
        <f>D305*5/1000+0.1+0.3</f>
        <v>6.5793499999999989</v>
      </c>
      <c r="I305" s="1">
        <f t="shared" si="12"/>
        <v>39.476099999999995</v>
      </c>
    </row>
    <row r="306" spans="1:9" ht="49.9" customHeight="1" x14ac:dyDescent="0.15">
      <c r="A306" s="2">
        <v>303</v>
      </c>
      <c r="B306" s="2" t="s">
        <v>310</v>
      </c>
      <c r="C306" s="2"/>
      <c r="D306" s="2">
        <v>537.75</v>
      </c>
      <c r="E306" s="2">
        <v>6</v>
      </c>
      <c r="F306" s="2">
        <v>50</v>
      </c>
      <c r="G306" s="1">
        <f t="shared" si="11"/>
        <v>15.496668216333489</v>
      </c>
      <c r="H306" s="1">
        <f>D306*5/1000+0.1+0.2</f>
        <v>2.9887500000000005</v>
      </c>
      <c r="I306" s="1">
        <f t="shared" si="12"/>
        <v>17.932500000000005</v>
      </c>
    </row>
    <row r="307" spans="1:9" ht="49.9" customHeight="1" x14ac:dyDescent="0.15">
      <c r="A307" s="2">
        <v>304</v>
      </c>
      <c r="B307" s="2" t="s">
        <v>311</v>
      </c>
      <c r="C307" s="2"/>
      <c r="D307" s="2">
        <v>926.79</v>
      </c>
      <c r="E307" s="2">
        <v>6</v>
      </c>
      <c r="F307" s="2">
        <v>50</v>
      </c>
      <c r="G307" s="1">
        <f t="shared" si="11"/>
        <v>8.991609030452782</v>
      </c>
      <c r="H307" s="1">
        <f>D307*5/1000+0.1</f>
        <v>4.7339499999999992</v>
      </c>
      <c r="I307" s="1">
        <f t="shared" si="12"/>
        <v>28.403699999999994</v>
      </c>
    </row>
    <row r="308" spans="1:9" ht="49.9" customHeight="1" x14ac:dyDescent="0.15">
      <c r="A308" s="2">
        <v>305</v>
      </c>
      <c r="B308" s="2" t="s">
        <v>312</v>
      </c>
      <c r="C308" s="2"/>
      <c r="D308" s="2">
        <v>762.14</v>
      </c>
      <c r="E308" s="2">
        <v>12</v>
      </c>
      <c r="F308" s="2">
        <v>100</v>
      </c>
      <c r="G308" s="1">
        <f t="shared" si="11"/>
        <v>10.934124089187465</v>
      </c>
      <c r="H308" s="1">
        <f>D308*5/1000+0.1+0.1</f>
        <v>4.0106999999999999</v>
      </c>
      <c r="I308" s="1">
        <f t="shared" si="12"/>
        <v>48.128399999999999</v>
      </c>
    </row>
    <row r="309" spans="1:9" ht="49.9" customHeight="1" x14ac:dyDescent="0.15">
      <c r="A309" s="2">
        <v>306</v>
      </c>
      <c r="B309" s="2" t="s">
        <v>313</v>
      </c>
      <c r="C309" s="2"/>
      <c r="D309" s="2">
        <v>853.58</v>
      </c>
      <c r="E309" s="2">
        <v>12</v>
      </c>
      <c r="F309" s="2">
        <v>100</v>
      </c>
      <c r="G309" s="1">
        <f t="shared" si="11"/>
        <v>9.7628029397752218</v>
      </c>
      <c r="H309" s="1">
        <f>D309*5/1000+0.1+0.2</f>
        <v>4.5679000000000007</v>
      </c>
      <c r="I309" s="1">
        <f t="shared" si="12"/>
        <v>54.814800000000005</v>
      </c>
    </row>
    <row r="310" spans="1:9" ht="49.9" customHeight="1" x14ac:dyDescent="0.15">
      <c r="A310" s="2">
        <v>307</v>
      </c>
      <c r="B310" s="2" t="s">
        <v>314</v>
      </c>
      <c r="C310" s="2"/>
      <c r="D310" s="2">
        <v>378</v>
      </c>
      <c r="E310" s="2">
        <v>6</v>
      </c>
      <c r="F310" s="2">
        <v>30</v>
      </c>
      <c r="G310" s="1">
        <f t="shared" si="11"/>
        <v>13.227513227513226</v>
      </c>
      <c r="H310" s="1">
        <f>D310*5/1000+0.1</f>
        <v>1.99</v>
      </c>
      <c r="I310" s="1">
        <f t="shared" si="12"/>
        <v>11.94</v>
      </c>
    </row>
    <row r="311" spans="1:9" ht="49.9" customHeight="1" x14ac:dyDescent="0.15">
      <c r="A311" s="2">
        <v>308</v>
      </c>
      <c r="B311" s="2" t="s">
        <v>315</v>
      </c>
      <c r="C311" s="2"/>
      <c r="D311" s="2">
        <v>116.8</v>
      </c>
      <c r="E311" s="2">
        <v>6547</v>
      </c>
      <c r="F311" s="2">
        <v>982</v>
      </c>
      <c r="G311" s="1">
        <f t="shared" si="11"/>
        <v>1.2841811893348622</v>
      </c>
      <c r="H311" s="1">
        <f>D311*3/1000+0.1+0.1</f>
        <v>0.5504</v>
      </c>
      <c r="I311" s="10">
        <v>982</v>
      </c>
    </row>
    <row r="312" spans="1:9" ht="49.9" customHeight="1" x14ac:dyDescent="0.15">
      <c r="A312" s="2">
        <v>309</v>
      </c>
      <c r="B312" s="7" t="s">
        <v>316</v>
      </c>
      <c r="C312" s="7"/>
      <c r="D312" s="7">
        <v>366.67500000000001</v>
      </c>
      <c r="E312" s="7">
        <v>35</v>
      </c>
      <c r="F312" s="2">
        <v>80</v>
      </c>
      <c r="G312" s="1">
        <f t="shared" si="11"/>
        <v>6.2336245604807674</v>
      </c>
      <c r="H312" s="1">
        <f>D312*5/1000+0.1</f>
        <v>1.9333750000000001</v>
      </c>
      <c r="I312" s="1">
        <f t="shared" si="12"/>
        <v>67.668125000000003</v>
      </c>
    </row>
    <row r="313" spans="1:9" ht="49.9" customHeight="1" x14ac:dyDescent="0.15">
      <c r="A313" s="2">
        <v>310</v>
      </c>
      <c r="B313" s="6" t="s">
        <v>317</v>
      </c>
      <c r="C313" s="7"/>
      <c r="D313" s="7">
        <v>452</v>
      </c>
      <c r="E313" s="7">
        <v>120</v>
      </c>
      <c r="F313" s="2">
        <v>240</v>
      </c>
      <c r="G313" s="1">
        <f t="shared" si="11"/>
        <v>4.4247787610619467</v>
      </c>
      <c r="H313" s="1">
        <f>D313*3/1000+0.1+0.5</f>
        <v>1.9560000000000002</v>
      </c>
      <c r="I313" s="10">
        <f t="shared" si="12"/>
        <v>234.72000000000003</v>
      </c>
    </row>
    <row r="314" spans="1:9" ht="49.9" customHeight="1" x14ac:dyDescent="0.15">
      <c r="A314" s="2">
        <v>311</v>
      </c>
      <c r="B314" s="7" t="s">
        <v>318</v>
      </c>
      <c r="C314" s="2"/>
      <c r="D314" s="7">
        <v>115.5</v>
      </c>
      <c r="E314" s="7">
        <v>200</v>
      </c>
      <c r="F314" s="2">
        <v>180</v>
      </c>
      <c r="G314" s="1">
        <f t="shared" si="11"/>
        <v>7.7922077922077921</v>
      </c>
      <c r="H314" s="1">
        <f>D314*5/1000+0.1+0.1</f>
        <v>0.77749999999999997</v>
      </c>
      <c r="I314" s="1">
        <f t="shared" si="12"/>
        <v>155.5</v>
      </c>
    </row>
    <row r="315" spans="1:9" ht="49.9" customHeight="1" x14ac:dyDescent="0.15">
      <c r="A315" s="2">
        <v>312</v>
      </c>
      <c r="B315" s="7" t="s">
        <v>319</v>
      </c>
      <c r="C315" s="7"/>
      <c r="D315" s="7">
        <v>101.3</v>
      </c>
      <c r="E315" s="7">
        <v>1000</v>
      </c>
      <c r="F315" s="2">
        <v>750</v>
      </c>
      <c r="G315" s="1">
        <f t="shared" si="11"/>
        <v>7.4037512339585394</v>
      </c>
      <c r="H315" s="1">
        <f>D315*3/1000+0.1</f>
        <v>0.40390000000000004</v>
      </c>
      <c r="I315" s="10">
        <f t="shared" si="12"/>
        <v>403.90000000000003</v>
      </c>
    </row>
    <row r="316" spans="1:9" ht="49.9" customHeight="1" x14ac:dyDescent="0.15">
      <c r="A316" s="2">
        <v>313</v>
      </c>
      <c r="B316" s="6" t="s">
        <v>320</v>
      </c>
      <c r="C316" s="7"/>
      <c r="D316" s="7">
        <v>105</v>
      </c>
      <c r="E316" s="7">
        <v>120</v>
      </c>
      <c r="F316" s="2">
        <v>60</v>
      </c>
      <c r="G316" s="1">
        <f t="shared" si="11"/>
        <v>4.7619047619047628</v>
      </c>
      <c r="H316" s="1">
        <f>D316*5/1000+0.1+0.1</f>
        <v>0.72499999999999998</v>
      </c>
      <c r="I316" s="1">
        <f t="shared" si="12"/>
        <v>87</v>
      </c>
    </row>
    <row r="317" spans="1:9" ht="49.9" customHeight="1" x14ac:dyDescent="0.15">
      <c r="A317" s="2">
        <v>314</v>
      </c>
      <c r="B317" s="6" t="s">
        <v>317</v>
      </c>
      <c r="C317" s="7"/>
      <c r="D317" s="7">
        <v>452</v>
      </c>
      <c r="E317" s="7">
        <v>300</v>
      </c>
      <c r="F317" s="2">
        <v>600</v>
      </c>
      <c r="G317" s="1">
        <f t="shared" si="11"/>
        <v>4.4247787610619467</v>
      </c>
      <c r="H317" s="1">
        <f>D317*3/1000+0.1+0.5</f>
        <v>1.9560000000000002</v>
      </c>
      <c r="I317" s="10">
        <f t="shared" si="12"/>
        <v>586.80000000000007</v>
      </c>
    </row>
    <row r="318" spans="1:9" ht="49.9" customHeight="1" x14ac:dyDescent="0.15">
      <c r="A318" s="2">
        <v>315</v>
      </c>
      <c r="B318" s="2" t="s">
        <v>321</v>
      </c>
      <c r="C318" s="2"/>
      <c r="D318" s="2">
        <v>604</v>
      </c>
      <c r="E318" s="2">
        <v>6</v>
      </c>
      <c r="F318" s="2">
        <v>50</v>
      </c>
      <c r="G318" s="1">
        <f t="shared" si="11"/>
        <v>13.796909492273732</v>
      </c>
      <c r="H318" s="1">
        <f t="shared" ref="H318:H323" si="14">D318*5/1000+0.1</f>
        <v>3.12</v>
      </c>
      <c r="I318" s="1">
        <f t="shared" si="12"/>
        <v>18.72</v>
      </c>
    </row>
    <row r="319" spans="1:9" ht="49.9" customHeight="1" x14ac:dyDescent="0.15">
      <c r="A319" s="2">
        <v>316</v>
      </c>
      <c r="B319" s="2" t="s">
        <v>321</v>
      </c>
      <c r="C319" s="2"/>
      <c r="D319" s="2">
        <v>218</v>
      </c>
      <c r="E319" s="2">
        <v>6</v>
      </c>
      <c r="F319" s="2">
        <v>50</v>
      </c>
      <c r="G319" s="1">
        <f t="shared" si="11"/>
        <v>38.226299694189606</v>
      </c>
      <c r="H319" s="1">
        <f t="shared" si="14"/>
        <v>1.1900000000000002</v>
      </c>
      <c r="I319" s="1">
        <f t="shared" si="12"/>
        <v>7.1400000000000006</v>
      </c>
    </row>
    <row r="320" spans="1:9" ht="49.9" customHeight="1" x14ac:dyDescent="0.15">
      <c r="A320" s="2">
        <v>317</v>
      </c>
      <c r="B320" s="2" t="s">
        <v>321</v>
      </c>
      <c r="C320" s="2"/>
      <c r="D320" s="2">
        <v>1002</v>
      </c>
      <c r="E320" s="2">
        <v>6</v>
      </c>
      <c r="F320" s="2">
        <v>50</v>
      </c>
      <c r="G320" s="1">
        <f t="shared" si="11"/>
        <v>8.3166999334664009</v>
      </c>
      <c r="H320" s="1">
        <f t="shared" si="14"/>
        <v>5.1099999999999994</v>
      </c>
      <c r="I320" s="1">
        <f t="shared" si="12"/>
        <v>30.659999999999997</v>
      </c>
    </row>
    <row r="321" spans="1:9" ht="49.9" customHeight="1" x14ac:dyDescent="0.15">
      <c r="A321" s="2">
        <v>318</v>
      </c>
      <c r="B321" s="2" t="s">
        <v>321</v>
      </c>
      <c r="C321" s="2"/>
      <c r="D321" s="2">
        <v>195</v>
      </c>
      <c r="E321" s="2">
        <v>6</v>
      </c>
      <c r="F321" s="2">
        <v>30</v>
      </c>
      <c r="G321" s="1">
        <f t="shared" si="11"/>
        <v>25.641025641025639</v>
      </c>
      <c r="H321" s="1">
        <f t="shared" si="14"/>
        <v>1.075</v>
      </c>
      <c r="I321" s="1">
        <f t="shared" si="12"/>
        <v>6.4499999999999993</v>
      </c>
    </row>
    <row r="322" spans="1:9" ht="49.9" customHeight="1" x14ac:dyDescent="0.15">
      <c r="A322" s="2">
        <v>319</v>
      </c>
      <c r="B322" s="2" t="s">
        <v>321</v>
      </c>
      <c r="C322" s="2"/>
      <c r="D322" s="2">
        <v>104</v>
      </c>
      <c r="E322" s="2">
        <v>6</v>
      </c>
      <c r="F322" s="2">
        <v>30</v>
      </c>
      <c r="G322" s="1">
        <f t="shared" si="11"/>
        <v>48.07692307692308</v>
      </c>
      <c r="H322" s="1">
        <f t="shared" si="14"/>
        <v>0.62</v>
      </c>
      <c r="I322" s="1">
        <f t="shared" si="12"/>
        <v>3.7199999999999998</v>
      </c>
    </row>
    <row r="323" spans="1:9" ht="49.9" customHeight="1" x14ac:dyDescent="0.15">
      <c r="A323" s="2">
        <v>320</v>
      </c>
      <c r="B323" s="2" t="s">
        <v>321</v>
      </c>
      <c r="C323" s="2"/>
      <c r="D323" s="2">
        <v>120</v>
      </c>
      <c r="E323" s="2">
        <v>6</v>
      </c>
      <c r="F323" s="2">
        <v>30</v>
      </c>
      <c r="G323" s="1">
        <f t="shared" si="11"/>
        <v>41.666666666666664</v>
      </c>
      <c r="H323" s="1">
        <f t="shared" si="14"/>
        <v>0.7</v>
      </c>
      <c r="I323" s="1">
        <f t="shared" si="12"/>
        <v>4.1999999999999993</v>
      </c>
    </row>
    <row r="324" spans="1:9" ht="49.9" customHeight="1" x14ac:dyDescent="0.15">
      <c r="A324" s="2">
        <v>321</v>
      </c>
      <c r="B324" s="2" t="s">
        <v>321</v>
      </c>
      <c r="C324" s="2"/>
      <c r="D324" s="2">
        <v>1233</v>
      </c>
      <c r="E324" s="2">
        <v>6</v>
      </c>
      <c r="F324" s="2">
        <v>50</v>
      </c>
      <c r="G324" s="1">
        <f t="shared" ref="G324:G387" si="15">F324/E324/D324*1000</f>
        <v>6.7585834009191679</v>
      </c>
      <c r="H324" s="1">
        <f>D324*5/1000+0.1+0.3</f>
        <v>6.5649999999999995</v>
      </c>
      <c r="I324" s="1">
        <f t="shared" ref="I324:I387" si="16">H324*E324</f>
        <v>39.39</v>
      </c>
    </row>
    <row r="325" spans="1:9" ht="49.9" customHeight="1" x14ac:dyDescent="0.15">
      <c r="A325" s="2">
        <v>322</v>
      </c>
      <c r="B325" s="2" t="s">
        <v>321</v>
      </c>
      <c r="C325" s="2"/>
      <c r="D325" s="2">
        <v>1139</v>
      </c>
      <c r="E325" s="2">
        <v>6</v>
      </c>
      <c r="F325" s="2">
        <v>50</v>
      </c>
      <c r="G325" s="1">
        <f t="shared" si="15"/>
        <v>7.3163593795727255</v>
      </c>
      <c r="H325" s="1">
        <f>D325*5/1000+0.1</f>
        <v>5.7949999999999999</v>
      </c>
      <c r="I325" s="1">
        <f t="shared" si="16"/>
        <v>34.769999999999996</v>
      </c>
    </row>
    <row r="326" spans="1:9" ht="49.9" customHeight="1" x14ac:dyDescent="0.15">
      <c r="A326" s="2">
        <v>323</v>
      </c>
      <c r="B326" s="2" t="s">
        <v>321</v>
      </c>
      <c r="C326" s="2"/>
      <c r="D326" s="2">
        <v>1050</v>
      </c>
      <c r="E326" s="2">
        <v>6</v>
      </c>
      <c r="F326" s="2">
        <v>50</v>
      </c>
      <c r="G326" s="1">
        <f t="shared" si="15"/>
        <v>7.9365079365079376</v>
      </c>
      <c r="H326" s="1">
        <f>D326*5/1000+0.1+0.2</f>
        <v>5.55</v>
      </c>
      <c r="I326" s="1">
        <f t="shared" si="16"/>
        <v>33.299999999999997</v>
      </c>
    </row>
    <row r="327" spans="1:9" ht="49.9" customHeight="1" x14ac:dyDescent="0.15">
      <c r="A327" s="2">
        <v>324</v>
      </c>
      <c r="B327" s="2" t="s">
        <v>321</v>
      </c>
      <c r="C327" s="2"/>
      <c r="D327" s="2">
        <v>1068</v>
      </c>
      <c r="E327" s="2">
        <v>6</v>
      </c>
      <c r="F327" s="2">
        <v>50</v>
      </c>
      <c r="G327" s="1">
        <f t="shared" si="15"/>
        <v>7.8027465667915115</v>
      </c>
      <c r="H327" s="1">
        <f>D327*5/1000+0.1+0.2</f>
        <v>5.64</v>
      </c>
      <c r="I327" s="1">
        <f t="shared" si="16"/>
        <v>33.839999999999996</v>
      </c>
    </row>
    <row r="328" spans="1:9" ht="49.9" customHeight="1" x14ac:dyDescent="0.15">
      <c r="A328" s="2">
        <v>325</v>
      </c>
      <c r="B328" s="2" t="s">
        <v>321</v>
      </c>
      <c r="C328" s="2"/>
      <c r="D328" s="2">
        <v>1158</v>
      </c>
      <c r="E328" s="2">
        <v>6</v>
      </c>
      <c r="F328" s="2">
        <v>50</v>
      </c>
      <c r="G328" s="1">
        <f t="shared" si="15"/>
        <v>7.1963154864709278</v>
      </c>
      <c r="H328" s="1">
        <f>D328*5/1000+0.1</f>
        <v>5.89</v>
      </c>
      <c r="I328" s="1">
        <f t="shared" si="16"/>
        <v>35.339999999999996</v>
      </c>
    </row>
    <row r="329" spans="1:9" ht="49.9" customHeight="1" x14ac:dyDescent="0.15">
      <c r="A329" s="2">
        <v>326</v>
      </c>
      <c r="B329" s="2" t="s">
        <v>321</v>
      </c>
      <c r="C329" s="2"/>
      <c r="D329" s="2">
        <v>1132</v>
      </c>
      <c r="E329" s="2">
        <v>6</v>
      </c>
      <c r="F329" s="2">
        <v>50</v>
      </c>
      <c r="G329" s="1">
        <f t="shared" si="15"/>
        <v>7.3616018845700824</v>
      </c>
      <c r="H329" s="1">
        <f>D329*5/1000+0.1+0.2</f>
        <v>5.96</v>
      </c>
      <c r="I329" s="1">
        <f t="shared" si="16"/>
        <v>35.76</v>
      </c>
    </row>
    <row r="330" spans="1:9" ht="49.9" customHeight="1" x14ac:dyDescent="0.15">
      <c r="A330" s="2">
        <v>327</v>
      </c>
      <c r="B330" s="2" t="s">
        <v>321</v>
      </c>
      <c r="C330" s="2"/>
      <c r="D330" s="2">
        <v>938</v>
      </c>
      <c r="E330" s="2">
        <v>12</v>
      </c>
      <c r="F330" s="2">
        <v>80</v>
      </c>
      <c r="G330" s="1">
        <f t="shared" si="15"/>
        <v>7.1073205401563619</v>
      </c>
      <c r="H330" s="1">
        <f>D330*5/1000+0.1</f>
        <v>4.79</v>
      </c>
      <c r="I330" s="1">
        <f t="shared" si="16"/>
        <v>57.480000000000004</v>
      </c>
    </row>
    <row r="331" spans="1:9" ht="49.9" customHeight="1" x14ac:dyDescent="0.15">
      <c r="A331" s="2">
        <v>328</v>
      </c>
      <c r="B331" s="2" t="s">
        <v>321</v>
      </c>
      <c r="C331" s="2"/>
      <c r="D331" s="2">
        <v>1270</v>
      </c>
      <c r="E331" s="2">
        <v>6</v>
      </c>
      <c r="F331" s="2">
        <v>50</v>
      </c>
      <c r="G331" s="1">
        <f t="shared" si="15"/>
        <v>6.5616797900262478</v>
      </c>
      <c r="H331" s="1">
        <f>D331*5/1000+0.1+0.4</f>
        <v>6.85</v>
      </c>
      <c r="I331" s="1">
        <f t="shared" si="16"/>
        <v>41.099999999999994</v>
      </c>
    </row>
    <row r="332" spans="1:9" ht="49.9" customHeight="1" x14ac:dyDescent="0.15">
      <c r="A332" s="2">
        <v>329</v>
      </c>
      <c r="B332" s="2" t="s">
        <v>321</v>
      </c>
      <c r="C332" s="2"/>
      <c r="D332" s="2">
        <v>1260</v>
      </c>
      <c r="E332" s="2">
        <v>6</v>
      </c>
      <c r="F332" s="2">
        <v>50</v>
      </c>
      <c r="G332" s="1">
        <f t="shared" si="15"/>
        <v>6.6137566137566139</v>
      </c>
      <c r="H332" s="1">
        <f>D332*5/1000+0.1+0.4</f>
        <v>6.8</v>
      </c>
      <c r="I332" s="1">
        <f t="shared" si="16"/>
        <v>40.799999999999997</v>
      </c>
    </row>
    <row r="333" spans="1:9" ht="49.9" customHeight="1" x14ac:dyDescent="0.15">
      <c r="A333" s="2">
        <v>330</v>
      </c>
      <c r="B333" s="2" t="s">
        <v>321</v>
      </c>
      <c r="C333" s="2"/>
      <c r="D333" s="2">
        <v>958</v>
      </c>
      <c r="E333" s="2">
        <v>12</v>
      </c>
      <c r="F333" s="2">
        <v>80</v>
      </c>
      <c r="G333" s="1">
        <f t="shared" si="15"/>
        <v>6.9589422407794013</v>
      </c>
      <c r="H333" s="1">
        <f>D333*5/1000+0.1</f>
        <v>4.8899999999999997</v>
      </c>
      <c r="I333" s="1">
        <f t="shared" si="16"/>
        <v>58.679999999999993</v>
      </c>
    </row>
    <row r="334" spans="1:9" ht="49.9" customHeight="1" x14ac:dyDescent="0.15">
      <c r="A334" s="2">
        <v>331</v>
      </c>
      <c r="B334" s="2" t="s">
        <v>321</v>
      </c>
      <c r="C334" s="2"/>
      <c r="D334" s="2">
        <v>1081</v>
      </c>
      <c r="E334" s="2">
        <v>6</v>
      </c>
      <c r="F334" s="2">
        <v>50</v>
      </c>
      <c r="G334" s="1">
        <f t="shared" si="15"/>
        <v>7.7089115016959617</v>
      </c>
      <c r="H334" s="1">
        <f>D334*5/1000+0.1</f>
        <v>5.5049999999999999</v>
      </c>
      <c r="I334" s="1">
        <f t="shared" si="16"/>
        <v>33.03</v>
      </c>
    </row>
    <row r="335" spans="1:9" ht="49.9" customHeight="1" x14ac:dyDescent="0.15">
      <c r="A335" s="2">
        <v>332</v>
      </c>
      <c r="B335" s="2" t="s">
        <v>321</v>
      </c>
      <c r="C335" s="2"/>
      <c r="D335" s="2">
        <v>1201</v>
      </c>
      <c r="E335" s="2">
        <v>6</v>
      </c>
      <c r="F335" s="2">
        <v>50</v>
      </c>
      <c r="G335" s="1">
        <f t="shared" si="15"/>
        <v>6.938662225922843</v>
      </c>
      <c r="H335" s="1">
        <f>D335*5/1000+0.1</f>
        <v>6.1049999999999995</v>
      </c>
      <c r="I335" s="1">
        <f t="shared" si="16"/>
        <v>36.629999999999995</v>
      </c>
    </row>
    <row r="336" spans="1:9" ht="49.9" customHeight="1" x14ac:dyDescent="0.15">
      <c r="A336" s="2">
        <v>333</v>
      </c>
      <c r="B336" s="2" t="s">
        <v>322</v>
      </c>
      <c r="C336" s="2"/>
      <c r="D336" s="2">
        <v>30</v>
      </c>
      <c r="E336" s="2">
        <v>150</v>
      </c>
      <c r="F336" s="2">
        <v>150</v>
      </c>
      <c r="G336" s="1">
        <f t="shared" si="15"/>
        <v>33.333333333333336</v>
      </c>
      <c r="H336" s="1">
        <f>D336*5/1000+0.1+0.1</f>
        <v>0.35</v>
      </c>
      <c r="I336" s="1">
        <f t="shared" si="16"/>
        <v>52.5</v>
      </c>
    </row>
    <row r="337" spans="1:9" ht="49.9" customHeight="1" x14ac:dyDescent="0.15">
      <c r="A337" s="2">
        <v>334</v>
      </c>
      <c r="B337" s="2" t="s">
        <v>323</v>
      </c>
      <c r="C337" s="2"/>
      <c r="D337" s="2">
        <v>416</v>
      </c>
      <c r="E337" s="2">
        <v>12</v>
      </c>
      <c r="F337" s="2">
        <v>80</v>
      </c>
      <c r="G337" s="1">
        <f t="shared" si="15"/>
        <v>16.025641025641029</v>
      </c>
      <c r="H337" s="1">
        <f>D337*5/1000+0.1</f>
        <v>2.1800000000000002</v>
      </c>
      <c r="I337" s="1">
        <f t="shared" si="16"/>
        <v>26.160000000000004</v>
      </c>
    </row>
    <row r="338" spans="1:9" ht="49.9" customHeight="1" x14ac:dyDescent="0.15">
      <c r="A338" s="2">
        <v>335</v>
      </c>
      <c r="B338" s="2" t="s">
        <v>323</v>
      </c>
      <c r="C338" s="2"/>
      <c r="D338" s="2">
        <f>474+92</f>
        <v>566</v>
      </c>
      <c r="E338" s="2">
        <v>6</v>
      </c>
      <c r="F338" s="2">
        <v>50</v>
      </c>
      <c r="G338" s="1">
        <f t="shared" si="15"/>
        <v>14.723203769140165</v>
      </c>
      <c r="H338" s="1">
        <f>D338*5/1000+0.1+0.1</f>
        <v>3.0300000000000002</v>
      </c>
      <c r="I338" s="1">
        <f t="shared" si="16"/>
        <v>18.18</v>
      </c>
    </row>
    <row r="339" spans="1:9" ht="49.9" customHeight="1" x14ac:dyDescent="0.15">
      <c r="A339" s="2">
        <v>336</v>
      </c>
      <c r="B339" s="2" t="s">
        <v>323</v>
      </c>
      <c r="C339" s="2"/>
      <c r="D339" s="2">
        <f>474+34</f>
        <v>508</v>
      </c>
      <c r="E339" s="2">
        <v>6</v>
      </c>
      <c r="F339" s="2">
        <v>50</v>
      </c>
      <c r="G339" s="1">
        <f t="shared" si="15"/>
        <v>16.404199475065617</v>
      </c>
      <c r="H339" s="1">
        <f>D339*5/1000+0.1+0.1</f>
        <v>2.74</v>
      </c>
      <c r="I339" s="1">
        <f t="shared" si="16"/>
        <v>16.440000000000001</v>
      </c>
    </row>
    <row r="340" spans="1:9" ht="49.9" customHeight="1" x14ac:dyDescent="0.15">
      <c r="A340" s="2">
        <v>337</v>
      </c>
      <c r="B340" s="2" t="s">
        <v>323</v>
      </c>
      <c r="C340" s="2"/>
      <c r="D340" s="2">
        <v>207</v>
      </c>
      <c r="E340" s="2">
        <v>24</v>
      </c>
      <c r="F340" s="2">
        <v>150</v>
      </c>
      <c r="G340" s="1">
        <f t="shared" si="15"/>
        <v>30.193236714975843</v>
      </c>
      <c r="H340" s="1">
        <f>D340*5/1000+0.1</f>
        <v>1.135</v>
      </c>
      <c r="I340" s="1">
        <f t="shared" si="16"/>
        <v>27.240000000000002</v>
      </c>
    </row>
    <row r="341" spans="1:9" ht="49.9" customHeight="1" x14ac:dyDescent="0.15">
      <c r="A341" s="2">
        <v>338</v>
      </c>
      <c r="B341" s="2" t="s">
        <v>323</v>
      </c>
      <c r="C341" s="2"/>
      <c r="D341" s="2">
        <v>1330</v>
      </c>
      <c r="E341" s="2">
        <v>12</v>
      </c>
      <c r="F341" s="2">
        <v>80</v>
      </c>
      <c r="G341" s="1">
        <f t="shared" si="15"/>
        <v>5.0125313283208026</v>
      </c>
      <c r="H341" s="1">
        <f>D341*5/1000+0.1+0.1</f>
        <v>6.85</v>
      </c>
      <c r="I341" s="1">
        <f t="shared" si="16"/>
        <v>82.199999999999989</v>
      </c>
    </row>
    <row r="342" spans="1:9" ht="49.9" customHeight="1" x14ac:dyDescent="0.15">
      <c r="A342" s="2">
        <v>339</v>
      </c>
      <c r="B342" s="2" t="s">
        <v>323</v>
      </c>
      <c r="C342" s="2"/>
      <c r="D342" s="2">
        <f>834+31+31</f>
        <v>896</v>
      </c>
      <c r="E342" s="2">
        <v>12</v>
      </c>
      <c r="F342" s="2">
        <v>80</v>
      </c>
      <c r="G342" s="1">
        <f t="shared" si="15"/>
        <v>7.4404761904761907</v>
      </c>
      <c r="H342" s="14">
        <f>D342*5/1000+0.1+0.3</f>
        <v>4.88</v>
      </c>
      <c r="I342" s="1">
        <f t="shared" si="16"/>
        <v>58.56</v>
      </c>
    </row>
    <row r="343" spans="1:9" ht="49.9" customHeight="1" x14ac:dyDescent="0.15">
      <c r="A343" s="2">
        <v>340</v>
      </c>
      <c r="B343" s="2" t="s">
        <v>323</v>
      </c>
      <c r="C343" s="2"/>
      <c r="D343" s="2">
        <v>849</v>
      </c>
      <c r="E343" s="2">
        <v>12</v>
      </c>
      <c r="F343" s="2">
        <v>80</v>
      </c>
      <c r="G343" s="1">
        <f t="shared" si="15"/>
        <v>7.8523753435414214</v>
      </c>
      <c r="H343" s="1">
        <f>D343*5/1000+0.1+0.4</f>
        <v>4.7450000000000001</v>
      </c>
      <c r="I343" s="1">
        <f t="shared" si="16"/>
        <v>56.94</v>
      </c>
    </row>
    <row r="344" spans="1:9" ht="49.9" customHeight="1" x14ac:dyDescent="0.15">
      <c r="A344" s="2">
        <v>341</v>
      </c>
      <c r="B344" s="2" t="s">
        <v>323</v>
      </c>
      <c r="C344" s="2"/>
      <c r="D344" s="2">
        <f>480+56</f>
        <v>536</v>
      </c>
      <c r="E344" s="2">
        <v>6</v>
      </c>
      <c r="F344" s="2">
        <v>50</v>
      </c>
      <c r="G344" s="1">
        <f t="shared" si="15"/>
        <v>15.547263681592041</v>
      </c>
      <c r="H344" s="1">
        <f>D344*5/1000+0.1+0.2</f>
        <v>2.9800000000000004</v>
      </c>
      <c r="I344" s="1">
        <f t="shared" si="16"/>
        <v>17.880000000000003</v>
      </c>
    </row>
    <row r="345" spans="1:9" ht="49.9" customHeight="1" x14ac:dyDescent="0.15">
      <c r="A345" s="2">
        <v>342</v>
      </c>
      <c r="B345" s="2" t="s">
        <v>323</v>
      </c>
      <c r="C345" s="2"/>
      <c r="D345" s="2">
        <v>782</v>
      </c>
      <c r="E345" s="2">
        <v>6</v>
      </c>
      <c r="F345" s="2">
        <v>50</v>
      </c>
      <c r="G345" s="1">
        <f t="shared" si="15"/>
        <v>10.656436487638533</v>
      </c>
      <c r="H345" s="1">
        <f>D345*5/1000+0.1+0.2</f>
        <v>4.21</v>
      </c>
      <c r="I345" s="1">
        <f t="shared" si="16"/>
        <v>25.259999999999998</v>
      </c>
    </row>
    <row r="346" spans="1:9" ht="49.9" customHeight="1" x14ac:dyDescent="0.15">
      <c r="A346" s="2">
        <v>343</v>
      </c>
      <c r="B346" s="2" t="s">
        <v>323</v>
      </c>
      <c r="C346" s="2"/>
      <c r="D346" s="2">
        <f>34*4+1036</f>
        <v>1172</v>
      </c>
      <c r="E346" s="2">
        <v>12</v>
      </c>
      <c r="F346" s="2">
        <v>80</v>
      </c>
      <c r="G346" s="1">
        <f t="shared" si="15"/>
        <v>5.6882821387940838</v>
      </c>
      <c r="H346" s="1">
        <f>D346*5/1000+0.1+0.4</f>
        <v>6.36</v>
      </c>
      <c r="I346" s="1">
        <f t="shared" si="16"/>
        <v>76.320000000000007</v>
      </c>
    </row>
    <row r="347" spans="1:9" ht="49.9" customHeight="1" x14ac:dyDescent="0.15">
      <c r="A347" s="2">
        <v>344</v>
      </c>
      <c r="B347" s="2" t="s">
        <v>323</v>
      </c>
      <c r="C347" s="2"/>
      <c r="D347" s="2">
        <f>19*2+480+62</f>
        <v>580</v>
      </c>
      <c r="E347" s="2">
        <v>12</v>
      </c>
      <c r="F347" s="2">
        <v>80</v>
      </c>
      <c r="G347" s="1">
        <f t="shared" si="15"/>
        <v>11.494252873563218</v>
      </c>
      <c r="H347" s="1">
        <f>D347*5/1000+0.1+0.3</f>
        <v>3.3</v>
      </c>
      <c r="I347" s="1">
        <f t="shared" si="16"/>
        <v>39.599999999999994</v>
      </c>
    </row>
    <row r="348" spans="1:9" ht="49.9" customHeight="1" x14ac:dyDescent="0.15">
      <c r="A348" s="2">
        <v>345</v>
      </c>
      <c r="B348" s="2" t="s">
        <v>323</v>
      </c>
      <c r="C348" s="2"/>
      <c r="D348" s="2">
        <v>126</v>
      </c>
      <c r="E348" s="2">
        <v>12</v>
      </c>
      <c r="F348" s="2">
        <v>50</v>
      </c>
      <c r="G348" s="1">
        <f t="shared" si="15"/>
        <v>33.068783068783077</v>
      </c>
      <c r="H348" s="1">
        <f t="shared" ref="H348:H353" si="17">D348*5/1000+0.1</f>
        <v>0.73</v>
      </c>
      <c r="I348" s="1">
        <f t="shared" si="16"/>
        <v>8.76</v>
      </c>
    </row>
    <row r="349" spans="1:9" ht="49.9" customHeight="1" x14ac:dyDescent="0.15">
      <c r="A349" s="2">
        <v>346</v>
      </c>
      <c r="B349" s="2" t="s">
        <v>323</v>
      </c>
      <c r="C349" s="2"/>
      <c r="D349" s="2">
        <v>132</v>
      </c>
      <c r="E349" s="2">
        <v>12</v>
      </c>
      <c r="F349" s="2">
        <v>50</v>
      </c>
      <c r="G349" s="1">
        <f t="shared" si="15"/>
        <v>31.565656565656568</v>
      </c>
      <c r="H349" s="1">
        <f t="shared" si="17"/>
        <v>0.76</v>
      </c>
      <c r="I349" s="1">
        <f t="shared" si="16"/>
        <v>9.120000000000001</v>
      </c>
    </row>
    <row r="350" spans="1:9" ht="49.9" customHeight="1" x14ac:dyDescent="0.15">
      <c r="A350" s="2">
        <v>347</v>
      </c>
      <c r="B350" s="2" t="s">
        <v>323</v>
      </c>
      <c r="C350" s="2"/>
      <c r="D350" s="2">
        <v>469</v>
      </c>
      <c r="E350" s="2">
        <v>12</v>
      </c>
      <c r="F350" s="2">
        <v>50</v>
      </c>
      <c r="G350" s="1">
        <f t="shared" si="15"/>
        <v>8.8841506751954515</v>
      </c>
      <c r="H350" s="1">
        <f t="shared" si="17"/>
        <v>2.4450000000000003</v>
      </c>
      <c r="I350" s="1">
        <f t="shared" si="16"/>
        <v>29.340000000000003</v>
      </c>
    </row>
    <row r="351" spans="1:9" ht="49.9" customHeight="1" x14ac:dyDescent="0.15">
      <c r="A351" s="2">
        <v>348</v>
      </c>
      <c r="B351" s="2" t="s">
        <v>323</v>
      </c>
      <c r="C351" s="2"/>
      <c r="D351" s="2">
        <v>956</v>
      </c>
      <c r="E351" s="2">
        <v>12</v>
      </c>
      <c r="F351" s="2">
        <v>80</v>
      </c>
      <c r="G351" s="1">
        <f t="shared" si="15"/>
        <v>6.9735006973500697</v>
      </c>
      <c r="H351" s="1">
        <f t="shared" si="17"/>
        <v>4.88</v>
      </c>
      <c r="I351" s="1">
        <f t="shared" si="16"/>
        <v>58.56</v>
      </c>
    </row>
    <row r="352" spans="1:9" ht="49.9" customHeight="1" x14ac:dyDescent="0.15">
      <c r="A352" s="2">
        <v>349</v>
      </c>
      <c r="B352" s="2" t="s">
        <v>323</v>
      </c>
      <c r="C352" s="2"/>
      <c r="D352" s="2">
        <v>685</v>
      </c>
      <c r="E352" s="2">
        <v>12</v>
      </c>
      <c r="F352" s="2">
        <v>80</v>
      </c>
      <c r="G352" s="1">
        <f t="shared" si="15"/>
        <v>9.7323600973236015</v>
      </c>
      <c r="H352" s="1">
        <f t="shared" si="17"/>
        <v>3.5249999999999999</v>
      </c>
      <c r="I352" s="1">
        <f t="shared" si="16"/>
        <v>42.3</v>
      </c>
    </row>
    <row r="353" spans="1:9" ht="49.9" customHeight="1" x14ac:dyDescent="0.15">
      <c r="A353" s="2">
        <v>350</v>
      </c>
      <c r="B353" s="2" t="s">
        <v>323</v>
      </c>
      <c r="C353" s="2"/>
      <c r="D353" s="2">
        <v>1048</v>
      </c>
      <c r="E353" s="2">
        <v>12</v>
      </c>
      <c r="F353" s="2">
        <v>80</v>
      </c>
      <c r="G353" s="1">
        <f t="shared" si="15"/>
        <v>6.3613231552162857</v>
      </c>
      <c r="H353" s="1">
        <f t="shared" si="17"/>
        <v>5.34</v>
      </c>
      <c r="I353" s="1">
        <f t="shared" si="16"/>
        <v>64.08</v>
      </c>
    </row>
    <row r="354" spans="1:9" ht="49.9" customHeight="1" x14ac:dyDescent="0.15">
      <c r="A354" s="2">
        <v>351</v>
      </c>
      <c r="B354" s="2" t="s">
        <v>323</v>
      </c>
      <c r="C354" s="2"/>
      <c r="D354" s="2">
        <v>660</v>
      </c>
      <c r="E354" s="2">
        <v>6</v>
      </c>
      <c r="F354" s="2">
        <v>50</v>
      </c>
      <c r="G354" s="1">
        <f t="shared" si="15"/>
        <v>12.626262626262628</v>
      </c>
      <c r="H354" s="1">
        <f>D354*5/1000+0.1+0.2</f>
        <v>3.6</v>
      </c>
      <c r="I354" s="1">
        <f t="shared" si="16"/>
        <v>21.6</v>
      </c>
    </row>
    <row r="355" spans="1:9" ht="49.9" customHeight="1" x14ac:dyDescent="0.15">
      <c r="A355" s="2">
        <v>352</v>
      </c>
      <c r="B355" s="2" t="s">
        <v>323</v>
      </c>
      <c r="C355" s="2"/>
      <c r="D355" s="2">
        <v>1035</v>
      </c>
      <c r="E355" s="2">
        <v>6</v>
      </c>
      <c r="F355" s="2">
        <v>50</v>
      </c>
      <c r="G355" s="1">
        <f t="shared" si="15"/>
        <v>8.0515297906602257</v>
      </c>
      <c r="H355" s="1">
        <f>D355*5/1000+0.1</f>
        <v>5.2749999999999995</v>
      </c>
      <c r="I355" s="1">
        <f t="shared" si="16"/>
        <v>31.65</v>
      </c>
    </row>
    <row r="356" spans="1:9" ht="49.9" customHeight="1" x14ac:dyDescent="0.15">
      <c r="A356" s="2">
        <v>353</v>
      </c>
      <c r="B356" s="2" t="s">
        <v>323</v>
      </c>
      <c r="C356" s="2"/>
      <c r="D356" s="2">
        <v>750</v>
      </c>
      <c r="E356" s="2">
        <v>6</v>
      </c>
      <c r="F356" s="2">
        <v>50</v>
      </c>
      <c r="G356" s="1">
        <f t="shared" si="15"/>
        <v>11.111111111111111</v>
      </c>
      <c r="H356" s="1">
        <f>D356*5/1000+0.1</f>
        <v>3.85</v>
      </c>
      <c r="I356" s="1">
        <f t="shared" si="16"/>
        <v>23.1</v>
      </c>
    </row>
    <row r="357" spans="1:9" ht="49.9" customHeight="1" x14ac:dyDescent="0.15">
      <c r="A357" s="2">
        <v>354</v>
      </c>
      <c r="B357" s="2" t="s">
        <v>323</v>
      </c>
      <c r="C357" s="2"/>
      <c r="D357" s="2">
        <v>770</v>
      </c>
      <c r="E357" s="2">
        <v>6</v>
      </c>
      <c r="F357" s="2">
        <v>50</v>
      </c>
      <c r="G357" s="1">
        <f t="shared" si="15"/>
        <v>10.822510822510823</v>
      </c>
      <c r="H357" s="1">
        <f>D357*5/1000+0.1+0.2</f>
        <v>4.1500000000000004</v>
      </c>
      <c r="I357" s="1">
        <f t="shared" si="16"/>
        <v>24.900000000000002</v>
      </c>
    </row>
    <row r="358" spans="1:9" ht="49.9" customHeight="1" x14ac:dyDescent="0.15">
      <c r="A358" s="2">
        <v>355</v>
      </c>
      <c r="B358" s="2" t="s">
        <v>323</v>
      </c>
      <c r="C358" s="2"/>
      <c r="D358" s="2">
        <v>850</v>
      </c>
      <c r="E358" s="2">
        <v>6</v>
      </c>
      <c r="F358" s="2">
        <v>50</v>
      </c>
      <c r="G358" s="1">
        <f t="shared" si="15"/>
        <v>9.8039215686274517</v>
      </c>
      <c r="H358" s="1">
        <f>D358*5/1000+0.1+0.4</f>
        <v>4.75</v>
      </c>
      <c r="I358" s="1">
        <f t="shared" si="16"/>
        <v>28.5</v>
      </c>
    </row>
    <row r="359" spans="1:9" ht="49.9" customHeight="1" x14ac:dyDescent="0.15">
      <c r="A359" s="2">
        <v>356</v>
      </c>
      <c r="B359" s="2" t="s">
        <v>323</v>
      </c>
      <c r="C359" s="2"/>
      <c r="D359" s="2">
        <v>755</v>
      </c>
      <c r="E359" s="2">
        <v>6</v>
      </c>
      <c r="F359" s="2">
        <v>50</v>
      </c>
      <c r="G359" s="1">
        <f t="shared" si="15"/>
        <v>11.037527593818986</v>
      </c>
      <c r="H359" s="1">
        <f>D359*5/1000+0.1+0.2</f>
        <v>4.0750000000000002</v>
      </c>
      <c r="I359" s="1">
        <f t="shared" si="16"/>
        <v>24.450000000000003</v>
      </c>
    </row>
    <row r="360" spans="1:9" ht="49.9" customHeight="1" x14ac:dyDescent="0.15">
      <c r="A360" s="2">
        <v>357</v>
      </c>
      <c r="B360" s="2" t="s">
        <v>323</v>
      </c>
      <c r="C360" s="2"/>
      <c r="D360" s="2">
        <v>968</v>
      </c>
      <c r="E360" s="2">
        <v>6</v>
      </c>
      <c r="F360" s="2">
        <v>50</v>
      </c>
      <c r="G360" s="1">
        <f t="shared" si="15"/>
        <v>8.6088154269972446</v>
      </c>
      <c r="H360" s="1">
        <f>D360*5/1000+0.1+0.3</f>
        <v>5.2399999999999993</v>
      </c>
      <c r="I360" s="1">
        <f t="shared" si="16"/>
        <v>31.439999999999998</v>
      </c>
    </row>
    <row r="361" spans="1:9" ht="49.9" customHeight="1" x14ac:dyDescent="0.15">
      <c r="A361" s="2">
        <v>358</v>
      </c>
      <c r="B361" s="2" t="s">
        <v>323</v>
      </c>
      <c r="C361" s="2"/>
      <c r="D361" s="2">
        <v>1590</v>
      </c>
      <c r="E361" s="2">
        <v>6</v>
      </c>
      <c r="F361" s="2">
        <v>50</v>
      </c>
      <c r="G361" s="1">
        <f t="shared" si="15"/>
        <v>5.2410901467505244</v>
      </c>
      <c r="H361" s="1">
        <f>D361*5/1000+0.1+0.6</f>
        <v>8.65</v>
      </c>
      <c r="I361" s="1">
        <f t="shared" si="16"/>
        <v>51.900000000000006</v>
      </c>
    </row>
    <row r="362" spans="1:9" ht="49.9" customHeight="1" x14ac:dyDescent="0.15">
      <c r="A362" s="2">
        <v>359</v>
      </c>
      <c r="B362" s="7" t="s">
        <v>324</v>
      </c>
      <c r="C362" s="7"/>
      <c r="D362" s="7">
        <v>189</v>
      </c>
      <c r="E362" s="7">
        <v>1000</v>
      </c>
      <c r="F362" s="2">
        <v>1400</v>
      </c>
      <c r="G362" s="1">
        <f t="shared" si="15"/>
        <v>7.4074074074074066</v>
      </c>
      <c r="H362" s="1">
        <f>D362*3/1000+0.1+0.2</f>
        <v>0.86699999999999999</v>
      </c>
      <c r="I362" s="10">
        <f t="shared" si="16"/>
        <v>867</v>
      </c>
    </row>
    <row r="363" spans="1:9" ht="49.9" customHeight="1" x14ac:dyDescent="0.15">
      <c r="A363" s="2">
        <v>360</v>
      </c>
      <c r="B363" s="6" t="s">
        <v>325</v>
      </c>
      <c r="C363" s="7"/>
      <c r="D363" s="2">
        <v>149</v>
      </c>
      <c r="E363" s="2">
        <v>240</v>
      </c>
      <c r="F363" s="2">
        <v>300</v>
      </c>
      <c r="G363" s="1">
        <f t="shared" si="15"/>
        <v>8.3892617449664435</v>
      </c>
      <c r="H363" s="1">
        <f>D363*3/1000+0.1+0.1</f>
        <v>0.64700000000000002</v>
      </c>
      <c r="I363" s="10">
        <f t="shared" si="16"/>
        <v>155.28</v>
      </c>
    </row>
    <row r="364" spans="1:9" ht="49.9" customHeight="1" x14ac:dyDescent="0.15">
      <c r="A364" s="2">
        <v>361</v>
      </c>
      <c r="B364" s="7" t="s">
        <v>326</v>
      </c>
      <c r="C364" s="2"/>
      <c r="D364" s="2">
        <v>295</v>
      </c>
      <c r="E364" s="2">
        <v>16</v>
      </c>
      <c r="F364" s="2">
        <v>80</v>
      </c>
      <c r="G364" s="1">
        <f t="shared" si="15"/>
        <v>16.949152542372882</v>
      </c>
      <c r="H364" s="1">
        <f>D364*5/1000+0.1+0.2</f>
        <v>1.7750000000000001</v>
      </c>
      <c r="I364" s="1">
        <f t="shared" si="16"/>
        <v>28.400000000000002</v>
      </c>
    </row>
    <row r="365" spans="1:9" ht="49.9" customHeight="1" x14ac:dyDescent="0.15">
      <c r="A365" s="2">
        <v>362</v>
      </c>
      <c r="B365" s="7" t="s">
        <v>326</v>
      </c>
      <c r="C365" s="2"/>
      <c r="D365" s="2">
        <v>168.5</v>
      </c>
      <c r="E365" s="2">
        <v>16</v>
      </c>
      <c r="F365" s="2">
        <v>80</v>
      </c>
      <c r="G365" s="1">
        <f t="shared" si="15"/>
        <v>29.673590504451038</v>
      </c>
      <c r="H365" s="1">
        <f>D365*5/1000+0.1</f>
        <v>0.9425</v>
      </c>
      <c r="I365" s="1">
        <f t="shared" si="16"/>
        <v>15.08</v>
      </c>
    </row>
    <row r="366" spans="1:9" ht="49.9" customHeight="1" x14ac:dyDescent="0.15">
      <c r="A366" s="2">
        <v>363</v>
      </c>
      <c r="B366" s="7" t="s">
        <v>326</v>
      </c>
      <c r="C366" s="2"/>
      <c r="D366" s="2">
        <v>158</v>
      </c>
      <c r="E366" s="2">
        <v>16</v>
      </c>
      <c r="F366" s="2">
        <v>80</v>
      </c>
      <c r="G366" s="1">
        <f t="shared" si="15"/>
        <v>31.645569620253166</v>
      </c>
      <c r="H366" s="1">
        <f>D366*5/1000+0.1</f>
        <v>0.89</v>
      </c>
      <c r="I366" s="1">
        <f t="shared" si="16"/>
        <v>14.24</v>
      </c>
    </row>
    <row r="367" spans="1:9" ht="49.9" customHeight="1" x14ac:dyDescent="0.15">
      <c r="A367" s="2">
        <v>364</v>
      </c>
      <c r="B367" s="7" t="s">
        <v>326</v>
      </c>
      <c r="C367" s="2"/>
      <c r="D367" s="2">
        <v>240</v>
      </c>
      <c r="E367" s="2">
        <v>16</v>
      </c>
      <c r="F367" s="2">
        <v>80</v>
      </c>
      <c r="G367" s="1">
        <f t="shared" si="15"/>
        <v>20.833333333333332</v>
      </c>
      <c r="H367" s="1">
        <f>D367*5/1000+0.1+0.1</f>
        <v>1.4000000000000001</v>
      </c>
      <c r="I367" s="1">
        <f t="shared" si="16"/>
        <v>22.400000000000002</v>
      </c>
    </row>
    <row r="368" spans="1:9" ht="49.9" customHeight="1" x14ac:dyDescent="0.15">
      <c r="A368" s="2">
        <v>365</v>
      </c>
      <c r="B368" s="7" t="s">
        <v>326</v>
      </c>
      <c r="C368" s="2"/>
      <c r="D368" s="2">
        <v>782</v>
      </c>
      <c r="E368" s="2">
        <v>8</v>
      </c>
      <c r="F368" s="2">
        <v>50</v>
      </c>
      <c r="G368" s="1">
        <f t="shared" si="15"/>
        <v>7.9923273657289009</v>
      </c>
      <c r="H368" s="1">
        <f>D368*5/1000+0.1</f>
        <v>4.01</v>
      </c>
      <c r="I368" s="1">
        <f t="shared" si="16"/>
        <v>32.08</v>
      </c>
    </row>
    <row r="369" spans="1:9" ht="49.9" customHeight="1" x14ac:dyDescent="0.15">
      <c r="A369" s="2">
        <v>366</v>
      </c>
      <c r="B369" s="7" t="s">
        <v>326</v>
      </c>
      <c r="C369" s="2"/>
      <c r="D369" s="2">
        <v>756</v>
      </c>
      <c r="E369" s="2">
        <v>8</v>
      </c>
      <c r="F369" s="2">
        <v>50</v>
      </c>
      <c r="G369" s="1">
        <f t="shared" si="15"/>
        <v>8.2671957671957674</v>
      </c>
      <c r="H369" s="1">
        <f>D369*5/1000+0.1</f>
        <v>3.88</v>
      </c>
      <c r="I369" s="1">
        <f t="shared" si="16"/>
        <v>31.04</v>
      </c>
    </row>
    <row r="370" spans="1:9" ht="49.9" customHeight="1" x14ac:dyDescent="0.15">
      <c r="A370" s="2">
        <v>367</v>
      </c>
      <c r="B370" s="7" t="s">
        <v>327</v>
      </c>
      <c r="C370" s="2"/>
      <c r="D370" s="2">
        <v>846</v>
      </c>
      <c r="E370" s="2">
        <v>14</v>
      </c>
      <c r="F370" s="2">
        <v>80</v>
      </c>
      <c r="G370" s="1">
        <f t="shared" si="15"/>
        <v>6.7544748395812233</v>
      </c>
      <c r="H370" s="1">
        <f>D370*5/1000+0.1+0.2</f>
        <v>4.53</v>
      </c>
      <c r="I370" s="1">
        <f t="shared" si="16"/>
        <v>63.42</v>
      </c>
    </row>
    <row r="371" spans="1:9" ht="49.9" customHeight="1" x14ac:dyDescent="0.15">
      <c r="A371" s="2">
        <v>368</v>
      </c>
      <c r="B371" s="7" t="s">
        <v>327</v>
      </c>
      <c r="C371" s="2"/>
      <c r="D371" s="2">
        <v>578</v>
      </c>
      <c r="E371" s="2">
        <v>7</v>
      </c>
      <c r="F371" s="2">
        <v>50</v>
      </c>
      <c r="G371" s="1">
        <f t="shared" si="15"/>
        <v>12.357884330202671</v>
      </c>
      <c r="H371" s="1">
        <f>D371*5/1000+0.1</f>
        <v>2.99</v>
      </c>
      <c r="I371" s="1">
        <f t="shared" si="16"/>
        <v>20.93</v>
      </c>
    </row>
    <row r="372" spans="1:9" ht="49.9" customHeight="1" x14ac:dyDescent="0.15">
      <c r="A372" s="2">
        <v>369</v>
      </c>
      <c r="B372" s="7" t="s">
        <v>327</v>
      </c>
      <c r="C372" s="2"/>
      <c r="D372" s="2">
        <v>583</v>
      </c>
      <c r="E372" s="2">
        <v>7</v>
      </c>
      <c r="F372" s="2">
        <v>50</v>
      </c>
      <c r="G372" s="1">
        <f t="shared" si="15"/>
        <v>12.251899044351875</v>
      </c>
      <c r="H372" s="1">
        <f>D372*5/1000+0.1</f>
        <v>3.0150000000000001</v>
      </c>
      <c r="I372" s="1">
        <f t="shared" si="16"/>
        <v>21.105</v>
      </c>
    </row>
    <row r="373" spans="1:9" ht="49.9" customHeight="1" x14ac:dyDescent="0.15">
      <c r="A373" s="2">
        <v>370</v>
      </c>
      <c r="B373" s="7" t="s">
        <v>327</v>
      </c>
      <c r="C373" s="2"/>
      <c r="D373" s="2">
        <v>865</v>
      </c>
      <c r="E373" s="2">
        <v>7</v>
      </c>
      <c r="F373" s="2">
        <v>50</v>
      </c>
      <c r="G373" s="1">
        <f t="shared" si="15"/>
        <v>8.257638315441783</v>
      </c>
      <c r="H373" s="1">
        <f>D373*5/1000+0.1+0.4</f>
        <v>4.8250000000000002</v>
      </c>
      <c r="I373" s="1">
        <f t="shared" si="16"/>
        <v>33.774999999999999</v>
      </c>
    </row>
    <row r="374" spans="1:9" ht="49.9" customHeight="1" x14ac:dyDescent="0.15">
      <c r="A374" s="2">
        <v>371</v>
      </c>
      <c r="B374" s="7" t="s">
        <v>327</v>
      </c>
      <c r="C374" s="2"/>
      <c r="D374" s="2">
        <v>888</v>
      </c>
      <c r="E374" s="2">
        <v>7</v>
      </c>
      <c r="F374" s="2">
        <v>50</v>
      </c>
      <c r="G374" s="1">
        <f t="shared" si="15"/>
        <v>8.0437580437580447</v>
      </c>
      <c r="H374" s="1">
        <f>D374*5/1000+0.1+0.2</f>
        <v>4.74</v>
      </c>
      <c r="I374" s="1">
        <f t="shared" si="16"/>
        <v>33.18</v>
      </c>
    </row>
    <row r="375" spans="1:9" ht="49.9" customHeight="1" x14ac:dyDescent="0.15">
      <c r="A375" s="2">
        <v>372</v>
      </c>
      <c r="B375" s="7" t="s">
        <v>327</v>
      </c>
      <c r="C375" s="2"/>
      <c r="D375" s="2">
        <v>862</v>
      </c>
      <c r="E375" s="2">
        <v>14</v>
      </c>
      <c r="F375" s="2">
        <v>80</v>
      </c>
      <c r="G375" s="1">
        <f t="shared" si="15"/>
        <v>6.6291017567119654</v>
      </c>
      <c r="H375" s="1">
        <f>D375*5/1000+0.1+0.3</f>
        <v>4.7099999999999991</v>
      </c>
      <c r="I375" s="1">
        <f t="shared" si="16"/>
        <v>65.939999999999984</v>
      </c>
    </row>
    <row r="376" spans="1:9" ht="49.9" customHeight="1" x14ac:dyDescent="0.15">
      <c r="A376" s="2">
        <v>373</v>
      </c>
      <c r="B376" s="7" t="s">
        <v>327</v>
      </c>
      <c r="C376" s="2"/>
      <c r="D376" s="2">
        <v>918</v>
      </c>
      <c r="E376" s="2">
        <v>14</v>
      </c>
      <c r="F376" s="2">
        <v>80</v>
      </c>
      <c r="G376" s="1">
        <f t="shared" si="15"/>
        <v>6.2247121070650477</v>
      </c>
      <c r="H376" s="1">
        <f>D376*5/1000+0.1+0.2</f>
        <v>4.8899999999999997</v>
      </c>
      <c r="I376" s="1">
        <f t="shared" si="16"/>
        <v>68.459999999999994</v>
      </c>
    </row>
    <row r="377" spans="1:9" ht="49.9" customHeight="1" x14ac:dyDescent="0.15">
      <c r="A377" s="2">
        <v>374</v>
      </c>
      <c r="B377" s="7" t="s">
        <v>327</v>
      </c>
      <c r="C377" s="2"/>
      <c r="D377" s="2">
        <v>94</v>
      </c>
      <c r="E377" s="2">
        <v>14</v>
      </c>
      <c r="F377" s="2">
        <v>50</v>
      </c>
      <c r="G377" s="1">
        <f t="shared" si="15"/>
        <v>37.993920972644382</v>
      </c>
      <c r="H377" s="1">
        <f>D377*5/1000+0.1</f>
        <v>0.56999999999999995</v>
      </c>
      <c r="I377" s="1">
        <f t="shared" si="16"/>
        <v>7.9799999999999995</v>
      </c>
    </row>
    <row r="378" spans="1:9" ht="49.9" customHeight="1" x14ac:dyDescent="0.15">
      <c r="A378" s="2">
        <v>375</v>
      </c>
      <c r="B378" s="7" t="s">
        <v>327</v>
      </c>
      <c r="C378" s="2"/>
      <c r="D378" s="2">
        <v>190</v>
      </c>
      <c r="E378" s="2">
        <v>14</v>
      </c>
      <c r="F378" s="2">
        <v>50</v>
      </c>
      <c r="G378" s="1">
        <f t="shared" si="15"/>
        <v>18.796992481203009</v>
      </c>
      <c r="H378" s="1">
        <f>D378*5/1000+0.1</f>
        <v>1.05</v>
      </c>
      <c r="I378" s="1">
        <f t="shared" si="16"/>
        <v>14.700000000000001</v>
      </c>
    </row>
    <row r="379" spans="1:9" ht="49.9" customHeight="1" x14ac:dyDescent="0.15">
      <c r="A379" s="2">
        <v>376</v>
      </c>
      <c r="B379" s="7" t="s">
        <v>327</v>
      </c>
      <c r="C379" s="2"/>
      <c r="D379" s="2">
        <v>163</v>
      </c>
      <c r="E379" s="2">
        <v>49</v>
      </c>
      <c r="F379" s="2">
        <v>80</v>
      </c>
      <c r="G379" s="1">
        <f t="shared" si="15"/>
        <v>10.01627644923</v>
      </c>
      <c r="H379" s="1">
        <f>D379*5/1000+0.1</f>
        <v>0.91499999999999992</v>
      </c>
      <c r="I379" s="1">
        <f t="shared" si="16"/>
        <v>44.834999999999994</v>
      </c>
    </row>
    <row r="380" spans="1:9" ht="49.9" customHeight="1" x14ac:dyDescent="0.15">
      <c r="A380" s="2">
        <v>377</v>
      </c>
      <c r="B380" s="2" t="s">
        <v>328</v>
      </c>
      <c r="C380" s="2"/>
      <c r="D380" s="2">
        <v>672</v>
      </c>
      <c r="E380" s="2">
        <v>15</v>
      </c>
      <c r="F380" s="2">
        <v>80</v>
      </c>
      <c r="G380" s="1">
        <f t="shared" si="15"/>
        <v>7.9365079365079358</v>
      </c>
      <c r="H380" s="1">
        <f>D380*5/1000+0.1+0.4</f>
        <v>3.86</v>
      </c>
      <c r="I380" s="1">
        <f t="shared" si="16"/>
        <v>57.9</v>
      </c>
    </row>
    <row r="381" spans="1:9" ht="49.9" customHeight="1" x14ac:dyDescent="0.15">
      <c r="A381" s="2">
        <v>378</v>
      </c>
      <c r="B381" s="2" t="s">
        <v>329</v>
      </c>
      <c r="C381" s="2"/>
      <c r="D381" s="2">
        <v>228</v>
      </c>
      <c r="E381" s="2">
        <v>20</v>
      </c>
      <c r="F381" s="2">
        <v>80</v>
      </c>
      <c r="G381" s="1">
        <f t="shared" si="15"/>
        <v>17.543859649122805</v>
      </c>
      <c r="H381" s="1">
        <f>D381*5/1000+0.1</f>
        <v>1.24</v>
      </c>
      <c r="I381" s="1">
        <f t="shared" si="16"/>
        <v>24.8</v>
      </c>
    </row>
    <row r="382" spans="1:9" ht="49.9" customHeight="1" x14ac:dyDescent="0.15">
      <c r="A382" s="2">
        <v>379</v>
      </c>
      <c r="B382" s="2" t="s">
        <v>329</v>
      </c>
      <c r="C382" s="2"/>
      <c r="D382" s="2">
        <v>537</v>
      </c>
      <c r="E382" s="2">
        <v>20</v>
      </c>
      <c r="F382" s="2">
        <v>80</v>
      </c>
      <c r="G382" s="1">
        <f t="shared" si="15"/>
        <v>7.4487895716945998</v>
      </c>
      <c r="H382" s="1">
        <f>D382*5/1000+0.1</f>
        <v>2.7850000000000001</v>
      </c>
      <c r="I382" s="1">
        <f t="shared" si="16"/>
        <v>55.7</v>
      </c>
    </row>
    <row r="383" spans="1:9" ht="49.9" customHeight="1" x14ac:dyDescent="0.15">
      <c r="A383" s="2">
        <v>380</v>
      </c>
      <c r="B383" s="2" t="s">
        <v>329</v>
      </c>
      <c r="C383" s="2"/>
      <c r="D383" s="2">
        <v>741</v>
      </c>
      <c r="E383" s="2">
        <v>20</v>
      </c>
      <c r="F383" s="2">
        <v>80</v>
      </c>
      <c r="G383" s="1">
        <f t="shared" si="15"/>
        <v>5.3981106612685554</v>
      </c>
      <c r="H383" s="1">
        <f>D383*5/1000+0.1+0.2</f>
        <v>4.0049999999999999</v>
      </c>
      <c r="I383" s="1">
        <f t="shared" si="16"/>
        <v>80.099999999999994</v>
      </c>
    </row>
    <row r="384" spans="1:9" ht="49.9" customHeight="1" x14ac:dyDescent="0.15">
      <c r="A384" s="2">
        <v>381</v>
      </c>
      <c r="B384" s="2" t="s">
        <v>330</v>
      </c>
      <c r="C384" s="2"/>
      <c r="D384" s="2">
        <v>952</v>
      </c>
      <c r="E384" s="2">
        <v>2</v>
      </c>
      <c r="F384" s="2">
        <v>50</v>
      </c>
      <c r="G384" s="1">
        <f t="shared" si="15"/>
        <v>26.260504201680671</v>
      </c>
      <c r="H384" s="1">
        <f>D384*5/1000+0.1</f>
        <v>4.8599999999999994</v>
      </c>
      <c r="I384" s="1">
        <f t="shared" si="16"/>
        <v>9.7199999999999989</v>
      </c>
    </row>
    <row r="385" spans="1:9" ht="49.9" customHeight="1" x14ac:dyDescent="0.15">
      <c r="A385" s="2">
        <v>382</v>
      </c>
      <c r="B385" s="2" t="s">
        <v>330</v>
      </c>
      <c r="C385" s="2"/>
      <c r="D385" s="2">
        <v>474</v>
      </c>
      <c r="E385" s="2">
        <v>2</v>
      </c>
      <c r="F385" s="2">
        <v>10</v>
      </c>
      <c r="G385" s="1">
        <f t="shared" si="15"/>
        <v>10.548523206751055</v>
      </c>
      <c r="H385" s="1">
        <f>D385*5/1000+0.1</f>
        <v>2.4700000000000002</v>
      </c>
      <c r="I385" s="1">
        <f t="shared" si="16"/>
        <v>4.9400000000000004</v>
      </c>
    </row>
    <row r="386" spans="1:9" ht="49.9" customHeight="1" x14ac:dyDescent="0.15">
      <c r="A386" s="2">
        <v>383</v>
      </c>
      <c r="B386" s="2" t="s">
        <v>330</v>
      </c>
      <c r="C386" s="2"/>
      <c r="D386" s="2">
        <v>102</v>
      </c>
      <c r="E386" s="2">
        <v>2</v>
      </c>
      <c r="F386" s="2">
        <v>10</v>
      </c>
      <c r="G386" s="1">
        <f t="shared" si="15"/>
        <v>49.019607843137251</v>
      </c>
      <c r="H386" s="1">
        <f>D386*5/1000+0.1</f>
        <v>0.61</v>
      </c>
      <c r="I386" s="1">
        <f t="shared" si="16"/>
        <v>1.22</v>
      </c>
    </row>
    <row r="387" spans="1:9" ht="49.9" customHeight="1" x14ac:dyDescent="0.15">
      <c r="A387" s="2">
        <v>384</v>
      </c>
      <c r="B387" s="2" t="s">
        <v>330</v>
      </c>
      <c r="C387" s="2"/>
      <c r="D387" s="2">
        <v>88</v>
      </c>
      <c r="E387" s="2">
        <v>2</v>
      </c>
      <c r="F387" s="2">
        <v>10</v>
      </c>
      <c r="G387" s="1">
        <f t="shared" si="15"/>
        <v>56.818181818181813</v>
      </c>
      <c r="H387" s="1">
        <f>D387*5/1000+0.1</f>
        <v>0.54</v>
      </c>
      <c r="I387" s="1">
        <f t="shared" si="16"/>
        <v>1.08</v>
      </c>
    </row>
    <row r="388" spans="1:9" ht="49.9" customHeight="1" x14ac:dyDescent="0.15">
      <c r="A388" s="2">
        <v>385</v>
      </c>
      <c r="B388" s="2" t="s">
        <v>330</v>
      </c>
      <c r="C388" s="2"/>
      <c r="D388" s="2">
        <v>1064</v>
      </c>
      <c r="E388" s="2">
        <v>2</v>
      </c>
      <c r="F388" s="2">
        <v>30</v>
      </c>
      <c r="G388" s="1">
        <f t="shared" ref="G388:G422" si="18">F388/E388/D388*1000</f>
        <v>14.097744360902254</v>
      </c>
      <c r="H388" s="1">
        <f>D388*5/1000+0.1</f>
        <v>5.42</v>
      </c>
      <c r="I388" s="1">
        <f t="shared" ref="I388:I421" si="19">H388*E388</f>
        <v>10.84</v>
      </c>
    </row>
    <row r="389" spans="1:9" ht="49.9" customHeight="1" x14ac:dyDescent="0.15">
      <c r="A389" s="2">
        <v>386</v>
      </c>
      <c r="B389" s="2" t="s">
        <v>330</v>
      </c>
      <c r="C389" s="2"/>
      <c r="D389" s="2">
        <v>688</v>
      </c>
      <c r="E389" s="2">
        <v>1</v>
      </c>
      <c r="F389" s="2">
        <v>10</v>
      </c>
      <c r="G389" s="1">
        <f>F389/E389/D389*1000</f>
        <v>14.534883720930232</v>
      </c>
      <c r="H389" s="1">
        <f>D389*5/1000+0.1+0.2</f>
        <v>3.74</v>
      </c>
      <c r="I389" s="1">
        <f t="shared" si="19"/>
        <v>3.74</v>
      </c>
    </row>
    <row r="390" spans="1:9" ht="49.9" customHeight="1" x14ac:dyDescent="0.15">
      <c r="A390" s="2">
        <v>387</v>
      </c>
      <c r="B390" s="2" t="s">
        <v>330</v>
      </c>
      <c r="C390" s="2"/>
      <c r="D390" s="2">
        <v>896</v>
      </c>
      <c r="E390" s="2">
        <v>1</v>
      </c>
      <c r="F390" s="2">
        <v>10</v>
      </c>
      <c r="G390" s="1">
        <f t="shared" si="18"/>
        <v>11.160714285714286</v>
      </c>
      <c r="H390" s="1">
        <f>D390*5/1000+0.1+0.3</f>
        <v>4.88</v>
      </c>
      <c r="I390" s="1">
        <f t="shared" si="19"/>
        <v>4.88</v>
      </c>
    </row>
    <row r="391" spans="1:9" ht="49.9" customHeight="1" x14ac:dyDescent="0.15">
      <c r="A391" s="2">
        <v>388</v>
      </c>
      <c r="B391" s="2" t="s">
        <v>330</v>
      </c>
      <c r="C391" s="2"/>
      <c r="D391" s="2">
        <v>840</v>
      </c>
      <c r="E391" s="2">
        <v>1</v>
      </c>
      <c r="F391" s="2">
        <v>10</v>
      </c>
      <c r="G391" s="1">
        <f t="shared" si="18"/>
        <v>11.904761904761903</v>
      </c>
      <c r="H391" s="1">
        <f>D391*5/1000+0.1+0.4</f>
        <v>4.7</v>
      </c>
      <c r="I391" s="1">
        <f t="shared" si="19"/>
        <v>4.7</v>
      </c>
    </row>
    <row r="392" spans="1:9" ht="49.9" customHeight="1" x14ac:dyDescent="0.15">
      <c r="A392" s="2">
        <v>389</v>
      </c>
      <c r="B392" s="2" t="s">
        <v>330</v>
      </c>
      <c r="C392" s="2"/>
      <c r="D392" s="2">
        <v>642</v>
      </c>
      <c r="E392" s="2">
        <v>1</v>
      </c>
      <c r="F392" s="2">
        <v>10</v>
      </c>
      <c r="G392" s="1">
        <f t="shared" si="18"/>
        <v>15.576323987538942</v>
      </c>
      <c r="H392" s="1">
        <f>D392*5/1000+0.1</f>
        <v>3.31</v>
      </c>
      <c r="I392" s="1">
        <f t="shared" si="19"/>
        <v>3.31</v>
      </c>
    </row>
    <row r="393" spans="1:9" ht="49.9" customHeight="1" x14ac:dyDescent="0.15">
      <c r="A393" s="2">
        <v>390</v>
      </c>
      <c r="B393" s="2" t="s">
        <v>330</v>
      </c>
      <c r="C393" s="2"/>
      <c r="D393" s="2">
        <v>1270</v>
      </c>
      <c r="E393" s="2">
        <v>1</v>
      </c>
      <c r="F393" s="2">
        <v>20</v>
      </c>
      <c r="G393" s="1">
        <f t="shared" si="18"/>
        <v>15.748031496062993</v>
      </c>
      <c r="H393" s="1">
        <f>D393*5/1000+0.1+0.6</f>
        <v>7.0499999999999989</v>
      </c>
      <c r="I393" s="1">
        <f t="shared" si="19"/>
        <v>7.0499999999999989</v>
      </c>
    </row>
    <row r="394" spans="1:9" ht="49.9" customHeight="1" x14ac:dyDescent="0.15">
      <c r="A394" s="2">
        <v>391</v>
      </c>
      <c r="B394" s="2" t="s">
        <v>330</v>
      </c>
      <c r="C394" s="2"/>
      <c r="D394" s="2">
        <v>660</v>
      </c>
      <c r="E394" s="2">
        <v>1</v>
      </c>
      <c r="F394" s="2">
        <v>10</v>
      </c>
      <c r="G394" s="1">
        <f t="shared" si="18"/>
        <v>15.151515151515152</v>
      </c>
      <c r="H394" s="1">
        <f>D394*5/1000+0.1</f>
        <v>3.4</v>
      </c>
      <c r="I394" s="1">
        <f t="shared" si="19"/>
        <v>3.4</v>
      </c>
    </row>
    <row r="395" spans="1:9" ht="49.9" customHeight="1" x14ac:dyDescent="0.15">
      <c r="A395" s="2">
        <v>392</v>
      </c>
      <c r="B395" s="2" t="s">
        <v>330</v>
      </c>
      <c r="C395" s="2"/>
      <c r="D395" s="2">
        <v>1820</v>
      </c>
      <c r="E395" s="2">
        <v>1</v>
      </c>
      <c r="F395" s="2">
        <v>20</v>
      </c>
      <c r="G395" s="1">
        <f t="shared" si="18"/>
        <v>10.989010989010989</v>
      </c>
      <c r="H395" s="1">
        <f>D395*5/1000+0.1+1.9</f>
        <v>11.1</v>
      </c>
      <c r="I395" s="1">
        <f t="shared" si="19"/>
        <v>11.1</v>
      </c>
    </row>
    <row r="396" spans="1:9" ht="49.9" customHeight="1" x14ac:dyDescent="0.15">
      <c r="A396" s="2">
        <v>393</v>
      </c>
      <c r="B396" s="2" t="s">
        <v>330</v>
      </c>
      <c r="C396" s="2"/>
      <c r="D396" s="2">
        <v>679</v>
      </c>
      <c r="E396" s="2">
        <v>1</v>
      </c>
      <c r="F396" s="2">
        <v>10</v>
      </c>
      <c r="G396" s="1">
        <f t="shared" si="18"/>
        <v>14.727540500736376</v>
      </c>
      <c r="H396" s="1">
        <f>D396*5/1000+0.1</f>
        <v>3.4950000000000001</v>
      </c>
      <c r="I396" s="1">
        <f t="shared" si="19"/>
        <v>3.4950000000000001</v>
      </c>
    </row>
    <row r="397" spans="1:9" ht="49.9" customHeight="1" x14ac:dyDescent="0.15">
      <c r="A397" s="2">
        <v>394</v>
      </c>
      <c r="B397" s="2" t="s">
        <v>330</v>
      </c>
      <c r="C397" s="2"/>
      <c r="D397" s="2">
        <v>747</v>
      </c>
      <c r="E397" s="2">
        <v>1</v>
      </c>
      <c r="F397" s="2">
        <v>10</v>
      </c>
      <c r="G397" s="1">
        <f t="shared" si="18"/>
        <v>13.386880856760374</v>
      </c>
      <c r="H397" s="1">
        <f>D397*5/1000+0.1+0.2</f>
        <v>4.0350000000000001</v>
      </c>
      <c r="I397" s="1">
        <f t="shared" si="19"/>
        <v>4.0350000000000001</v>
      </c>
    </row>
    <row r="398" spans="1:9" ht="49.9" customHeight="1" x14ac:dyDescent="0.15">
      <c r="A398" s="2">
        <v>395</v>
      </c>
      <c r="B398" s="2" t="s">
        <v>330</v>
      </c>
      <c r="C398" s="2"/>
      <c r="D398" s="2">
        <v>1165</v>
      </c>
      <c r="E398" s="2">
        <v>1</v>
      </c>
      <c r="F398" s="2">
        <v>10</v>
      </c>
      <c r="G398" s="1">
        <f t="shared" si="18"/>
        <v>8.5836909871244629</v>
      </c>
      <c r="H398" s="1">
        <f>D398*5/1000+0.1</f>
        <v>5.9249999999999998</v>
      </c>
      <c r="I398" s="1">
        <f t="shared" si="19"/>
        <v>5.9249999999999998</v>
      </c>
    </row>
    <row r="399" spans="1:9" ht="49.9" customHeight="1" x14ac:dyDescent="0.15">
      <c r="A399" s="2">
        <v>396</v>
      </c>
      <c r="B399" s="2" t="s">
        <v>330</v>
      </c>
      <c r="C399" s="2"/>
      <c r="D399" s="2">
        <v>1102</v>
      </c>
      <c r="E399" s="2">
        <v>1</v>
      </c>
      <c r="F399" s="2">
        <v>10</v>
      </c>
      <c r="G399" s="1">
        <f t="shared" si="18"/>
        <v>9.0744101633393832</v>
      </c>
      <c r="H399" s="1">
        <f>D399*5/1000+0.1</f>
        <v>5.6099999999999994</v>
      </c>
      <c r="I399" s="1">
        <f t="shared" si="19"/>
        <v>5.6099999999999994</v>
      </c>
    </row>
    <row r="400" spans="1:9" ht="49.9" customHeight="1" x14ac:dyDescent="0.15">
      <c r="A400" s="2">
        <v>397</v>
      </c>
      <c r="B400" s="2" t="s">
        <v>330</v>
      </c>
      <c r="C400" s="2"/>
      <c r="D400" s="2">
        <v>663</v>
      </c>
      <c r="E400" s="2">
        <v>1</v>
      </c>
      <c r="F400" s="2">
        <v>10</v>
      </c>
      <c r="G400" s="1">
        <f t="shared" si="18"/>
        <v>15.082956259426847</v>
      </c>
      <c r="H400" s="1">
        <f>D400*5/1000+0.1</f>
        <v>3.415</v>
      </c>
      <c r="I400" s="1">
        <f t="shared" si="19"/>
        <v>3.415</v>
      </c>
    </row>
    <row r="401" spans="1:9" ht="49.9" customHeight="1" x14ac:dyDescent="0.15">
      <c r="A401" s="2">
        <v>398</v>
      </c>
      <c r="B401" s="2" t="s">
        <v>330</v>
      </c>
      <c r="C401" s="2"/>
      <c r="D401" s="2">
        <v>582</v>
      </c>
      <c r="E401" s="2">
        <v>1</v>
      </c>
      <c r="F401" s="2">
        <v>10</v>
      </c>
      <c r="G401" s="1">
        <f t="shared" si="18"/>
        <v>17.182130584192443</v>
      </c>
      <c r="H401" s="1">
        <f>D401*5/1000+0.1</f>
        <v>3.0100000000000002</v>
      </c>
      <c r="I401" s="1">
        <f t="shared" si="19"/>
        <v>3.0100000000000002</v>
      </c>
    </row>
    <row r="402" spans="1:9" ht="49.9" customHeight="1" x14ac:dyDescent="0.15">
      <c r="A402" s="2">
        <v>399</v>
      </c>
      <c r="B402" s="2" t="s">
        <v>331</v>
      </c>
      <c r="C402" s="2"/>
      <c r="D402" s="2">
        <v>587</v>
      </c>
      <c r="E402" s="2">
        <v>2</v>
      </c>
      <c r="F402" s="2">
        <v>20</v>
      </c>
      <c r="G402" s="1">
        <f t="shared" si="18"/>
        <v>17.035775127768314</v>
      </c>
      <c r="H402" s="1">
        <f>D402*5/1000+0.1</f>
        <v>3.0350000000000001</v>
      </c>
      <c r="I402" s="1">
        <f t="shared" si="19"/>
        <v>6.07</v>
      </c>
    </row>
    <row r="403" spans="1:9" ht="49.9" customHeight="1" x14ac:dyDescent="0.15">
      <c r="A403" s="2">
        <v>400</v>
      </c>
      <c r="B403" s="2" t="s">
        <v>331</v>
      </c>
      <c r="C403" s="2"/>
      <c r="D403" s="2">
        <v>812</v>
      </c>
      <c r="E403" s="2">
        <v>1</v>
      </c>
      <c r="F403" s="2">
        <v>10</v>
      </c>
      <c r="G403" s="1">
        <f t="shared" si="18"/>
        <v>12.315270935960593</v>
      </c>
      <c r="H403" s="1">
        <f>D403*5/1000+0.1+0.2</f>
        <v>4.3599999999999994</v>
      </c>
      <c r="I403" s="1">
        <f t="shared" si="19"/>
        <v>4.3599999999999994</v>
      </c>
    </row>
    <row r="404" spans="1:9" ht="49.9" customHeight="1" x14ac:dyDescent="0.15">
      <c r="A404" s="2">
        <v>401</v>
      </c>
      <c r="B404" s="2" t="s">
        <v>331</v>
      </c>
      <c r="C404" s="2"/>
      <c r="D404" s="2">
        <v>175</v>
      </c>
      <c r="E404" s="2">
        <v>1</v>
      </c>
      <c r="F404" s="2">
        <v>5</v>
      </c>
      <c r="G404" s="1">
        <f t="shared" si="18"/>
        <v>28.571428571428569</v>
      </c>
      <c r="H404" s="1">
        <f>D404*5/1000+0.1+0.1</f>
        <v>1.075</v>
      </c>
      <c r="I404" s="1">
        <f t="shared" si="19"/>
        <v>1.075</v>
      </c>
    </row>
    <row r="405" spans="1:9" ht="49.9" customHeight="1" x14ac:dyDescent="0.15">
      <c r="A405" s="2">
        <v>402</v>
      </c>
      <c r="B405" s="2" t="s">
        <v>331</v>
      </c>
      <c r="C405" s="2"/>
      <c r="D405" s="2">
        <v>230</v>
      </c>
      <c r="E405" s="2">
        <v>1</v>
      </c>
      <c r="F405" s="2">
        <v>5</v>
      </c>
      <c r="G405" s="1">
        <f t="shared" si="18"/>
        <v>21.739130434782609</v>
      </c>
      <c r="H405" s="1">
        <f>D405*5/1000+0.1+0.1</f>
        <v>1.35</v>
      </c>
      <c r="I405" s="1">
        <f t="shared" si="19"/>
        <v>1.35</v>
      </c>
    </row>
    <row r="406" spans="1:9" ht="49.9" customHeight="1" x14ac:dyDescent="0.15">
      <c r="A406" s="2">
        <v>403</v>
      </c>
      <c r="B406" s="2" t="s">
        <v>331</v>
      </c>
      <c r="C406" s="2"/>
      <c r="D406" s="2">
        <v>235</v>
      </c>
      <c r="E406" s="2">
        <v>1</v>
      </c>
      <c r="F406" s="2">
        <v>5</v>
      </c>
      <c r="G406" s="1">
        <f t="shared" si="18"/>
        <v>21.276595744680851</v>
      </c>
      <c r="H406" s="1">
        <f>D406*5/1000+0.1+0.1</f>
        <v>1.3750000000000002</v>
      </c>
      <c r="I406" s="1">
        <f t="shared" si="19"/>
        <v>1.3750000000000002</v>
      </c>
    </row>
    <row r="407" spans="1:9" ht="49.9" customHeight="1" x14ac:dyDescent="0.15">
      <c r="A407" s="2">
        <v>404</v>
      </c>
      <c r="B407" s="2" t="s">
        <v>331</v>
      </c>
      <c r="C407" s="2"/>
      <c r="D407" s="2">
        <v>260</v>
      </c>
      <c r="E407" s="2">
        <v>1</v>
      </c>
      <c r="F407" s="2">
        <v>5</v>
      </c>
      <c r="G407" s="1">
        <f t="shared" si="18"/>
        <v>19.230769230769234</v>
      </c>
      <c r="H407" s="1">
        <f>D407*5/1000+0.1+0.1</f>
        <v>1.5000000000000002</v>
      </c>
      <c r="I407" s="1">
        <f t="shared" si="19"/>
        <v>1.5000000000000002</v>
      </c>
    </row>
    <row r="408" spans="1:9" ht="49.9" customHeight="1" x14ac:dyDescent="0.15">
      <c r="A408" s="2">
        <v>405</v>
      </c>
      <c r="B408" s="2" t="s">
        <v>331</v>
      </c>
      <c r="C408" s="2"/>
      <c r="D408" s="2">
        <v>260</v>
      </c>
      <c r="E408" s="2">
        <v>1</v>
      </c>
      <c r="F408" s="2">
        <v>5</v>
      </c>
      <c r="G408" s="1">
        <f t="shared" si="18"/>
        <v>19.230769230769234</v>
      </c>
      <c r="H408" s="1">
        <f>D408*5/1000+0.1+0.1</f>
        <v>1.5000000000000002</v>
      </c>
      <c r="I408" s="1">
        <f t="shared" si="19"/>
        <v>1.5000000000000002</v>
      </c>
    </row>
    <row r="409" spans="1:9" ht="49.9" customHeight="1" x14ac:dyDescent="0.15">
      <c r="A409" s="2">
        <v>406</v>
      </c>
      <c r="B409" s="2" t="s">
        <v>331</v>
      </c>
      <c r="C409" s="2"/>
      <c r="D409" s="2">
        <v>970</v>
      </c>
      <c r="E409" s="2">
        <v>1</v>
      </c>
      <c r="F409" s="2">
        <v>10</v>
      </c>
      <c r="G409" s="1">
        <f t="shared" si="18"/>
        <v>10.309278350515465</v>
      </c>
      <c r="H409" s="1">
        <f>D409*5/1000+0.1+0.4</f>
        <v>5.35</v>
      </c>
      <c r="I409" s="1">
        <f t="shared" si="19"/>
        <v>5.35</v>
      </c>
    </row>
    <row r="410" spans="1:9" ht="49.9" customHeight="1" x14ac:dyDescent="0.15">
      <c r="A410" s="2">
        <v>407</v>
      </c>
      <c r="B410" s="2" t="s">
        <v>331</v>
      </c>
      <c r="C410" s="2"/>
      <c r="D410" s="2">
        <v>1176</v>
      </c>
      <c r="E410" s="2">
        <v>1</v>
      </c>
      <c r="F410" s="2">
        <v>10</v>
      </c>
      <c r="G410" s="1">
        <f t="shared" si="18"/>
        <v>8.5034013605442187</v>
      </c>
      <c r="H410" s="1">
        <f>D410*5/1000+0.1+0.4</f>
        <v>6.38</v>
      </c>
      <c r="I410" s="1">
        <f t="shared" si="19"/>
        <v>6.38</v>
      </c>
    </row>
    <row r="411" spans="1:9" ht="49.9" customHeight="1" x14ac:dyDescent="0.15">
      <c r="A411" s="2">
        <v>408</v>
      </c>
      <c r="B411" s="2" t="s">
        <v>332</v>
      </c>
      <c r="C411" s="2"/>
      <c r="D411" s="2">
        <v>1087</v>
      </c>
      <c r="E411" s="2">
        <v>29</v>
      </c>
      <c r="F411" s="2">
        <v>150</v>
      </c>
      <c r="G411" s="1">
        <f>F411/E411/D411*1000</f>
        <v>4.7584303524410752</v>
      </c>
      <c r="H411" s="1">
        <f>D411*5/1000+0.1+0.7</f>
        <v>6.2349999999999994</v>
      </c>
      <c r="I411" s="10">
        <v>150</v>
      </c>
    </row>
    <row r="412" spans="1:9" ht="49.9" customHeight="1" x14ac:dyDescent="0.15">
      <c r="A412" s="2">
        <v>409</v>
      </c>
      <c r="B412" s="2" t="s">
        <v>332</v>
      </c>
      <c r="C412" s="2"/>
      <c r="D412" s="2">
        <v>1022</v>
      </c>
      <c r="E412" s="2">
        <v>29</v>
      </c>
      <c r="F412" s="2">
        <v>150</v>
      </c>
      <c r="G412" s="1">
        <f t="shared" si="18"/>
        <v>5.0610702476550378</v>
      </c>
      <c r="H412" s="1">
        <f>D412*5/1000+0.1+1</f>
        <v>6.21</v>
      </c>
      <c r="I412" s="10">
        <v>150</v>
      </c>
    </row>
    <row r="413" spans="1:9" ht="49.9" customHeight="1" x14ac:dyDescent="0.15">
      <c r="A413" s="2">
        <v>410</v>
      </c>
      <c r="B413" s="2" t="s">
        <v>332</v>
      </c>
      <c r="C413" s="2"/>
      <c r="D413" s="2">
        <v>705</v>
      </c>
      <c r="E413" s="2">
        <v>29</v>
      </c>
      <c r="F413" s="2">
        <v>100</v>
      </c>
      <c r="G413" s="1">
        <f t="shared" si="18"/>
        <v>4.8911714355588165</v>
      </c>
      <c r="H413" s="1">
        <f>D413*5/1000+0.1</f>
        <v>3.625</v>
      </c>
      <c r="I413" s="1">
        <f t="shared" si="19"/>
        <v>105.125</v>
      </c>
    </row>
    <row r="414" spans="1:9" ht="49.9" customHeight="1" x14ac:dyDescent="0.15">
      <c r="A414" s="2">
        <v>411</v>
      </c>
      <c r="B414" s="2" t="s">
        <v>332</v>
      </c>
      <c r="C414" s="2"/>
      <c r="D414" s="2">
        <v>37</v>
      </c>
      <c r="E414" s="2">
        <v>29</v>
      </c>
      <c r="F414" s="2">
        <v>80</v>
      </c>
      <c r="G414" s="1">
        <f t="shared" si="18"/>
        <v>74.557315936626296</v>
      </c>
      <c r="H414" s="1">
        <f>D414*5/1000+0.1</f>
        <v>0.28500000000000003</v>
      </c>
      <c r="I414" s="1">
        <f t="shared" si="19"/>
        <v>8.2650000000000006</v>
      </c>
    </row>
    <row r="415" spans="1:9" ht="49.9" customHeight="1" x14ac:dyDescent="0.15">
      <c r="A415" s="2">
        <v>412</v>
      </c>
      <c r="B415" s="2" t="s">
        <v>332</v>
      </c>
      <c r="C415" s="2"/>
      <c r="D415" s="2">
        <v>203</v>
      </c>
      <c r="E415" s="2">
        <v>29</v>
      </c>
      <c r="F415" s="2">
        <v>80</v>
      </c>
      <c r="G415" s="1">
        <f t="shared" si="18"/>
        <v>13.589264481059963</v>
      </c>
      <c r="H415" s="1">
        <f>D415*5/1000+0.1+0.2</f>
        <v>1.3149999999999999</v>
      </c>
      <c r="I415" s="1">
        <f t="shared" si="19"/>
        <v>38.134999999999998</v>
      </c>
    </row>
    <row r="416" spans="1:9" ht="49.9" customHeight="1" x14ac:dyDescent="0.15">
      <c r="A416" s="2">
        <v>413</v>
      </c>
      <c r="B416" s="2" t="s">
        <v>332</v>
      </c>
      <c r="C416" s="2"/>
      <c r="D416" s="2">
        <v>472</v>
      </c>
      <c r="E416" s="2">
        <v>29</v>
      </c>
      <c r="F416" s="2">
        <v>80</v>
      </c>
      <c r="G416" s="1">
        <f t="shared" si="18"/>
        <v>5.8445353594389253</v>
      </c>
      <c r="H416" s="1">
        <f>D416*5/1000+0.1+0.5</f>
        <v>2.96</v>
      </c>
      <c r="I416" s="1">
        <f t="shared" si="19"/>
        <v>85.84</v>
      </c>
    </row>
    <row r="417" spans="1:9" ht="49.9" customHeight="1" x14ac:dyDescent="0.15">
      <c r="A417" s="2">
        <v>414</v>
      </c>
      <c r="B417" s="2" t="s">
        <v>332</v>
      </c>
      <c r="C417" s="2"/>
      <c r="D417" s="2">
        <v>235</v>
      </c>
      <c r="E417" s="2">
        <v>29</v>
      </c>
      <c r="F417" s="2">
        <v>80</v>
      </c>
      <c r="G417" s="1">
        <f t="shared" si="18"/>
        <v>11.73881144534116</v>
      </c>
      <c r="H417" s="1">
        <f>D417*5/1000+0.1+0.2</f>
        <v>1.4750000000000001</v>
      </c>
      <c r="I417" s="1">
        <f t="shared" si="19"/>
        <v>42.775000000000006</v>
      </c>
    </row>
    <row r="418" spans="1:9" ht="49.9" customHeight="1" x14ac:dyDescent="0.15">
      <c r="A418" s="2">
        <v>415</v>
      </c>
      <c r="B418" s="2" t="s">
        <v>332</v>
      </c>
      <c r="C418" s="2"/>
      <c r="D418" s="2">
        <v>129</v>
      </c>
      <c r="E418" s="2">
        <v>58</v>
      </c>
      <c r="F418" s="2">
        <v>80</v>
      </c>
      <c r="G418" s="1">
        <f t="shared" si="18"/>
        <v>10.692328254477413</v>
      </c>
      <c r="H418" s="1">
        <f>D418*5/1000+0.1+0.2</f>
        <v>0.94500000000000006</v>
      </c>
      <c r="I418" s="1">
        <f t="shared" si="19"/>
        <v>54.81</v>
      </c>
    </row>
    <row r="419" spans="1:9" ht="49.9" customHeight="1" x14ac:dyDescent="0.15">
      <c r="A419" s="2">
        <v>416</v>
      </c>
      <c r="B419" s="2" t="s">
        <v>332</v>
      </c>
      <c r="C419" s="2"/>
      <c r="D419" s="2">
        <v>132.5</v>
      </c>
      <c r="E419" s="2">
        <v>58</v>
      </c>
      <c r="F419" s="2">
        <v>80</v>
      </c>
      <c r="G419" s="1">
        <f t="shared" si="18"/>
        <v>10.40988939492518</v>
      </c>
      <c r="H419" s="1">
        <f>D419*5/1000+0.1</f>
        <v>0.76249999999999996</v>
      </c>
      <c r="I419" s="1">
        <f t="shared" si="19"/>
        <v>44.224999999999994</v>
      </c>
    </row>
    <row r="420" spans="1:9" ht="49.9" customHeight="1" x14ac:dyDescent="0.15">
      <c r="A420" s="2">
        <v>417</v>
      </c>
      <c r="B420" s="2" t="s">
        <v>332</v>
      </c>
      <c r="C420" s="2"/>
      <c r="D420" s="2">
        <v>105</v>
      </c>
      <c r="E420" s="2">
        <v>58</v>
      </c>
      <c r="F420" s="2">
        <v>80</v>
      </c>
      <c r="G420" s="1">
        <f t="shared" si="18"/>
        <v>13.136288998357966</v>
      </c>
      <c r="H420" s="1">
        <f>D420*5/1000+0.1</f>
        <v>0.625</v>
      </c>
      <c r="I420" s="1">
        <f t="shared" si="19"/>
        <v>36.25</v>
      </c>
    </row>
    <row r="421" spans="1:9" ht="49.9" customHeight="1" x14ac:dyDescent="0.15">
      <c r="A421" s="2">
        <v>418</v>
      </c>
      <c r="B421" s="2" t="s">
        <v>332</v>
      </c>
      <c r="C421" s="2"/>
      <c r="D421" s="2">
        <v>111</v>
      </c>
      <c r="E421" s="2">
        <v>58</v>
      </c>
      <c r="F421" s="2">
        <v>80</v>
      </c>
      <c r="G421" s="1">
        <f t="shared" si="18"/>
        <v>12.426219322771049</v>
      </c>
      <c r="H421" s="1">
        <f>D421*5/1000+0.1+0.2</f>
        <v>0.85499999999999998</v>
      </c>
      <c r="I421" s="1">
        <f t="shared" si="19"/>
        <v>49.589999999999996</v>
      </c>
    </row>
    <row r="422" spans="1:9" ht="49.9" customHeight="1" x14ac:dyDescent="0.15">
      <c r="A422" s="2">
        <v>419</v>
      </c>
      <c r="B422" s="2" t="s">
        <v>333</v>
      </c>
      <c r="C422" s="2"/>
      <c r="D422" s="2">
        <v>161.5</v>
      </c>
      <c r="E422" s="2">
        <v>1000</v>
      </c>
      <c r="F422" s="2">
        <v>600</v>
      </c>
      <c r="G422" s="1">
        <f t="shared" si="18"/>
        <v>3.7151702786377707</v>
      </c>
      <c r="H422" s="1">
        <f>D422*3/1000+0.1+0.2</f>
        <v>0.78449999999999998</v>
      </c>
      <c r="I422" s="10">
        <v>600</v>
      </c>
    </row>
    <row r="423" spans="1:9" ht="49.9" customHeight="1" x14ac:dyDescent="0.15">
      <c r="A423" s="21" t="s">
        <v>334</v>
      </c>
      <c r="B423" s="21"/>
      <c r="C423" s="21"/>
      <c r="D423" s="21"/>
      <c r="E423" s="21"/>
      <c r="F423" s="2">
        <f>SUM(F3:F422)</f>
        <v>25562</v>
      </c>
      <c r="I423" s="1">
        <f>SUM(I3:I422)</f>
        <v>16662.211450499992</v>
      </c>
    </row>
  </sheetData>
  <mergeCells count="3">
    <mergeCell ref="A1:F1"/>
    <mergeCell ref="G1:I1"/>
    <mergeCell ref="A423:E423"/>
  </mergeCells>
  <phoneticPr fontId="6" type="noConversion"/>
  <pageMargins left="0.98402777777777795" right="0.196527777777778" top="0.196527777777778" bottom="0.196527777777778" header="0.5" footer="0.5"/>
  <pageSetup paperSize="9" scale="6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8"/>
  <sheetViews>
    <sheetView tabSelected="1" zoomScale="80" zoomScaleNormal="80" workbookViewId="0">
      <pane xSplit="5" ySplit="2" topLeftCell="F14" activePane="bottomRight" state="frozen"/>
      <selection pane="topRight"/>
      <selection pane="bottomLeft"/>
      <selection pane="bottomRight" activeCell="K18" sqref="K18"/>
    </sheetView>
  </sheetViews>
  <sheetFormatPr defaultColWidth="9" defaultRowHeight="13.5" x14ac:dyDescent="0.15"/>
  <cols>
    <col min="1" max="1" width="7.75" style="1" customWidth="1"/>
    <col min="2" max="2" width="14.875" style="1" customWidth="1"/>
    <col min="3" max="3" width="21.25" style="1" customWidth="1"/>
    <col min="4" max="4" width="11.5" style="1" customWidth="1"/>
    <col min="5" max="5" width="20.25" style="1" customWidth="1"/>
    <col min="6" max="6" width="11" style="1" customWidth="1"/>
    <col min="7" max="7" width="12.875" style="1" customWidth="1"/>
    <col min="8" max="8" width="6.375" style="1" customWidth="1"/>
    <col min="9" max="9" width="9.375" style="1" customWidth="1"/>
    <col min="10" max="10" width="14.125" style="1" customWidth="1"/>
    <col min="11" max="11" width="21.625" style="1" customWidth="1"/>
    <col min="12" max="12" width="14.125" style="1" customWidth="1"/>
    <col min="13" max="13" width="12.625" style="1"/>
    <col min="14" max="14" width="30" style="1" customWidth="1"/>
    <col min="15" max="16383" width="9" style="1"/>
  </cols>
  <sheetData>
    <row r="1" spans="1:14" ht="37.15" customHeight="1" x14ac:dyDescent="0.15">
      <c r="A1" s="18" t="s">
        <v>335</v>
      </c>
      <c r="B1" s="18"/>
      <c r="C1" s="18"/>
      <c r="D1" s="18"/>
      <c r="E1" s="18"/>
      <c r="F1" s="18"/>
      <c r="G1" s="18"/>
      <c r="H1" s="18"/>
      <c r="J1" s="19" t="s">
        <v>1</v>
      </c>
      <c r="K1" s="20"/>
      <c r="L1" s="20"/>
    </row>
    <row r="2" spans="1:14" ht="51" customHeight="1" x14ac:dyDescent="0.15">
      <c r="A2" s="2" t="s">
        <v>2</v>
      </c>
      <c r="B2" s="2" t="s">
        <v>336</v>
      </c>
      <c r="C2" s="2" t="s">
        <v>3</v>
      </c>
      <c r="D2" s="2" t="s">
        <v>337</v>
      </c>
      <c r="E2" s="2" t="s">
        <v>4</v>
      </c>
      <c r="F2" s="3" t="s">
        <v>338</v>
      </c>
      <c r="G2" s="2" t="s">
        <v>339</v>
      </c>
      <c r="H2" s="2" t="s">
        <v>6</v>
      </c>
      <c r="I2" s="2" t="s">
        <v>10</v>
      </c>
      <c r="J2" s="9" t="s">
        <v>8</v>
      </c>
      <c r="K2" s="9" t="s">
        <v>9</v>
      </c>
      <c r="L2" s="1" t="s">
        <v>10</v>
      </c>
    </row>
    <row r="3" spans="1:14" ht="51" customHeight="1" x14ac:dyDescent="0.15">
      <c r="A3" s="2">
        <v>1</v>
      </c>
      <c r="B3" s="2" t="s">
        <v>340</v>
      </c>
      <c r="C3" s="2" t="s">
        <v>341</v>
      </c>
      <c r="D3" s="2"/>
      <c r="E3" s="2"/>
      <c r="F3" s="2">
        <v>349.05900000000003</v>
      </c>
      <c r="G3" s="4">
        <v>2.5299999999999998</v>
      </c>
      <c r="H3" s="5">
        <v>13900</v>
      </c>
      <c r="I3" s="2">
        <f>G3*H3</f>
        <v>35167</v>
      </c>
      <c r="J3" s="1">
        <f>I3/H3/F3*1000</f>
        <v>7.2480583511669936</v>
      </c>
      <c r="K3" s="1">
        <f>F3*3/1000+0.1+0.4</f>
        <v>1.547177</v>
      </c>
      <c r="L3" s="10">
        <f>K3*H3</f>
        <v>21505.760300000002</v>
      </c>
      <c r="M3" s="1">
        <f t="shared" ref="M3:M14" si="0">H3*K3</f>
        <v>21505.760300000002</v>
      </c>
    </row>
    <row r="4" spans="1:14" ht="51" customHeight="1" x14ac:dyDescent="0.15">
      <c r="A4" s="2">
        <v>2</v>
      </c>
      <c r="B4" s="2" t="s">
        <v>342</v>
      </c>
      <c r="C4" s="2" t="s">
        <v>343</v>
      </c>
      <c r="D4" s="2"/>
      <c r="E4" s="2"/>
      <c r="F4" s="2">
        <v>270.29000000000002</v>
      </c>
      <c r="G4" s="2">
        <v>0.98</v>
      </c>
      <c r="H4" s="5">
        <v>2870</v>
      </c>
      <c r="I4" s="2">
        <f t="shared" ref="I4:I14" si="1">G4*H4</f>
        <v>2812.6</v>
      </c>
      <c r="J4" s="1">
        <f t="shared" ref="J4:J14" si="2">I4/H4/F4*1000</f>
        <v>3.6257353213215433</v>
      </c>
      <c r="K4" s="1">
        <f>F4*3/1000+0.1+0.1</f>
        <v>1.0108700000000002</v>
      </c>
      <c r="L4" s="10">
        <f t="shared" ref="L4:L9" si="3">K4*H4</f>
        <v>2901.1969000000004</v>
      </c>
      <c r="M4" s="1">
        <f t="shared" si="0"/>
        <v>2901.1969000000004</v>
      </c>
    </row>
    <row r="5" spans="1:14" ht="51" customHeight="1" x14ac:dyDescent="0.15">
      <c r="A5" s="2">
        <v>3</v>
      </c>
      <c r="B5" s="2" t="s">
        <v>344</v>
      </c>
      <c r="C5" s="2" t="s">
        <v>345</v>
      </c>
      <c r="D5" s="2"/>
      <c r="E5" s="2"/>
      <c r="F5" s="2">
        <v>485.70499999999998</v>
      </c>
      <c r="G5" s="2">
        <v>3.5</v>
      </c>
      <c r="H5" s="5">
        <v>4153</v>
      </c>
      <c r="I5" s="2">
        <f t="shared" si="1"/>
        <v>14535.5</v>
      </c>
      <c r="J5" s="1">
        <f t="shared" si="2"/>
        <v>7.2060201150904355</v>
      </c>
      <c r="K5" s="1">
        <f>F5*3/1000+0.1</f>
        <v>1.557115</v>
      </c>
      <c r="L5" s="10">
        <f t="shared" si="3"/>
        <v>6466.6985949999998</v>
      </c>
      <c r="M5" s="1">
        <f t="shared" si="0"/>
        <v>6466.6985949999998</v>
      </c>
    </row>
    <row r="6" spans="1:14" ht="51" customHeight="1" x14ac:dyDescent="0.15">
      <c r="A6" s="2">
        <v>4</v>
      </c>
      <c r="B6" s="2" t="s">
        <v>346</v>
      </c>
      <c r="C6" s="5" t="s">
        <v>347</v>
      </c>
      <c r="D6" s="2" t="s">
        <v>348</v>
      </c>
      <c r="E6" s="2"/>
      <c r="F6" s="2">
        <v>467.89</v>
      </c>
      <c r="G6" s="2">
        <v>3.39</v>
      </c>
      <c r="H6" s="5">
        <v>2521</v>
      </c>
      <c r="I6" s="2">
        <f t="shared" si="1"/>
        <v>8546.19</v>
      </c>
      <c r="J6" s="1">
        <f t="shared" si="2"/>
        <v>7.2452926970014326</v>
      </c>
      <c r="K6" s="1">
        <f>F6*3/1000+0.1+0.2</f>
        <v>1.70367</v>
      </c>
      <c r="L6" s="10">
        <f t="shared" si="3"/>
        <v>4294.9520700000003</v>
      </c>
      <c r="M6" s="1">
        <f t="shared" si="0"/>
        <v>4294.9520700000003</v>
      </c>
      <c r="N6" s="9"/>
    </row>
    <row r="7" spans="1:14" ht="51" customHeight="1" x14ac:dyDescent="0.15">
      <c r="A7" s="2">
        <v>5</v>
      </c>
      <c r="B7" s="2" t="s">
        <v>349</v>
      </c>
      <c r="C7" s="5" t="s">
        <v>350</v>
      </c>
      <c r="D7" s="2" t="s">
        <v>351</v>
      </c>
      <c r="E7" s="2"/>
      <c r="F7" s="2">
        <v>323.47699999999998</v>
      </c>
      <c r="G7" s="2">
        <v>2.33</v>
      </c>
      <c r="H7" s="5">
        <v>3200</v>
      </c>
      <c r="I7" s="2">
        <f t="shared" si="1"/>
        <v>7456</v>
      </c>
      <c r="J7" s="1">
        <f t="shared" si="2"/>
        <v>7.202985065398777</v>
      </c>
      <c r="K7" s="1">
        <f>F7*3/1000+0.1+0.2</f>
        <v>1.2704309999999999</v>
      </c>
      <c r="L7" s="10">
        <f>K7*H7</f>
        <v>4065.3791999999994</v>
      </c>
      <c r="M7" s="1">
        <f t="shared" si="0"/>
        <v>4065.3791999999994</v>
      </c>
    </row>
    <row r="8" spans="1:14" ht="51" customHeight="1" x14ac:dyDescent="0.15">
      <c r="A8" s="2">
        <v>6</v>
      </c>
      <c r="B8" s="2" t="s">
        <v>352</v>
      </c>
      <c r="C8" s="2" t="s">
        <v>353</v>
      </c>
      <c r="D8" s="2"/>
      <c r="E8" s="2"/>
      <c r="F8" s="2">
        <v>262.69600000000003</v>
      </c>
      <c r="G8" s="2">
        <v>1.9</v>
      </c>
      <c r="H8" s="5">
        <v>152</v>
      </c>
      <c r="I8" s="2">
        <f t="shared" si="1"/>
        <v>288.8</v>
      </c>
      <c r="J8" s="1">
        <f t="shared" si="2"/>
        <v>7.2326948259585224</v>
      </c>
      <c r="K8" s="1">
        <f>F8*3/1000+0.1+0.1</f>
        <v>0.98808800000000008</v>
      </c>
      <c r="L8" s="10">
        <f t="shared" si="3"/>
        <v>150.18937600000001</v>
      </c>
      <c r="M8" s="1">
        <f t="shared" si="0"/>
        <v>150.18937600000001</v>
      </c>
    </row>
    <row r="9" spans="1:14" ht="51" customHeight="1" x14ac:dyDescent="0.15">
      <c r="A9" s="2">
        <v>7</v>
      </c>
      <c r="B9" s="2" t="s">
        <v>354</v>
      </c>
      <c r="C9" s="2" t="s">
        <v>355</v>
      </c>
      <c r="D9" s="2"/>
      <c r="E9" s="2"/>
      <c r="F9" s="2">
        <v>237.12299999999999</v>
      </c>
      <c r="G9" s="2">
        <v>1.72</v>
      </c>
      <c r="H9" s="5">
        <v>220</v>
      </c>
      <c r="I9" s="2">
        <f t="shared" si="1"/>
        <v>378.4</v>
      </c>
      <c r="J9" s="1">
        <f>I9/H9/F9*1000</f>
        <v>7.253619429578742</v>
      </c>
      <c r="K9" s="1">
        <f>F9*3/1000+0.1+0.2</f>
        <v>1.011369</v>
      </c>
      <c r="L9" s="10">
        <f t="shared" si="3"/>
        <v>222.50118000000001</v>
      </c>
      <c r="M9" s="1">
        <f t="shared" si="0"/>
        <v>222.50118000000001</v>
      </c>
    </row>
    <row r="10" spans="1:14" ht="51" customHeight="1" x14ac:dyDescent="0.15">
      <c r="A10" s="2">
        <v>8</v>
      </c>
      <c r="B10" s="2"/>
      <c r="C10" s="5" t="s">
        <v>356</v>
      </c>
      <c r="D10" s="2"/>
      <c r="E10" s="2"/>
      <c r="F10" s="2">
        <v>744</v>
      </c>
      <c r="G10" s="2">
        <v>0.9</v>
      </c>
      <c r="H10" s="5">
        <v>1172</v>
      </c>
      <c r="I10" s="2">
        <f t="shared" si="1"/>
        <v>1054.8</v>
      </c>
      <c r="J10" s="1">
        <f>I10/H10/F10*1000</f>
        <v>1.2096774193548385</v>
      </c>
      <c r="K10" s="1">
        <f>F10*3/1000+0.1</f>
        <v>2.3320000000000003</v>
      </c>
      <c r="L10" s="11">
        <v>1054.8</v>
      </c>
      <c r="M10" s="11">
        <f t="shared" si="0"/>
        <v>2733.1040000000003</v>
      </c>
    </row>
    <row r="11" spans="1:14" ht="51" customHeight="1" x14ac:dyDescent="0.15">
      <c r="A11" s="2">
        <v>9</v>
      </c>
      <c r="B11" s="2"/>
      <c r="C11" s="6" t="s">
        <v>357</v>
      </c>
      <c r="D11" s="7"/>
      <c r="E11" s="2"/>
      <c r="F11" s="7">
        <v>692</v>
      </c>
      <c r="G11" s="7">
        <v>0.72</v>
      </c>
      <c r="H11" s="5">
        <v>1123</v>
      </c>
      <c r="I11" s="2">
        <f t="shared" si="1"/>
        <v>808.56</v>
      </c>
      <c r="J11" s="1">
        <f t="shared" si="2"/>
        <v>1.0404624277456647</v>
      </c>
      <c r="K11" s="1">
        <f>F11*3/1000+0.1</f>
        <v>2.1760000000000002</v>
      </c>
      <c r="L11" s="11">
        <v>808.56</v>
      </c>
      <c r="M11" s="11">
        <f t="shared" si="0"/>
        <v>2443.6480000000001</v>
      </c>
    </row>
    <row r="12" spans="1:14" ht="51" customHeight="1" x14ac:dyDescent="0.15">
      <c r="A12" s="2">
        <v>10</v>
      </c>
      <c r="B12" s="2"/>
      <c r="C12" s="6" t="s">
        <v>358</v>
      </c>
      <c r="D12" s="7"/>
      <c r="E12" s="2"/>
      <c r="F12" s="7">
        <v>682</v>
      </c>
      <c r="G12" s="7">
        <v>0.81</v>
      </c>
      <c r="H12" s="5">
        <v>1603</v>
      </c>
      <c r="I12" s="2">
        <f t="shared" si="1"/>
        <v>1298.43</v>
      </c>
      <c r="J12" s="1">
        <f t="shared" si="2"/>
        <v>1.1876832844574781</v>
      </c>
      <c r="K12" s="1">
        <f>F12*3/1000+0.1+0.3</f>
        <v>2.4459999999999997</v>
      </c>
      <c r="L12" s="11">
        <v>1298.43</v>
      </c>
      <c r="M12" s="11">
        <f t="shared" si="0"/>
        <v>3920.9379999999996</v>
      </c>
    </row>
    <row r="13" spans="1:14" ht="51" customHeight="1" x14ac:dyDescent="0.15">
      <c r="A13" s="2">
        <v>11</v>
      </c>
      <c r="B13" s="2"/>
      <c r="C13" s="5" t="s">
        <v>359</v>
      </c>
      <c r="D13" s="2"/>
      <c r="E13" s="2"/>
      <c r="F13" s="2">
        <v>650</v>
      </c>
      <c r="G13" s="7">
        <v>0.81</v>
      </c>
      <c r="H13" s="5">
        <v>643</v>
      </c>
      <c r="I13" s="2">
        <f t="shared" si="1"/>
        <v>520.83000000000004</v>
      </c>
      <c r="J13" s="1">
        <f>I13/H13/F13*1000</f>
        <v>1.2461538461538462</v>
      </c>
      <c r="K13" s="1">
        <f>F13*3/1000+0.1+0.1</f>
        <v>2.15</v>
      </c>
      <c r="L13" s="11">
        <v>520.83000000000004</v>
      </c>
      <c r="M13" s="11">
        <f t="shared" si="0"/>
        <v>1382.45</v>
      </c>
    </row>
    <row r="14" spans="1:14" ht="51" customHeight="1" x14ac:dyDescent="0.15">
      <c r="A14" s="2">
        <v>12</v>
      </c>
      <c r="B14" s="2"/>
      <c r="C14" s="5" t="s">
        <v>360</v>
      </c>
      <c r="D14" s="2"/>
      <c r="E14" s="2"/>
      <c r="F14" s="2">
        <v>190</v>
      </c>
      <c r="G14" s="2">
        <v>0.45</v>
      </c>
      <c r="H14" s="5">
        <v>2058</v>
      </c>
      <c r="I14" s="2">
        <f t="shared" si="1"/>
        <v>926.1</v>
      </c>
      <c r="J14" s="1">
        <f t="shared" si="2"/>
        <v>2.3684210526315792</v>
      </c>
      <c r="K14" s="1">
        <f>F14*3/1000+0.1+0.3</f>
        <v>0.97</v>
      </c>
      <c r="L14" s="11">
        <v>926.1</v>
      </c>
      <c r="M14" s="11">
        <f t="shared" si="0"/>
        <v>1996.26</v>
      </c>
    </row>
    <row r="15" spans="1:14" ht="58.9" customHeight="1" x14ac:dyDescent="0.15">
      <c r="A15" s="22" t="s">
        <v>334</v>
      </c>
      <c r="B15" s="22"/>
      <c r="C15" s="22"/>
      <c r="D15" s="22"/>
      <c r="E15" s="22"/>
      <c r="F15" s="22"/>
      <c r="G15" s="22"/>
      <c r="H15" s="22"/>
      <c r="I15" s="2">
        <f>SUM(I3:I14)</f>
        <v>73793.210000000006</v>
      </c>
      <c r="L15" s="1">
        <f>SUM(L3:L14)</f>
        <v>44215.397620999996</v>
      </c>
    </row>
    <row r="16" spans="1:14" ht="30" customHeight="1" x14ac:dyDescent="0.15"/>
    <row r="17" spans="8:12" ht="30" customHeight="1" x14ac:dyDescent="0.15">
      <c r="H17" s="1" t="s">
        <v>361</v>
      </c>
      <c r="I17" s="1">
        <f>I15+报价!F423</f>
        <v>99355.21</v>
      </c>
      <c r="K17" s="12" t="s">
        <v>362</v>
      </c>
      <c r="L17" s="13">
        <f>L15+报价!I423</f>
        <v>60877.609071499988</v>
      </c>
    </row>
    <row r="18" spans="8:12" ht="24" customHeight="1" x14ac:dyDescent="0.15">
      <c r="H18" s="1" t="s">
        <v>363</v>
      </c>
      <c r="I18" s="1">
        <f>I17/1.13</f>
        <v>87924.964601769927</v>
      </c>
    </row>
  </sheetData>
  <mergeCells count="3">
    <mergeCell ref="A1:H1"/>
    <mergeCell ref="J1:L1"/>
    <mergeCell ref="A15:H15"/>
  </mergeCells>
  <phoneticPr fontId="6" type="noConversion"/>
  <pageMargins left="0.196527777777778" right="0.196527777777778" top="0.39305555555555599" bottom="0.39305555555555599" header="0.5" footer="0.5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</vt:lpstr>
      <vt:lpstr>报价2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zzf</cp:lastModifiedBy>
  <dcterms:created xsi:type="dcterms:W3CDTF">2021-03-01T03:20:00Z</dcterms:created>
  <dcterms:modified xsi:type="dcterms:W3CDTF">2022-08-03T02:00:58Z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311E8231C86B496696F32F0C99777744</vt:lpwstr>
  </property>
</Properties>
</file>