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<sst xmlns="http://schemas.openxmlformats.org/spreadsheetml/2006/main" count="183" uniqueCount="78">
  <si>
    <t>L6000座椅骨架分总成采购目标价格核算明细表</t>
  </si>
  <si>
    <t>序</t>
  </si>
  <si>
    <t>QAD编码</t>
  </si>
  <si>
    <t>总成名称</t>
  </si>
  <si>
    <t>名称</t>
  </si>
  <si>
    <t>数量</t>
  </si>
  <si>
    <t>材质</t>
  </si>
  <si>
    <t>下料尺寸</t>
  </si>
  <si>
    <t>重量/kg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</si>
  <si>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</si>
  <si>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</si>
  <si>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</si>
  <si>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</si>
  <si>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</si>
  <si>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</si>
  <si>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</si>
  <si>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</si>
  <si>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</si>
  <si>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</si>
  <si>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</si>
  <si>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</si>
  <si>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</si>
  <si>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</si>
  <si>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</si>
  <si>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</si>
  <si>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</si>
  <si>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</si>
  <si>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</si>
  <si>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SHT0014415</t>
  </si>
  <si>
    <t>副司机座框焊接总成</t>
  </si>
  <si>
    <t>上边框</t>
  </si>
  <si>
    <t>Q195</t>
  </si>
  <si>
    <t>落料</t>
  </si>
  <si>
    <t>600T</t>
  </si>
  <si>
    <t>冲孔</t>
  </si>
  <si>
    <t>160T</t>
  </si>
  <si>
    <t>折弯</t>
  </si>
  <si>
    <t>200T</t>
  </si>
  <si>
    <t>连接板</t>
  </si>
  <si>
    <t>Q235</t>
  </si>
  <si>
    <t>80T</t>
  </si>
  <si>
    <t>副边调角器固定钣金件</t>
  </si>
  <si>
    <t>SPFH590</t>
  </si>
  <si>
    <t>125T</t>
  </si>
  <si>
    <t>成型</t>
  </si>
  <si>
    <t>主边调角器固定钣金件</t>
  </si>
  <si>
    <t>罩壳安装片</t>
  </si>
  <si>
    <t>40T</t>
  </si>
  <si>
    <t>前连接板</t>
  </si>
  <si>
    <t>安全带连接限位片</t>
  </si>
  <si>
    <t>落冲</t>
  </si>
  <si>
    <t>后连接管</t>
  </si>
  <si>
    <t>切管</t>
  </si>
  <si>
    <t>压型</t>
  </si>
  <si>
    <t>100T</t>
  </si>
  <si>
    <t>上纵管</t>
  </si>
  <si>
    <t>切弧</t>
  </si>
  <si>
    <t>63T</t>
  </si>
  <si>
    <t>底支架U型管</t>
  </si>
  <si>
    <t>压弯</t>
  </si>
  <si>
    <t>下横管</t>
  </si>
  <si>
    <t>地脚</t>
  </si>
  <si>
    <t>前后地脚</t>
  </si>
  <si>
    <t>卷轴器支架</t>
  </si>
  <si>
    <t>7/16焊接螺母</t>
  </si>
  <si>
    <t>焊接</t>
  </si>
  <si>
    <t>cm</t>
  </si>
  <si>
    <t>M10焊接螺母</t>
  </si>
  <si>
    <t>电泳</t>
  </si>
  <si>
    <t>平米</t>
  </si>
  <si>
    <t>副司机底座遮挡板</t>
  </si>
  <si>
    <t>合计：</t>
  </si>
  <si>
    <t>定位弹片采购目标价格</t>
  </si>
  <si>
    <t>SHT0014931</t>
  </si>
  <si>
    <t>定位弹片</t>
  </si>
  <si>
    <t>65Mn</t>
  </si>
  <si>
    <t>冲切口</t>
  </si>
  <si>
    <t>热处理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</si>
</sst>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2" fillId="0" borderId="0" applyNumberFormat="0" applyFill="0" applyBorder="0" applyAlignment="0" applyProtection="0"/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shrinkToFi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RowLevel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"/>
  <sheetViews>
    <sheetView tabSelected="1" topLeftCell="A19" workbookViewId="0">
      <selection activeCell="X23" sqref="X23"/>
    </sheetView>
  </sheetViews>
  <sheetFormatPr defaultColWidth="9" defaultRowHeight="13.5"/>
  <cols>
    <col min="1" max="1" width="3.25" style="20" customWidth="1"/>
    <col min="2" max="3" width="9" style="20"/>
    <col min="4" max="4" width="21.25" style="20" customWidth="1"/>
    <col min="5" max="5" width="4.375" style="2" customWidth="1"/>
    <col min="6" max="6" width="9" style="2"/>
    <col min="7" max="9" width="5.625" style="20" customWidth="1"/>
    <col min="10" max="12" width="7.375" style="21" customWidth="1"/>
    <col min="13" max="14" width="6.375" style="22" customWidth="1"/>
    <col min="15" max="15" width="7" style="22" customWidth="1"/>
    <col min="16" max="16" width="5.125" style="20" customWidth="1"/>
    <col min="17" max="17" width="6.375" style="20" customWidth="1"/>
    <col min="18" max="20" width="7" style="20" customWidth="1"/>
    <col min="21" max="21" width="7.00833333333333" style="23" customWidth="1"/>
    <col min="22" max="22" width="9" style="20"/>
    <col min="23" max="23" width="12.625" style="23"/>
    <col min="24" max="16384" width="9" style="20"/>
  </cols>
  <sheetData>
    <row r="1" ht="18" customHeight="1" spans="1:23">
      <c r="A1" s="2" t="s">
        <v>0</v>
      </c>
      <c r="B1" s="2"/>
      <c r="C1" s="2"/>
      <c r="D1" s="2"/>
      <c r="G1" s="2"/>
      <c r="H1" s="2"/>
      <c r="I1" s="2"/>
      <c r="J1" s="25"/>
      <c r="K1" s="25"/>
      <c r="L1" s="25"/>
      <c r="M1" s="26"/>
      <c r="N1" s="26"/>
      <c r="O1" s="26"/>
      <c r="P1" s="2"/>
      <c r="Q1" s="2"/>
      <c r="R1" s="2"/>
      <c r="S1" s="23"/>
      <c r="T1" s="2"/>
      <c r="U1" s="29"/>
      <c r="V1" s="2"/>
      <c r="W1" s="29"/>
    </row>
    <row r="2" spans="1:23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/>
      <c r="I2" s="7"/>
      <c r="J2" s="8" t="s">
        <v>8</v>
      </c>
      <c r="K2" s="8"/>
      <c r="L2" s="8"/>
      <c r="M2" s="16" t="s">
        <v>9</v>
      </c>
      <c r="N2" s="16"/>
      <c r="O2" s="16" t="s">
        <v>10</v>
      </c>
      <c r="P2" s="13" t="s">
        <v>11</v>
      </c>
      <c r="Q2" s="13"/>
      <c r="R2" s="13"/>
      <c r="S2" s="15"/>
      <c r="T2" s="13"/>
      <c r="U2" s="13"/>
      <c r="V2" s="13" t="s">
        <v>12</v>
      </c>
      <c r="W2" s="17" t="s">
        <v>13</v>
      </c>
    </row>
    <row r="3" spans="1:23">
      <c r="A3" s="9" t="s">
        <v>14</v>
      </c>
      <c r="B3" s="4"/>
      <c r="C3" s="5"/>
      <c r="D3" s="5"/>
      <c r="E3" s="5"/>
      <c r="F3" s="6"/>
      <c r="G3" s="7" t="s">
        <v>15</v>
      </c>
      <c r="H3" s="7" t="s">
        <v>16</v>
      </c>
      <c r="I3" s="7" t="s">
        <v>17</v>
      </c>
      <c r="J3" s="8" t="s">
        <v>18</v>
      </c>
      <c r="K3" s="8" t="s">
        <v>19</v>
      </c>
      <c r="L3" s="8" t="s">
        <v>20</v>
      </c>
      <c r="M3" s="16" t="s">
        <v>21</v>
      </c>
      <c r="N3" s="16" t="s">
        <v>20</v>
      </c>
      <c r="O3" s="16"/>
      <c r="P3" s="13" t="s">
        <v>22</v>
      </c>
      <c r="Q3" s="13" t="s">
        <v>23</v>
      </c>
      <c r="R3" s="13" t="s">
        <v>24</v>
      </c>
      <c r="S3" s="13" t="s">
        <v>25</v>
      </c>
      <c r="T3" s="16" t="s">
        <v>26</v>
      </c>
      <c r="U3" s="13" t="s">
        <v>27</v>
      </c>
      <c r="V3" s="13"/>
      <c r="W3" s="17"/>
    </row>
    <row r="4" spans="1:23">
      <c r="A4" s="10">
        <v>1</v>
      </c>
      <c r="B4" s="11" t="s">
        <v>28</v>
      </c>
      <c r="C4" s="11" t="s">
        <v>29</v>
      </c>
      <c r="D4" s="24" t="s">
        <v>30</v>
      </c>
      <c r="E4" s="10">
        <v>1</v>
      </c>
      <c r="F4" s="10" t="s">
        <v>31</v>
      </c>
      <c r="G4" s="24">
        <v>986</v>
      </c>
      <c r="H4" s="24">
        <v>38.5</v>
      </c>
      <c r="I4" s="24">
        <v>5</v>
      </c>
      <c r="J4" s="27">
        <v>1.49</v>
      </c>
      <c r="K4" s="27">
        <v>1.378</v>
      </c>
      <c r="L4" s="27">
        <f t="shared" ref="L4:L9" si="0">J4-K4</f>
        <v>0.112</v>
      </c>
      <c r="M4" s="28">
        <v>4.85</v>
      </c>
      <c r="N4" s="28">
        <v>2.7</v>
      </c>
      <c r="O4" s="28">
        <f t="shared" ref="O4:O9" si="1">(J4*M4-L4*N4)*E4</f>
        <v>6.9241</v>
      </c>
      <c r="P4" s="24" t="s">
        <v>32</v>
      </c>
      <c r="Q4" s="24" t="s">
        <v>33</v>
      </c>
      <c r="R4" s="24">
        <v>1</v>
      </c>
      <c r="S4" s="24">
        <v>0.3</v>
      </c>
      <c r="T4" s="24">
        <v>1</v>
      </c>
      <c r="U4" s="30">
        <f>R4*S4/T4</f>
        <v>0.3</v>
      </c>
      <c r="V4" s="18">
        <v>1.12</v>
      </c>
      <c r="W4" s="19">
        <f>(O46+U46)*V4</f>
        <v>65.05851296</v>
      </c>
    </row>
    <row r="5" spans="1:23">
      <c r="A5" s="10"/>
      <c r="B5" s="11"/>
      <c r="C5" s="11"/>
      <c r="D5" s="24"/>
      <c r="E5" s="10"/>
      <c r="F5" s="10"/>
      <c r="G5" s="24"/>
      <c r="H5" s="24"/>
      <c r="I5" s="24"/>
      <c r="J5" s="27"/>
      <c r="K5" s="27"/>
      <c r="L5" s="27"/>
      <c r="M5" s="28"/>
      <c r="N5" s="28"/>
      <c r="O5" s="28"/>
      <c r="P5" s="24" t="s">
        <v>34</v>
      </c>
      <c r="Q5" s="24" t="s">
        <v>35</v>
      </c>
      <c r="R5" s="24">
        <v>1</v>
      </c>
      <c r="S5" s="24">
        <v>0.1</v>
      </c>
      <c r="T5" s="24">
        <v>1</v>
      </c>
      <c r="U5" s="30">
        <f t="shared" ref="U5:U45" si="2">R5*S5/T5</f>
        <v>0.1</v>
      </c>
      <c r="V5" s="10"/>
      <c r="W5" s="19"/>
    </row>
    <row r="6" spans="1:23">
      <c r="A6" s="10"/>
      <c r="B6" s="11"/>
      <c r="C6" s="11"/>
      <c r="D6" s="24"/>
      <c r="E6" s="10"/>
      <c r="F6" s="10"/>
      <c r="G6" s="24"/>
      <c r="H6" s="24"/>
      <c r="I6" s="24"/>
      <c r="J6" s="27"/>
      <c r="K6" s="27"/>
      <c r="L6" s="27"/>
      <c r="M6" s="28"/>
      <c r="N6" s="28"/>
      <c r="O6" s="28"/>
      <c r="P6" s="24" t="s">
        <v>36</v>
      </c>
      <c r="Q6" s="24" t="s">
        <v>37</v>
      </c>
      <c r="R6" s="24">
        <v>1</v>
      </c>
      <c r="S6" s="24">
        <v>0.12</v>
      </c>
      <c r="T6" s="24">
        <v>1</v>
      </c>
      <c r="U6" s="30">
        <f t="shared" si="2"/>
        <v>0.12</v>
      </c>
      <c r="V6" s="10"/>
      <c r="W6" s="19"/>
    </row>
    <row r="7" spans="1:23">
      <c r="A7" s="10"/>
      <c r="B7" s="11"/>
      <c r="C7" s="11"/>
      <c r="D7" s="24" t="s">
        <v>38</v>
      </c>
      <c r="E7" s="10">
        <v>2</v>
      </c>
      <c r="F7" s="10" t="s">
        <v>39</v>
      </c>
      <c r="G7" s="24">
        <v>166</v>
      </c>
      <c r="H7" s="24">
        <v>84</v>
      </c>
      <c r="I7" s="24">
        <v>5</v>
      </c>
      <c r="J7" s="27">
        <v>0.548</v>
      </c>
      <c r="K7" s="27">
        <v>0.391</v>
      </c>
      <c r="L7" s="27">
        <f t="shared" si="0"/>
        <v>0.157</v>
      </c>
      <c r="M7" s="28">
        <v>4.85</v>
      </c>
      <c r="N7" s="28">
        <v>2.7</v>
      </c>
      <c r="O7" s="28">
        <f t="shared" si="1"/>
        <v>4.4678</v>
      </c>
      <c r="P7" s="24" t="s">
        <v>32</v>
      </c>
      <c r="Q7" s="24" t="s">
        <v>35</v>
      </c>
      <c r="R7" s="24">
        <v>2</v>
      </c>
      <c r="S7" s="24">
        <v>0.1</v>
      </c>
      <c r="T7" s="24">
        <v>1</v>
      </c>
      <c r="U7" s="30">
        <f t="shared" si="2"/>
        <v>0.2</v>
      </c>
      <c r="V7" s="10"/>
      <c r="W7" s="19"/>
    </row>
    <row r="8" spans="1:23">
      <c r="A8" s="10"/>
      <c r="B8" s="11"/>
      <c r="C8" s="11"/>
      <c r="D8" s="24"/>
      <c r="E8" s="10"/>
      <c r="F8" s="10"/>
      <c r="G8" s="24"/>
      <c r="H8" s="24"/>
      <c r="I8" s="24"/>
      <c r="J8" s="27"/>
      <c r="K8" s="27"/>
      <c r="L8" s="27"/>
      <c r="M8" s="28"/>
      <c r="N8" s="28"/>
      <c r="O8" s="28"/>
      <c r="P8" s="24" t="s">
        <v>34</v>
      </c>
      <c r="Q8" s="24" t="s">
        <v>40</v>
      </c>
      <c r="R8" s="24">
        <v>2</v>
      </c>
      <c r="S8" s="24">
        <v>0.05</v>
      </c>
      <c r="T8" s="24">
        <v>1</v>
      </c>
      <c r="U8" s="30">
        <f t="shared" si="2"/>
        <v>0.1</v>
      </c>
      <c r="V8" s="10"/>
      <c r="W8" s="19"/>
    </row>
    <row r="9" spans="1:23">
      <c r="A9" s="10"/>
      <c r="B9" s="11"/>
      <c r="C9" s="11"/>
      <c r="D9" s="24" t="s">
        <v>41</v>
      </c>
      <c r="E9" s="10">
        <v>1</v>
      </c>
      <c r="F9" s="10" t="s">
        <v>42</v>
      </c>
      <c r="G9" s="24">
        <v>186</v>
      </c>
      <c r="H9" s="24">
        <v>100</v>
      </c>
      <c r="I9" s="24">
        <v>3</v>
      </c>
      <c r="J9" s="27">
        <v>0.439</v>
      </c>
      <c r="K9" s="27">
        <v>0.325</v>
      </c>
      <c r="L9" s="27">
        <f t="shared" si="0"/>
        <v>0.114</v>
      </c>
      <c r="M9" s="28">
        <v>5.83</v>
      </c>
      <c r="N9" s="28">
        <v>2.7</v>
      </c>
      <c r="O9" s="28">
        <f t="shared" si="1"/>
        <v>2.25157</v>
      </c>
      <c r="P9" s="24" t="s">
        <v>32</v>
      </c>
      <c r="Q9" s="24" t="s">
        <v>35</v>
      </c>
      <c r="R9" s="24">
        <v>1</v>
      </c>
      <c r="S9" s="24">
        <v>0.1</v>
      </c>
      <c r="T9" s="24">
        <v>1</v>
      </c>
      <c r="U9" s="30">
        <f t="shared" si="2"/>
        <v>0.1</v>
      </c>
      <c r="V9" s="10"/>
      <c r="W9" s="19"/>
    </row>
    <row r="10" spans="1:23">
      <c r="A10" s="10"/>
      <c r="B10" s="11"/>
      <c r="C10" s="11"/>
      <c r="D10" s="24"/>
      <c r="E10" s="10"/>
      <c r="F10" s="10"/>
      <c r="G10" s="24"/>
      <c r="H10" s="24"/>
      <c r="I10" s="24"/>
      <c r="J10" s="27"/>
      <c r="K10" s="27"/>
      <c r="L10" s="27"/>
      <c r="M10" s="28"/>
      <c r="N10" s="28"/>
      <c r="O10" s="28"/>
      <c r="P10" s="24" t="s">
        <v>34</v>
      </c>
      <c r="Q10" s="24" t="s">
        <v>40</v>
      </c>
      <c r="R10" s="24">
        <v>1</v>
      </c>
      <c r="S10" s="24">
        <v>0.05</v>
      </c>
      <c r="T10" s="24">
        <v>1</v>
      </c>
      <c r="U10" s="30">
        <f t="shared" si="2"/>
        <v>0.05</v>
      </c>
      <c r="V10" s="10"/>
      <c r="W10" s="19"/>
    </row>
    <row r="11" spans="1:23">
      <c r="A11" s="10"/>
      <c r="B11" s="11"/>
      <c r="C11" s="11"/>
      <c r="D11" s="24"/>
      <c r="E11" s="10"/>
      <c r="F11" s="10"/>
      <c r="G11" s="24"/>
      <c r="H11" s="24"/>
      <c r="I11" s="24"/>
      <c r="J11" s="27"/>
      <c r="K11" s="27"/>
      <c r="L11" s="27"/>
      <c r="M11" s="28"/>
      <c r="N11" s="28"/>
      <c r="O11" s="28"/>
      <c r="P11" s="24" t="s">
        <v>36</v>
      </c>
      <c r="Q11" s="24" t="s">
        <v>43</v>
      </c>
      <c r="R11" s="24">
        <v>1</v>
      </c>
      <c r="S11" s="24">
        <v>0.08</v>
      </c>
      <c r="T11" s="24">
        <v>1</v>
      </c>
      <c r="U11" s="30">
        <f t="shared" si="2"/>
        <v>0.08</v>
      </c>
      <c r="V11" s="10"/>
      <c r="W11" s="19"/>
    </row>
    <row r="12" spans="1:23">
      <c r="A12" s="10"/>
      <c r="B12" s="11"/>
      <c r="C12" s="11"/>
      <c r="D12" s="24"/>
      <c r="E12" s="10"/>
      <c r="F12" s="10"/>
      <c r="G12" s="24"/>
      <c r="H12" s="24"/>
      <c r="I12" s="24"/>
      <c r="J12" s="27"/>
      <c r="K12" s="27"/>
      <c r="L12" s="27"/>
      <c r="M12" s="28"/>
      <c r="N12" s="28"/>
      <c r="O12" s="28"/>
      <c r="P12" s="24" t="s">
        <v>34</v>
      </c>
      <c r="Q12" s="24" t="s">
        <v>40</v>
      </c>
      <c r="R12" s="24">
        <v>1</v>
      </c>
      <c r="S12" s="24">
        <v>0.05</v>
      </c>
      <c r="T12" s="24">
        <v>1</v>
      </c>
      <c r="U12" s="30">
        <f t="shared" si="2"/>
        <v>0.05</v>
      </c>
      <c r="V12" s="10"/>
      <c r="W12" s="19"/>
    </row>
    <row r="13" spans="1:23">
      <c r="A13" s="10"/>
      <c r="B13" s="11"/>
      <c r="C13" s="11"/>
      <c r="D13" s="24"/>
      <c r="E13" s="10"/>
      <c r="F13" s="10"/>
      <c r="G13" s="24"/>
      <c r="H13" s="24"/>
      <c r="I13" s="24"/>
      <c r="J13" s="27"/>
      <c r="K13" s="27"/>
      <c r="L13" s="27"/>
      <c r="M13" s="28"/>
      <c r="N13" s="28"/>
      <c r="O13" s="28"/>
      <c r="P13" s="24" t="s">
        <v>44</v>
      </c>
      <c r="Q13" s="24" t="s">
        <v>40</v>
      </c>
      <c r="R13" s="24">
        <v>1</v>
      </c>
      <c r="S13" s="24">
        <v>0.05</v>
      </c>
      <c r="T13" s="24">
        <v>1</v>
      </c>
      <c r="U13" s="30">
        <f t="shared" si="2"/>
        <v>0.05</v>
      </c>
      <c r="V13" s="10"/>
      <c r="W13" s="19"/>
    </row>
    <row r="14" spans="1:23">
      <c r="A14" s="10"/>
      <c r="B14" s="11"/>
      <c r="C14" s="11"/>
      <c r="D14" s="24" t="s">
        <v>45</v>
      </c>
      <c r="E14" s="10">
        <v>1</v>
      </c>
      <c r="F14" s="10" t="s">
        <v>42</v>
      </c>
      <c r="G14" s="24">
        <v>186</v>
      </c>
      <c r="H14" s="24">
        <v>100</v>
      </c>
      <c r="I14" s="24">
        <v>3</v>
      </c>
      <c r="J14" s="27">
        <v>0.439</v>
      </c>
      <c r="K14" s="27">
        <v>0.354</v>
      </c>
      <c r="L14" s="27">
        <f>J14-K14</f>
        <v>0.085</v>
      </c>
      <c r="M14" s="28">
        <v>5.83</v>
      </c>
      <c r="N14" s="28">
        <v>2.7</v>
      </c>
      <c r="O14" s="28">
        <f>(J14*M14-L14*N14)*E14</f>
        <v>2.32987</v>
      </c>
      <c r="P14" s="24" t="s">
        <v>32</v>
      </c>
      <c r="Q14" s="24" t="s">
        <v>35</v>
      </c>
      <c r="R14" s="24">
        <v>1</v>
      </c>
      <c r="S14" s="24">
        <v>0.1</v>
      </c>
      <c r="T14" s="24">
        <v>1</v>
      </c>
      <c r="U14" s="30">
        <f t="shared" si="2"/>
        <v>0.1</v>
      </c>
      <c r="V14" s="10"/>
      <c r="W14" s="19"/>
    </row>
    <row r="15" spans="1:23">
      <c r="A15" s="10"/>
      <c r="B15" s="11"/>
      <c r="C15" s="11"/>
      <c r="D15" s="24"/>
      <c r="E15" s="10"/>
      <c r="F15" s="10"/>
      <c r="G15" s="24"/>
      <c r="H15" s="24"/>
      <c r="I15" s="24"/>
      <c r="J15" s="27"/>
      <c r="K15" s="27"/>
      <c r="L15" s="27"/>
      <c r="M15" s="28"/>
      <c r="N15" s="28"/>
      <c r="O15" s="28"/>
      <c r="P15" s="24" t="s">
        <v>34</v>
      </c>
      <c r="Q15" s="24" t="s">
        <v>40</v>
      </c>
      <c r="R15" s="24">
        <v>1</v>
      </c>
      <c r="S15" s="24">
        <v>0.05</v>
      </c>
      <c r="T15" s="24">
        <v>1</v>
      </c>
      <c r="U15" s="30">
        <f t="shared" si="2"/>
        <v>0.05</v>
      </c>
      <c r="V15" s="10"/>
      <c r="W15" s="19"/>
    </row>
    <row r="16" spans="1:23">
      <c r="A16" s="10"/>
      <c r="B16" s="11"/>
      <c r="C16" s="11"/>
      <c r="D16" s="24"/>
      <c r="E16" s="10"/>
      <c r="F16" s="10"/>
      <c r="G16" s="24"/>
      <c r="H16" s="24"/>
      <c r="I16" s="24"/>
      <c r="J16" s="27"/>
      <c r="K16" s="27"/>
      <c r="L16" s="27"/>
      <c r="M16" s="28"/>
      <c r="N16" s="28"/>
      <c r="O16" s="28"/>
      <c r="P16" s="24" t="s">
        <v>36</v>
      </c>
      <c r="Q16" s="24" t="s">
        <v>43</v>
      </c>
      <c r="R16" s="24">
        <v>1</v>
      </c>
      <c r="S16" s="24">
        <v>0.08</v>
      </c>
      <c r="T16" s="24">
        <v>1</v>
      </c>
      <c r="U16" s="30">
        <f t="shared" si="2"/>
        <v>0.08</v>
      </c>
      <c r="V16" s="10"/>
      <c r="W16" s="19"/>
    </row>
    <row r="17" spans="1:23">
      <c r="A17" s="10"/>
      <c r="B17" s="11"/>
      <c r="C17" s="11"/>
      <c r="D17" s="24"/>
      <c r="E17" s="10"/>
      <c r="F17" s="10"/>
      <c r="G17" s="24"/>
      <c r="H17" s="24"/>
      <c r="I17" s="24"/>
      <c r="J17" s="27"/>
      <c r="K17" s="27"/>
      <c r="L17" s="27"/>
      <c r="M17" s="28"/>
      <c r="N17" s="28"/>
      <c r="O17" s="28"/>
      <c r="P17" s="24" t="s">
        <v>34</v>
      </c>
      <c r="Q17" s="24" t="s">
        <v>40</v>
      </c>
      <c r="R17" s="24">
        <v>1</v>
      </c>
      <c r="S17" s="24">
        <v>0.05</v>
      </c>
      <c r="T17" s="24">
        <v>1</v>
      </c>
      <c r="U17" s="30">
        <f t="shared" si="2"/>
        <v>0.05</v>
      </c>
      <c r="V17" s="10"/>
      <c r="W17" s="19"/>
    </row>
    <row r="18" spans="1:23">
      <c r="A18" s="10"/>
      <c r="B18" s="11"/>
      <c r="C18" s="11"/>
      <c r="D18" s="24"/>
      <c r="E18" s="10"/>
      <c r="F18" s="10"/>
      <c r="G18" s="24"/>
      <c r="H18" s="24"/>
      <c r="I18" s="24"/>
      <c r="J18" s="27"/>
      <c r="K18" s="27"/>
      <c r="L18" s="27"/>
      <c r="M18" s="28"/>
      <c r="N18" s="28"/>
      <c r="O18" s="28"/>
      <c r="P18" s="24" t="s">
        <v>44</v>
      </c>
      <c r="Q18" s="24" t="s">
        <v>40</v>
      </c>
      <c r="R18" s="24">
        <v>1</v>
      </c>
      <c r="S18" s="24">
        <v>0.05</v>
      </c>
      <c r="T18" s="24">
        <v>1</v>
      </c>
      <c r="U18" s="30">
        <f t="shared" si="2"/>
        <v>0.05</v>
      </c>
      <c r="V18" s="10"/>
      <c r="W18" s="19"/>
    </row>
    <row r="19" spans="1:23">
      <c r="A19" s="10"/>
      <c r="B19" s="11"/>
      <c r="C19" s="11"/>
      <c r="D19" s="24" t="s">
        <v>46</v>
      </c>
      <c r="E19" s="10">
        <v>2</v>
      </c>
      <c r="F19" s="10" t="s">
        <v>39</v>
      </c>
      <c r="G19" s="24">
        <v>60</v>
      </c>
      <c r="H19" s="24">
        <v>47</v>
      </c>
      <c r="I19" s="24">
        <v>2</v>
      </c>
      <c r="J19" s="27">
        <v>0.044</v>
      </c>
      <c r="K19" s="27">
        <v>0.031</v>
      </c>
      <c r="L19" s="27">
        <f t="shared" ref="L19:L24" si="3">J19-K19</f>
        <v>0.013</v>
      </c>
      <c r="M19" s="28">
        <v>4.85</v>
      </c>
      <c r="N19" s="28">
        <v>2.7</v>
      </c>
      <c r="O19" s="28">
        <f t="shared" ref="O19:O24" si="4">(J19*M19-L19*N19)*E19</f>
        <v>0.3566</v>
      </c>
      <c r="P19" s="24" t="s">
        <v>32</v>
      </c>
      <c r="Q19" s="24" t="s">
        <v>47</v>
      </c>
      <c r="R19" s="24">
        <v>2</v>
      </c>
      <c r="S19" s="24">
        <v>0.03</v>
      </c>
      <c r="T19" s="24">
        <v>1</v>
      </c>
      <c r="U19" s="30">
        <f t="shared" si="2"/>
        <v>0.06</v>
      </c>
      <c r="V19" s="10"/>
      <c r="W19" s="19"/>
    </row>
    <row r="20" spans="1:23">
      <c r="A20" s="10"/>
      <c r="B20" s="11"/>
      <c r="C20" s="11"/>
      <c r="D20" s="24"/>
      <c r="E20" s="10"/>
      <c r="F20" s="10"/>
      <c r="G20" s="24"/>
      <c r="H20" s="24"/>
      <c r="I20" s="24"/>
      <c r="J20" s="27"/>
      <c r="K20" s="27"/>
      <c r="L20" s="27"/>
      <c r="M20" s="28"/>
      <c r="N20" s="28"/>
      <c r="O20" s="28"/>
      <c r="P20" s="24" t="s">
        <v>34</v>
      </c>
      <c r="Q20" s="24" t="s">
        <v>47</v>
      </c>
      <c r="R20" s="24">
        <v>2</v>
      </c>
      <c r="S20" s="24">
        <v>0.03</v>
      </c>
      <c r="T20" s="24">
        <v>1</v>
      </c>
      <c r="U20" s="30">
        <f t="shared" si="2"/>
        <v>0.06</v>
      </c>
      <c r="V20" s="10"/>
      <c r="W20" s="19"/>
    </row>
    <row r="21" spans="1:23">
      <c r="A21" s="10"/>
      <c r="B21" s="11"/>
      <c r="C21" s="11"/>
      <c r="D21" s="24"/>
      <c r="E21" s="10"/>
      <c r="F21" s="10"/>
      <c r="G21" s="24"/>
      <c r="H21" s="24"/>
      <c r="I21" s="24"/>
      <c r="J21" s="27"/>
      <c r="K21" s="27"/>
      <c r="L21" s="27"/>
      <c r="M21" s="28"/>
      <c r="N21" s="28"/>
      <c r="O21" s="28"/>
      <c r="P21" s="24" t="s">
        <v>44</v>
      </c>
      <c r="Q21" s="24" t="s">
        <v>47</v>
      </c>
      <c r="R21" s="24">
        <v>2</v>
      </c>
      <c r="S21" s="24">
        <v>0.03</v>
      </c>
      <c r="T21" s="24">
        <v>1</v>
      </c>
      <c r="U21" s="30">
        <f t="shared" si="2"/>
        <v>0.06</v>
      </c>
      <c r="V21" s="10"/>
      <c r="W21" s="19"/>
    </row>
    <row r="22" spans="1:23">
      <c r="A22" s="10"/>
      <c r="B22" s="11"/>
      <c r="C22" s="11"/>
      <c r="D22" s="24" t="s">
        <v>48</v>
      </c>
      <c r="E22" s="10">
        <v>10</v>
      </c>
      <c r="F22" s="10" t="s">
        <v>39</v>
      </c>
      <c r="G22" s="24">
        <v>60</v>
      </c>
      <c r="H22" s="24">
        <v>20</v>
      </c>
      <c r="I22" s="24">
        <v>3</v>
      </c>
      <c r="J22" s="27">
        <v>0.028</v>
      </c>
      <c r="K22" s="27">
        <v>0.026</v>
      </c>
      <c r="L22" s="27">
        <f t="shared" si="3"/>
        <v>0.002</v>
      </c>
      <c r="M22" s="28">
        <v>4.85</v>
      </c>
      <c r="N22" s="28">
        <v>2.7</v>
      </c>
      <c r="O22" s="28">
        <f t="shared" si="4"/>
        <v>1.304</v>
      </c>
      <c r="P22" s="24" t="s">
        <v>32</v>
      </c>
      <c r="Q22" s="24" t="s">
        <v>47</v>
      </c>
      <c r="R22" s="24">
        <v>10</v>
      </c>
      <c r="S22" s="24">
        <v>0.03</v>
      </c>
      <c r="T22" s="24">
        <v>1</v>
      </c>
      <c r="U22" s="30">
        <f t="shared" si="2"/>
        <v>0.3</v>
      </c>
      <c r="V22" s="10"/>
      <c r="W22" s="19"/>
    </row>
    <row r="23" spans="1:23">
      <c r="A23" s="10"/>
      <c r="B23" s="11"/>
      <c r="C23" s="11"/>
      <c r="D23" s="24" t="s">
        <v>49</v>
      </c>
      <c r="E23" s="10">
        <v>2</v>
      </c>
      <c r="F23" s="10" t="s">
        <v>39</v>
      </c>
      <c r="G23" s="24">
        <v>45</v>
      </c>
      <c r="H23" s="24">
        <v>33</v>
      </c>
      <c r="I23" s="24">
        <v>3</v>
      </c>
      <c r="J23" s="27">
        <v>0.035</v>
      </c>
      <c r="K23" s="27">
        <v>0.019</v>
      </c>
      <c r="L23" s="27">
        <f t="shared" si="3"/>
        <v>0.016</v>
      </c>
      <c r="M23" s="28">
        <v>4.85</v>
      </c>
      <c r="N23" s="28">
        <v>2.7</v>
      </c>
      <c r="O23" s="28">
        <f t="shared" si="4"/>
        <v>0.2531</v>
      </c>
      <c r="P23" s="24" t="s">
        <v>50</v>
      </c>
      <c r="Q23" s="24" t="s">
        <v>47</v>
      </c>
      <c r="R23" s="24">
        <v>2</v>
      </c>
      <c r="S23" s="24">
        <v>0.03</v>
      </c>
      <c r="T23" s="24">
        <v>1</v>
      </c>
      <c r="U23" s="30">
        <f t="shared" si="2"/>
        <v>0.06</v>
      </c>
      <c r="V23" s="10"/>
      <c r="W23" s="19"/>
    </row>
    <row r="24" spans="1:23">
      <c r="A24" s="10"/>
      <c r="B24" s="11"/>
      <c r="C24" s="11"/>
      <c r="D24" s="24" t="s">
        <v>51</v>
      </c>
      <c r="E24" s="10">
        <v>1</v>
      </c>
      <c r="F24" s="10" t="s">
        <v>31</v>
      </c>
      <c r="G24" s="24">
        <v>394</v>
      </c>
      <c r="H24" s="24">
        <v>25</v>
      </c>
      <c r="I24" s="24">
        <v>2</v>
      </c>
      <c r="J24" s="27">
        <v>0.447</v>
      </c>
      <c r="K24" s="27">
        <v>0.435</v>
      </c>
      <c r="L24" s="27">
        <f t="shared" si="3"/>
        <v>0.012</v>
      </c>
      <c r="M24" s="28">
        <v>5.2</v>
      </c>
      <c r="N24" s="28">
        <v>2.7</v>
      </c>
      <c r="O24" s="28">
        <f t="shared" si="4"/>
        <v>2.292</v>
      </c>
      <c r="P24" s="24" t="s">
        <v>52</v>
      </c>
      <c r="Q24" s="24">
        <v>1</v>
      </c>
      <c r="R24" s="24">
        <v>1</v>
      </c>
      <c r="S24" s="24">
        <v>0.05</v>
      </c>
      <c r="T24" s="24">
        <v>1</v>
      </c>
      <c r="U24" s="30">
        <f t="shared" si="2"/>
        <v>0.05</v>
      </c>
      <c r="V24" s="10"/>
      <c r="W24" s="19"/>
    </row>
    <row r="25" spans="1:23">
      <c r="A25" s="10"/>
      <c r="B25" s="11"/>
      <c r="C25" s="11"/>
      <c r="D25" s="24"/>
      <c r="E25" s="10"/>
      <c r="F25" s="10"/>
      <c r="G25" s="24"/>
      <c r="H25" s="24"/>
      <c r="I25" s="24"/>
      <c r="J25" s="27"/>
      <c r="K25" s="27"/>
      <c r="L25" s="27"/>
      <c r="M25" s="28"/>
      <c r="N25" s="28"/>
      <c r="O25" s="28"/>
      <c r="P25" s="24" t="s">
        <v>53</v>
      </c>
      <c r="Q25" s="24" t="s">
        <v>54</v>
      </c>
      <c r="R25" s="24">
        <v>1</v>
      </c>
      <c r="S25" s="24">
        <v>0.07</v>
      </c>
      <c r="T25" s="24">
        <v>1</v>
      </c>
      <c r="U25" s="30">
        <f t="shared" si="2"/>
        <v>0.07</v>
      </c>
      <c r="V25" s="10"/>
      <c r="W25" s="19"/>
    </row>
    <row r="26" spans="1:23">
      <c r="A26" s="10"/>
      <c r="B26" s="11"/>
      <c r="C26" s="11"/>
      <c r="D26" s="24" t="s">
        <v>55</v>
      </c>
      <c r="E26" s="10">
        <v>2</v>
      </c>
      <c r="F26" s="10" t="s">
        <v>31</v>
      </c>
      <c r="G26" s="24">
        <v>455</v>
      </c>
      <c r="H26" s="24">
        <v>25</v>
      </c>
      <c r="I26" s="24">
        <v>2</v>
      </c>
      <c r="J26" s="27">
        <v>0.516</v>
      </c>
      <c r="K26" s="27">
        <f>J26*0.97</f>
        <v>0.50052</v>
      </c>
      <c r="L26" s="27">
        <f>J26-K26</f>
        <v>0.01548</v>
      </c>
      <c r="M26" s="28">
        <v>5.2</v>
      </c>
      <c r="N26" s="28">
        <v>2.7</v>
      </c>
      <c r="O26" s="28">
        <f>(J26*M26-L26*N26)*E26</f>
        <v>5.282808</v>
      </c>
      <c r="P26" s="24" t="s">
        <v>52</v>
      </c>
      <c r="Q26" s="24">
        <v>1</v>
      </c>
      <c r="R26" s="24">
        <v>1</v>
      </c>
      <c r="S26" s="24">
        <v>0.05</v>
      </c>
      <c r="T26" s="24">
        <v>1</v>
      </c>
      <c r="U26" s="30">
        <f t="shared" si="2"/>
        <v>0.05</v>
      </c>
      <c r="V26" s="10"/>
      <c r="W26" s="19"/>
    </row>
    <row r="27" spans="1:23">
      <c r="A27" s="10"/>
      <c r="B27" s="11"/>
      <c r="C27" s="11"/>
      <c r="D27" s="24"/>
      <c r="E27" s="10"/>
      <c r="F27" s="10"/>
      <c r="G27" s="24"/>
      <c r="H27" s="24"/>
      <c r="I27" s="24"/>
      <c r="J27" s="27"/>
      <c r="K27" s="27"/>
      <c r="L27" s="27"/>
      <c r="M27" s="28"/>
      <c r="N27" s="28"/>
      <c r="O27" s="28"/>
      <c r="P27" s="24" t="s">
        <v>56</v>
      </c>
      <c r="Q27" s="24" t="s">
        <v>57</v>
      </c>
      <c r="R27" s="24">
        <v>2</v>
      </c>
      <c r="S27" s="24">
        <v>0.04</v>
      </c>
      <c r="T27" s="24">
        <v>1</v>
      </c>
      <c r="U27" s="30">
        <f t="shared" si="2"/>
        <v>0.08</v>
      </c>
      <c r="V27" s="10"/>
      <c r="W27" s="19"/>
    </row>
    <row r="28" spans="1:23">
      <c r="A28" s="10"/>
      <c r="B28" s="11"/>
      <c r="C28" s="11"/>
      <c r="D28" s="24" t="s">
        <v>58</v>
      </c>
      <c r="E28" s="10">
        <v>2</v>
      </c>
      <c r="F28" s="10" t="s">
        <v>31</v>
      </c>
      <c r="G28" s="24">
        <v>538</v>
      </c>
      <c r="H28" s="24">
        <v>25</v>
      </c>
      <c r="I28" s="24">
        <v>2</v>
      </c>
      <c r="J28" s="27">
        <v>0.61</v>
      </c>
      <c r="K28" s="27">
        <v>0.6</v>
      </c>
      <c r="L28" s="27">
        <f>J28-K28</f>
        <v>0.01</v>
      </c>
      <c r="M28" s="28">
        <v>5.2</v>
      </c>
      <c r="N28" s="28">
        <v>2.7</v>
      </c>
      <c r="O28" s="28">
        <f>(J28*M28-L28*N28)*E28</f>
        <v>6.29</v>
      </c>
      <c r="P28" s="24" t="s">
        <v>52</v>
      </c>
      <c r="Q28" s="24"/>
      <c r="R28" s="24">
        <v>2</v>
      </c>
      <c r="S28" s="24">
        <v>0.05</v>
      </c>
      <c r="T28" s="24">
        <v>1</v>
      </c>
      <c r="U28" s="30">
        <f t="shared" si="2"/>
        <v>0.1</v>
      </c>
      <c r="V28" s="10"/>
      <c r="W28" s="19"/>
    </row>
    <row r="29" spans="1:23">
      <c r="A29" s="10"/>
      <c r="B29" s="11"/>
      <c r="C29" s="11"/>
      <c r="D29" s="24"/>
      <c r="E29" s="10"/>
      <c r="F29" s="10"/>
      <c r="G29" s="24"/>
      <c r="H29" s="24"/>
      <c r="I29" s="24"/>
      <c r="J29" s="27"/>
      <c r="K29" s="27"/>
      <c r="L29" s="27"/>
      <c r="M29" s="28"/>
      <c r="N29" s="28"/>
      <c r="O29" s="28"/>
      <c r="P29" s="24" t="s">
        <v>36</v>
      </c>
      <c r="Q29" s="24"/>
      <c r="R29" s="24">
        <v>4</v>
      </c>
      <c r="S29" s="24">
        <v>0.05</v>
      </c>
      <c r="T29" s="24">
        <v>1</v>
      </c>
      <c r="U29" s="30">
        <f t="shared" si="2"/>
        <v>0.2</v>
      </c>
      <c r="V29" s="10"/>
      <c r="W29" s="19"/>
    </row>
    <row r="30" spans="1:23">
      <c r="A30" s="10"/>
      <c r="B30" s="11"/>
      <c r="C30" s="11"/>
      <c r="D30" s="24"/>
      <c r="E30" s="10"/>
      <c r="F30" s="10"/>
      <c r="G30" s="24"/>
      <c r="H30" s="24"/>
      <c r="I30" s="24"/>
      <c r="J30" s="27"/>
      <c r="K30" s="27"/>
      <c r="L30" s="27"/>
      <c r="M30" s="28"/>
      <c r="N30" s="28"/>
      <c r="O30" s="28"/>
      <c r="P30" s="24" t="s">
        <v>59</v>
      </c>
      <c r="Q30" s="24" t="s">
        <v>57</v>
      </c>
      <c r="R30" s="24">
        <v>4</v>
      </c>
      <c r="S30" s="24">
        <v>0.04</v>
      </c>
      <c r="T30" s="24">
        <v>1</v>
      </c>
      <c r="U30" s="30">
        <f t="shared" si="2"/>
        <v>0.16</v>
      </c>
      <c r="V30" s="10"/>
      <c r="W30" s="19"/>
    </row>
    <row r="31" spans="1:23">
      <c r="A31" s="10"/>
      <c r="B31" s="11"/>
      <c r="C31" s="11"/>
      <c r="D31" s="24"/>
      <c r="E31" s="10"/>
      <c r="F31" s="10"/>
      <c r="G31" s="24"/>
      <c r="H31" s="24"/>
      <c r="I31" s="24"/>
      <c r="J31" s="27"/>
      <c r="K31" s="27"/>
      <c r="L31" s="27"/>
      <c r="M31" s="28"/>
      <c r="N31" s="28"/>
      <c r="O31" s="28"/>
      <c r="P31" s="24" t="s">
        <v>56</v>
      </c>
      <c r="Q31" s="24" t="s">
        <v>57</v>
      </c>
      <c r="R31" s="24">
        <v>4</v>
      </c>
      <c r="S31" s="24">
        <v>0.04</v>
      </c>
      <c r="T31" s="24">
        <v>1</v>
      </c>
      <c r="U31" s="30">
        <f t="shared" si="2"/>
        <v>0.16</v>
      </c>
      <c r="V31" s="10"/>
      <c r="W31" s="19"/>
    </row>
    <row r="32" spans="1:23">
      <c r="A32" s="10"/>
      <c r="B32" s="11"/>
      <c r="C32" s="11"/>
      <c r="D32" s="24" t="s">
        <v>60</v>
      </c>
      <c r="E32" s="10">
        <v>1</v>
      </c>
      <c r="F32" s="10" t="s">
        <v>31</v>
      </c>
      <c r="G32" s="24">
        <v>215</v>
      </c>
      <c r="H32" s="24">
        <v>25</v>
      </c>
      <c r="I32" s="24">
        <v>2</v>
      </c>
      <c r="J32" s="27">
        <v>0.244</v>
      </c>
      <c r="K32" s="27">
        <v>0.233</v>
      </c>
      <c r="L32" s="27">
        <f t="shared" ref="L32:L37" si="5">J32-K32</f>
        <v>0.011</v>
      </c>
      <c r="M32" s="28">
        <v>5.2</v>
      </c>
      <c r="N32" s="28">
        <v>2.7</v>
      </c>
      <c r="O32" s="28">
        <f t="shared" ref="O32:O37" si="6">(J32*M32-L32*N32)*E32</f>
        <v>1.2391</v>
      </c>
      <c r="P32" s="24" t="s">
        <v>52</v>
      </c>
      <c r="Q32" s="24">
        <v>1</v>
      </c>
      <c r="R32" s="24">
        <v>1</v>
      </c>
      <c r="S32" s="24">
        <v>0.05</v>
      </c>
      <c r="T32" s="24">
        <v>1</v>
      </c>
      <c r="U32" s="30">
        <f t="shared" si="2"/>
        <v>0.05</v>
      </c>
      <c r="V32" s="10"/>
      <c r="W32" s="19"/>
    </row>
    <row r="33" spans="1:23">
      <c r="A33" s="10"/>
      <c r="B33" s="11"/>
      <c r="C33" s="11"/>
      <c r="D33" s="24"/>
      <c r="E33" s="10"/>
      <c r="F33" s="10"/>
      <c r="G33" s="24"/>
      <c r="H33" s="24"/>
      <c r="I33" s="24"/>
      <c r="J33" s="27"/>
      <c r="K33" s="27"/>
      <c r="L33" s="27"/>
      <c r="M33" s="28"/>
      <c r="N33" s="28"/>
      <c r="O33" s="28"/>
      <c r="P33" s="24" t="s">
        <v>56</v>
      </c>
      <c r="Q33" s="24" t="s">
        <v>57</v>
      </c>
      <c r="R33" s="24">
        <v>2</v>
      </c>
      <c r="S33" s="24">
        <v>0.04</v>
      </c>
      <c r="T33" s="24">
        <v>1</v>
      </c>
      <c r="U33" s="30">
        <f t="shared" si="2"/>
        <v>0.08</v>
      </c>
      <c r="V33" s="10"/>
      <c r="W33" s="19"/>
    </row>
    <row r="34" spans="1:23">
      <c r="A34" s="10"/>
      <c r="B34" s="11"/>
      <c r="C34" s="11"/>
      <c r="D34" s="24" t="s">
        <v>61</v>
      </c>
      <c r="E34" s="10">
        <v>2</v>
      </c>
      <c r="F34" s="10" t="s">
        <v>39</v>
      </c>
      <c r="G34" s="24">
        <v>114</v>
      </c>
      <c r="H34" s="24">
        <v>97</v>
      </c>
      <c r="I34" s="24">
        <v>3</v>
      </c>
      <c r="J34" s="27">
        <v>0.26</v>
      </c>
      <c r="K34" s="27">
        <v>0.102</v>
      </c>
      <c r="L34" s="27">
        <f t="shared" si="5"/>
        <v>0.158</v>
      </c>
      <c r="M34" s="28">
        <v>4.85</v>
      </c>
      <c r="N34" s="28">
        <v>2.7</v>
      </c>
      <c r="O34" s="28">
        <f t="shared" si="6"/>
        <v>1.6688</v>
      </c>
      <c r="P34" s="24" t="s">
        <v>32</v>
      </c>
      <c r="Q34" s="24" t="s">
        <v>40</v>
      </c>
      <c r="R34" s="24">
        <v>2</v>
      </c>
      <c r="S34" s="24">
        <v>0.05</v>
      </c>
      <c r="T34" s="24">
        <v>1</v>
      </c>
      <c r="U34" s="30">
        <f t="shared" si="2"/>
        <v>0.1</v>
      </c>
      <c r="V34" s="10"/>
      <c r="W34" s="19"/>
    </row>
    <row r="35" spans="1:23">
      <c r="A35" s="10"/>
      <c r="B35" s="11"/>
      <c r="C35" s="11"/>
      <c r="D35" s="24"/>
      <c r="E35" s="10"/>
      <c r="F35" s="10"/>
      <c r="G35" s="24"/>
      <c r="H35" s="24"/>
      <c r="I35" s="24"/>
      <c r="J35" s="27"/>
      <c r="K35" s="27"/>
      <c r="L35" s="27"/>
      <c r="M35" s="28"/>
      <c r="N35" s="28"/>
      <c r="O35" s="28"/>
      <c r="P35" s="24" t="s">
        <v>34</v>
      </c>
      <c r="Q35" s="24" t="s">
        <v>47</v>
      </c>
      <c r="R35" s="24">
        <v>2</v>
      </c>
      <c r="S35" s="24">
        <v>0.03</v>
      </c>
      <c r="T35" s="24">
        <v>1</v>
      </c>
      <c r="U35" s="30">
        <f t="shared" si="2"/>
        <v>0.06</v>
      </c>
      <c r="V35" s="10"/>
      <c r="W35" s="19"/>
    </row>
    <row r="36" spans="1:23">
      <c r="A36" s="10"/>
      <c r="B36" s="11"/>
      <c r="C36" s="11"/>
      <c r="D36" s="24"/>
      <c r="E36" s="10"/>
      <c r="F36" s="10"/>
      <c r="G36" s="24"/>
      <c r="H36" s="24"/>
      <c r="I36" s="24"/>
      <c r="J36" s="27"/>
      <c r="K36" s="27"/>
      <c r="L36" s="27"/>
      <c r="M36" s="28"/>
      <c r="N36" s="28"/>
      <c r="O36" s="28"/>
      <c r="P36" s="24" t="s">
        <v>44</v>
      </c>
      <c r="Q36" s="24" t="s">
        <v>40</v>
      </c>
      <c r="R36" s="24">
        <v>2</v>
      </c>
      <c r="S36" s="24">
        <v>0.05</v>
      </c>
      <c r="T36" s="24">
        <v>1</v>
      </c>
      <c r="U36" s="30">
        <f t="shared" si="2"/>
        <v>0.1</v>
      </c>
      <c r="V36" s="10"/>
      <c r="W36" s="19"/>
    </row>
    <row r="37" spans="1:23">
      <c r="A37" s="10"/>
      <c r="B37" s="11"/>
      <c r="C37" s="11"/>
      <c r="D37" s="24" t="s">
        <v>62</v>
      </c>
      <c r="E37" s="10">
        <v>2</v>
      </c>
      <c r="F37" s="10" t="s">
        <v>39</v>
      </c>
      <c r="G37" s="24">
        <v>113</v>
      </c>
      <c r="H37" s="24">
        <v>105</v>
      </c>
      <c r="I37" s="24">
        <v>2.5</v>
      </c>
      <c r="J37" s="27">
        <v>0.233</v>
      </c>
      <c r="K37" s="27">
        <v>0.104</v>
      </c>
      <c r="L37" s="27">
        <f t="shared" si="5"/>
        <v>0.129</v>
      </c>
      <c r="M37" s="28">
        <v>4.85</v>
      </c>
      <c r="N37" s="28">
        <v>2.7</v>
      </c>
      <c r="O37" s="28">
        <f t="shared" si="6"/>
        <v>1.5635</v>
      </c>
      <c r="P37" s="24" t="s">
        <v>32</v>
      </c>
      <c r="Q37" s="24" t="s">
        <v>40</v>
      </c>
      <c r="R37" s="24">
        <v>2</v>
      </c>
      <c r="S37" s="24">
        <v>0.05</v>
      </c>
      <c r="T37" s="24">
        <v>1</v>
      </c>
      <c r="U37" s="30">
        <f t="shared" si="2"/>
        <v>0.1</v>
      </c>
      <c r="V37" s="10"/>
      <c r="W37" s="19"/>
    </row>
    <row r="38" spans="1:23">
      <c r="A38" s="10"/>
      <c r="B38" s="11"/>
      <c r="C38" s="11"/>
      <c r="D38" s="24"/>
      <c r="E38" s="10"/>
      <c r="F38" s="10"/>
      <c r="G38" s="24"/>
      <c r="H38" s="24"/>
      <c r="I38" s="24"/>
      <c r="J38" s="27"/>
      <c r="K38" s="27"/>
      <c r="L38" s="27"/>
      <c r="M38" s="28"/>
      <c r="N38" s="28"/>
      <c r="O38" s="28"/>
      <c r="P38" s="24" t="s">
        <v>34</v>
      </c>
      <c r="Q38" s="24" t="s">
        <v>47</v>
      </c>
      <c r="R38" s="24">
        <v>2</v>
      </c>
      <c r="S38" s="24">
        <v>0.03</v>
      </c>
      <c r="T38" s="24">
        <v>1</v>
      </c>
      <c r="U38" s="30">
        <f t="shared" si="2"/>
        <v>0.06</v>
      </c>
      <c r="V38" s="10"/>
      <c r="W38" s="19"/>
    </row>
    <row r="39" spans="1:23">
      <c r="A39" s="10"/>
      <c r="B39" s="11"/>
      <c r="C39" s="11"/>
      <c r="D39" s="24"/>
      <c r="E39" s="10"/>
      <c r="F39" s="10"/>
      <c r="G39" s="24"/>
      <c r="H39" s="24"/>
      <c r="I39" s="24"/>
      <c r="J39" s="27"/>
      <c r="K39" s="27"/>
      <c r="L39" s="27"/>
      <c r="M39" s="28"/>
      <c r="N39" s="28"/>
      <c r="O39" s="28"/>
      <c r="P39" s="24" t="s">
        <v>44</v>
      </c>
      <c r="Q39" s="24" t="s">
        <v>40</v>
      </c>
      <c r="R39" s="24">
        <v>2</v>
      </c>
      <c r="S39" s="24">
        <v>0.05</v>
      </c>
      <c r="T39" s="24">
        <v>1</v>
      </c>
      <c r="U39" s="30">
        <f t="shared" si="2"/>
        <v>0.1</v>
      </c>
      <c r="V39" s="10"/>
      <c r="W39" s="19"/>
    </row>
    <row r="40" spans="1:23">
      <c r="A40" s="10"/>
      <c r="B40" s="11"/>
      <c r="C40" s="11"/>
      <c r="D40" s="24" t="s">
        <v>63</v>
      </c>
      <c r="E40" s="10">
        <v>1</v>
      </c>
      <c r="F40" s="10" t="s">
        <v>42</v>
      </c>
      <c r="G40" s="24">
        <v>112</v>
      </c>
      <c r="H40" s="24">
        <v>53</v>
      </c>
      <c r="I40" s="24">
        <v>2.5</v>
      </c>
      <c r="J40" s="27">
        <v>0.117</v>
      </c>
      <c r="K40" s="27">
        <v>0.096</v>
      </c>
      <c r="L40" s="27">
        <f>J40-K40</f>
        <v>0.021</v>
      </c>
      <c r="M40" s="28">
        <v>5.83</v>
      </c>
      <c r="N40" s="28">
        <v>2.7</v>
      </c>
      <c r="O40" s="28">
        <f>(J40*M40-L40*N40)*E40</f>
        <v>0.62541</v>
      </c>
      <c r="P40" s="24" t="s">
        <v>32</v>
      </c>
      <c r="Q40" s="24" t="s">
        <v>40</v>
      </c>
      <c r="R40" s="24">
        <v>1</v>
      </c>
      <c r="S40" s="24">
        <v>0.05</v>
      </c>
      <c r="T40" s="24">
        <v>1</v>
      </c>
      <c r="U40" s="30">
        <f t="shared" si="2"/>
        <v>0.05</v>
      </c>
      <c r="V40" s="10"/>
      <c r="W40" s="19"/>
    </row>
    <row r="41" spans="1:23">
      <c r="A41" s="10"/>
      <c r="B41" s="11"/>
      <c r="C41" s="11"/>
      <c r="D41" s="24"/>
      <c r="E41" s="10"/>
      <c r="F41" s="10"/>
      <c r="G41" s="24"/>
      <c r="H41" s="24"/>
      <c r="I41" s="24"/>
      <c r="J41" s="27"/>
      <c r="K41" s="27"/>
      <c r="L41" s="27"/>
      <c r="M41" s="28"/>
      <c r="N41" s="28"/>
      <c r="O41" s="28"/>
      <c r="P41" s="24" t="s">
        <v>34</v>
      </c>
      <c r="Q41" s="24" t="s">
        <v>57</v>
      </c>
      <c r="R41" s="24">
        <v>1</v>
      </c>
      <c r="S41" s="24">
        <v>0.04</v>
      </c>
      <c r="T41" s="24">
        <v>1</v>
      </c>
      <c r="U41" s="30">
        <f t="shared" si="2"/>
        <v>0.04</v>
      </c>
      <c r="V41" s="10"/>
      <c r="W41" s="19"/>
    </row>
    <row r="42" spans="1:23">
      <c r="A42" s="10"/>
      <c r="B42" s="11"/>
      <c r="C42" s="11"/>
      <c r="D42" s="24"/>
      <c r="E42" s="10"/>
      <c r="F42" s="10"/>
      <c r="G42" s="24"/>
      <c r="H42" s="24"/>
      <c r="I42" s="24"/>
      <c r="J42" s="27"/>
      <c r="K42" s="27"/>
      <c r="L42" s="27"/>
      <c r="M42" s="28"/>
      <c r="N42" s="28"/>
      <c r="O42" s="28"/>
      <c r="P42" s="24" t="s">
        <v>44</v>
      </c>
      <c r="Q42" s="24" t="s">
        <v>57</v>
      </c>
      <c r="R42" s="24">
        <v>1</v>
      </c>
      <c r="S42" s="24">
        <v>0.04</v>
      </c>
      <c r="T42" s="24">
        <v>1</v>
      </c>
      <c r="U42" s="30">
        <f t="shared" si="2"/>
        <v>0.04</v>
      </c>
      <c r="V42" s="10"/>
      <c r="W42" s="19"/>
    </row>
    <row r="43" spans="1:23">
      <c r="A43" s="10"/>
      <c r="B43" s="11"/>
      <c r="C43" s="11"/>
      <c r="D43" s="24" t="s">
        <v>64</v>
      </c>
      <c r="E43" s="10">
        <v>3</v>
      </c>
      <c r="F43" s="10"/>
      <c r="G43" s="24"/>
      <c r="H43" s="24"/>
      <c r="I43" s="24"/>
      <c r="J43" s="27"/>
      <c r="K43" s="27"/>
      <c r="L43" s="27"/>
      <c r="M43" s="28"/>
      <c r="N43" s="28">
        <v>0.32</v>
      </c>
      <c r="O43" s="28">
        <f>E43*N43</f>
        <v>0.96</v>
      </c>
      <c r="P43" s="24" t="s">
        <v>65</v>
      </c>
      <c r="Q43" s="24" t="s">
        <v>66</v>
      </c>
      <c r="R43" s="24">
        <v>156</v>
      </c>
      <c r="S43" s="24">
        <v>0.05</v>
      </c>
      <c r="T43" s="24">
        <v>1</v>
      </c>
      <c r="U43" s="30">
        <f t="shared" si="2"/>
        <v>7.8</v>
      </c>
      <c r="V43" s="10"/>
      <c r="W43" s="19"/>
    </row>
    <row r="44" spans="1:23">
      <c r="A44" s="10"/>
      <c r="B44" s="11"/>
      <c r="C44" s="11"/>
      <c r="D44" s="24" t="s">
        <v>67</v>
      </c>
      <c r="E44" s="10">
        <v>4</v>
      </c>
      <c r="F44" s="10"/>
      <c r="G44" s="24"/>
      <c r="H44" s="24"/>
      <c r="I44" s="24"/>
      <c r="J44" s="27"/>
      <c r="K44" s="27"/>
      <c r="L44" s="27"/>
      <c r="M44" s="28"/>
      <c r="N44" s="28">
        <v>0.1137</v>
      </c>
      <c r="O44" s="28">
        <f>E44*N44</f>
        <v>0.4548</v>
      </c>
      <c r="P44" s="24" t="s">
        <v>68</v>
      </c>
      <c r="Q44" s="24" t="s">
        <v>69</v>
      </c>
      <c r="R44" s="24">
        <v>0.637</v>
      </c>
      <c r="S44" s="24">
        <v>10</v>
      </c>
      <c r="T44" s="24">
        <v>1</v>
      </c>
      <c r="U44" s="30">
        <f t="shared" si="2"/>
        <v>6.37</v>
      </c>
      <c r="V44" s="10"/>
      <c r="W44" s="19"/>
    </row>
    <row r="45" spans="1:23">
      <c r="A45" s="10"/>
      <c r="B45" s="11"/>
      <c r="C45" s="11"/>
      <c r="D45" s="24" t="s">
        <v>70</v>
      </c>
      <c r="E45" s="10">
        <v>1</v>
      </c>
      <c r="F45" s="10" t="s">
        <v>39</v>
      </c>
      <c r="G45" s="24">
        <v>347</v>
      </c>
      <c r="H45" s="24">
        <v>215</v>
      </c>
      <c r="I45" s="24">
        <v>0.7</v>
      </c>
      <c r="J45" s="27">
        <v>0.41</v>
      </c>
      <c r="K45" s="27">
        <v>0.39</v>
      </c>
      <c r="L45" s="27">
        <f>J45-K45</f>
        <v>0.02</v>
      </c>
      <c r="M45" s="28">
        <v>4.85</v>
      </c>
      <c r="N45" s="28">
        <v>2.7</v>
      </c>
      <c r="O45" s="28">
        <f>(J45*M45-L45*N45)*E45</f>
        <v>1.9345</v>
      </c>
      <c r="P45" s="24" t="s">
        <v>32</v>
      </c>
      <c r="Q45" s="24" t="s">
        <v>40</v>
      </c>
      <c r="R45" s="24">
        <v>1</v>
      </c>
      <c r="S45" s="24">
        <v>0.05</v>
      </c>
      <c r="T45" s="24">
        <v>1</v>
      </c>
      <c r="U45" s="30">
        <f t="shared" si="2"/>
        <v>0.05</v>
      </c>
      <c r="V45" s="10"/>
      <c r="W45" s="19"/>
    </row>
    <row r="46" spans="1:23">
      <c r="A46" s="10"/>
      <c r="B46" s="11"/>
      <c r="C46" s="11"/>
      <c r="D46" s="10" t="s">
        <v>71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8">
        <f>SUM(O4:O45)</f>
        <v>40.197958</v>
      </c>
      <c r="P46" s="10" t="s">
        <v>71</v>
      </c>
      <c r="Q46" s="10"/>
      <c r="R46" s="10"/>
      <c r="S46" s="10"/>
      <c r="T46" s="10"/>
      <c r="U46" s="28">
        <f>SUM(U4:U45)</f>
        <v>17.89</v>
      </c>
      <c r="V46" s="10"/>
      <c r="W46" s="19"/>
    </row>
  </sheetData>
  <mergeCells count="20">
    <mergeCell ref="A1:W1"/>
    <mergeCell ref="G2:I2"/>
    <mergeCell ref="J2:L2"/>
    <mergeCell ref="M2:N2"/>
    <mergeCell ref="P2:U2"/>
    <mergeCell ref="D46:N46"/>
    <mergeCell ref="P46:T46"/>
    <mergeCell ref="A4:A46"/>
    <mergeCell ref="B2:B3"/>
    <mergeCell ref="B4:B46"/>
    <mergeCell ref="C2:C3"/>
    <mergeCell ref="C4:C46"/>
    <mergeCell ref="D2:D3"/>
    <mergeCell ref="E2:E3"/>
    <mergeCell ref="F2:F3"/>
    <mergeCell ref="O2:O3"/>
    <mergeCell ref="V2:V3"/>
    <mergeCell ref="V4:V46"/>
    <mergeCell ref="W2:W3"/>
    <mergeCell ref="W4:W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I18" sqref="I18"/>
    </sheetView>
  </sheetViews>
  <sheetFormatPr defaultColWidth="9" defaultRowHeight="13.5" outlineLevelRow="7"/>
  <cols>
    <col min="1" max="1" width="3.25" customWidth="1"/>
    <col min="4" max="4" width="5.375" customWidth="1"/>
    <col min="5" max="7" width="7.00833333333333" customWidth="1"/>
    <col min="9" max="10" width="9.375"/>
    <col min="11" max="11" width="7.375" style="1" customWidth="1"/>
    <col min="12" max="12" width="6.375" style="1" customWidth="1"/>
    <col min="13" max="13" width="7" style="1" customWidth="1"/>
    <col min="14" max="19" width="7.00833333333333" customWidth="1"/>
    <col min="20" max="20" width="5.375" customWidth="1"/>
    <col min="21" max="21" width="7" style="1" customWidth="1"/>
  </cols>
  <sheetData>
    <row r="1" ht="29" customHeight="1" spans="1:21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 t="s">
        <v>1</v>
      </c>
      <c r="B2" s="4" t="s">
        <v>2</v>
      </c>
      <c r="C2" s="5" t="s">
        <v>4</v>
      </c>
      <c r="D2" s="6" t="s">
        <v>6</v>
      </c>
      <c r="E2" s="7" t="s">
        <v>7</v>
      </c>
      <c r="F2" s="7"/>
      <c r="G2" s="7"/>
      <c r="H2" s="8" t="s">
        <v>8</v>
      </c>
      <c r="I2" s="8"/>
      <c r="J2" s="8"/>
      <c r="K2" s="13" t="s">
        <v>9</v>
      </c>
      <c r="L2" s="13"/>
      <c r="M2" s="13" t="s">
        <v>10</v>
      </c>
      <c r="N2" s="13" t="s">
        <v>11</v>
      </c>
      <c r="O2" s="13"/>
      <c r="P2" s="13"/>
      <c r="Q2" s="15"/>
      <c r="R2" s="13"/>
      <c r="S2" s="16"/>
      <c r="T2" s="13" t="s">
        <v>12</v>
      </c>
      <c r="U2" s="17" t="s">
        <v>13</v>
      </c>
    </row>
    <row r="3" spans="1:21">
      <c r="A3" s="9" t="s">
        <v>14</v>
      </c>
      <c r="B3" s="4"/>
      <c r="C3" s="5"/>
      <c r="D3" s="6"/>
      <c r="E3" s="7" t="s">
        <v>15</v>
      </c>
      <c r="F3" s="7" t="s">
        <v>16</v>
      </c>
      <c r="G3" s="7" t="s">
        <v>17</v>
      </c>
      <c r="H3" s="8" t="s">
        <v>18</v>
      </c>
      <c r="I3" s="8" t="s">
        <v>19</v>
      </c>
      <c r="J3" s="8" t="s">
        <v>20</v>
      </c>
      <c r="K3" s="13" t="s">
        <v>21</v>
      </c>
      <c r="L3" s="13" t="s">
        <v>20</v>
      </c>
      <c r="M3" s="13"/>
      <c r="N3" s="13" t="s">
        <v>22</v>
      </c>
      <c r="O3" s="13" t="s">
        <v>23</v>
      </c>
      <c r="P3" s="13" t="s">
        <v>24</v>
      </c>
      <c r="Q3" s="15" t="s">
        <v>25</v>
      </c>
      <c r="R3" s="16" t="s">
        <v>26</v>
      </c>
      <c r="S3" s="16" t="s">
        <v>27</v>
      </c>
      <c r="T3" s="13"/>
      <c r="U3" s="17"/>
    </row>
    <row r="4" spans="1:21">
      <c r="A4" s="10">
        <v>1</v>
      </c>
      <c r="B4" s="11" t="s">
        <v>73</v>
      </c>
      <c r="C4" s="10" t="s">
        <v>74</v>
      </c>
      <c r="D4" s="10" t="s">
        <v>75</v>
      </c>
      <c r="E4" s="12">
        <f>41.7+2</f>
        <v>43.7</v>
      </c>
      <c r="F4" s="12">
        <v>4.5</v>
      </c>
      <c r="G4" s="12">
        <v>0.5</v>
      </c>
      <c r="H4" s="12">
        <v>0.0008</v>
      </c>
      <c r="I4" s="12">
        <v>0.000772</v>
      </c>
      <c r="J4" s="12">
        <f>H4-I4</f>
        <v>2.8e-5</v>
      </c>
      <c r="K4" s="14">
        <v>10</v>
      </c>
      <c r="L4" s="14">
        <v>2.6</v>
      </c>
      <c r="M4" s="14">
        <f>H4*K4-J4*L4</f>
        <v>0.0079272</v>
      </c>
      <c r="N4" s="12" t="s">
        <v>32</v>
      </c>
      <c r="O4" s="12" t="s">
        <v>47</v>
      </c>
      <c r="P4" s="12">
        <v>1</v>
      </c>
      <c r="Q4" s="12">
        <v>0.03</v>
      </c>
      <c r="R4" s="12">
        <v>1</v>
      </c>
      <c r="S4" s="12">
        <f>P4*Q4/R4</f>
        <v>0.03</v>
      </c>
      <c r="T4" s="18">
        <v>1.12</v>
      </c>
      <c r="U4" s="19">
        <f>(M8+S8)*T4</f>
        <v>0.255278464</v>
      </c>
    </row>
    <row r="5" spans="1:21">
      <c r="A5" s="10"/>
      <c r="B5" s="11"/>
      <c r="C5" s="10"/>
      <c r="D5" s="10"/>
      <c r="E5" s="12"/>
      <c r="F5" s="12"/>
      <c r="G5" s="12"/>
      <c r="H5" s="12"/>
      <c r="I5" s="12"/>
      <c r="J5" s="12"/>
      <c r="K5" s="14"/>
      <c r="L5" s="14"/>
      <c r="M5" s="14"/>
      <c r="N5" s="12" t="s">
        <v>36</v>
      </c>
      <c r="O5" s="12" t="s">
        <v>47</v>
      </c>
      <c r="P5" s="12">
        <v>1</v>
      </c>
      <c r="Q5" s="12">
        <v>0.03</v>
      </c>
      <c r="R5" s="12">
        <v>1</v>
      </c>
      <c r="S5" s="12">
        <f>P5*Q5/R5</f>
        <v>0.03</v>
      </c>
      <c r="T5" s="10"/>
      <c r="U5" s="19"/>
    </row>
    <row r="6" spans="1:21">
      <c r="A6" s="10"/>
      <c r="B6" s="11"/>
      <c r="C6" s="10"/>
      <c r="D6" s="10"/>
      <c r="E6" s="12"/>
      <c r="F6" s="12"/>
      <c r="G6" s="12"/>
      <c r="H6" s="12"/>
      <c r="I6" s="12"/>
      <c r="J6" s="12"/>
      <c r="K6" s="14"/>
      <c r="L6" s="14"/>
      <c r="M6" s="14"/>
      <c r="N6" s="12" t="s">
        <v>76</v>
      </c>
      <c r="O6" s="12" t="s">
        <v>47</v>
      </c>
      <c r="P6" s="12">
        <v>2</v>
      </c>
      <c r="Q6" s="12">
        <v>0.03</v>
      </c>
      <c r="R6" s="12">
        <v>1</v>
      </c>
      <c r="S6" s="12">
        <f>P6*Q6/R6</f>
        <v>0.06</v>
      </c>
      <c r="T6" s="10"/>
      <c r="U6" s="19"/>
    </row>
    <row r="7" spans="1:21">
      <c r="A7" s="10"/>
      <c r="B7" s="11"/>
      <c r="C7" s="10"/>
      <c r="D7" s="10"/>
      <c r="E7" s="12"/>
      <c r="F7" s="12"/>
      <c r="G7" s="12"/>
      <c r="H7" s="12"/>
      <c r="I7" s="12"/>
      <c r="J7" s="12"/>
      <c r="K7" s="14"/>
      <c r="L7" s="14"/>
      <c r="M7" s="14"/>
      <c r="N7" s="12" t="s">
        <v>77</v>
      </c>
      <c r="O7" s="12"/>
      <c r="P7" s="12"/>
      <c r="Q7" s="12"/>
      <c r="R7" s="12"/>
      <c r="S7" s="12">
        <v>0.1</v>
      </c>
      <c r="T7" s="10"/>
      <c r="U7" s="19"/>
    </row>
    <row r="8" spans="1:21">
      <c r="A8" s="10"/>
      <c r="B8" s="11"/>
      <c r="C8" s="10"/>
      <c r="D8" s="10"/>
      <c r="E8" s="10" t="s">
        <v>71</v>
      </c>
      <c r="F8" s="10"/>
      <c r="G8" s="10"/>
      <c r="H8" s="10"/>
      <c r="I8" s="10"/>
      <c r="J8" s="10"/>
      <c r="K8" s="10"/>
      <c r="L8" s="10"/>
      <c r="M8" s="14">
        <f>SUM(M4:M7)</f>
        <v>0.0079272</v>
      </c>
      <c r="N8" s="10" t="s">
        <v>71</v>
      </c>
      <c r="O8" s="10"/>
      <c r="P8" s="10"/>
      <c r="Q8" s="10"/>
      <c r="R8" s="10"/>
      <c r="S8" s="14">
        <f>SUM(S4:S7)</f>
        <v>0.22</v>
      </c>
      <c r="T8" s="10"/>
      <c r="U8" s="19"/>
    </row>
  </sheetData>
  <mergeCells count="19">
    <mergeCell ref="A1:U1"/>
    <mergeCell ref="E2:G2"/>
    <mergeCell ref="H2:J2"/>
    <mergeCell ref="K2:L2"/>
    <mergeCell ref="N2:S2"/>
    <mergeCell ref="E8:L8"/>
    <mergeCell ref="N8:R8"/>
    <mergeCell ref="A4:A8"/>
    <mergeCell ref="B2:B3"/>
    <mergeCell ref="B4:B8"/>
    <mergeCell ref="C2:C3"/>
    <mergeCell ref="C4:C8"/>
    <mergeCell ref="D2:D3"/>
    <mergeCell ref="D4:D8"/>
    <mergeCell ref="M2:M3"/>
    <mergeCell ref="T2:T3"/>
    <mergeCell ref="T4:T8"/>
    <mergeCell ref="U2:U3"/>
    <mergeCell ref="U4:U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2022-08-03T02:50:00Z</dcterms:created>
  <dcterms:modified xsi:type="dcterms:W3CDTF">2022-08-10T08:33:47Z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ADBDCA9129F340C0A209D5DF23C99335</vt:lpwstr>
  </property>
  <property fmtid="{D5CDD505-2E9C-101B-9397-08002B2CF9AE}" pid="3" name="KSOProductBuildVer">
    <vt:lpwstr>2052-11.1.0.12302</vt:lpwstr>
  </property>
</Properties>
</file>