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成本核算-目标价\钣金件\"/>
    </mc:Choice>
  </mc:AlternateContent>
  <xr:revisionPtr revIDLastSave="0" documentId="13_ncr:1_{38341F96-56FB-424C-9BCC-55703F426E3A}" xr6:coauthVersionLast="45" xr6:coauthVersionMax="47" xr10:uidLastSave="{00000000-0000-0000-0000-000000000000}"/>
  <bookViews>
    <workbookView xWindow="-60" yWindow="-60" windowWidth="24120" windowHeight="12960" xr2:uid="{00000000-000D-0000-FFFF-FFFF00000000}"/>
  </bookViews>
  <sheets>
    <sheet name="泊头捷润" sheetId="11" r:id="rId1"/>
    <sheet name="Sheet2" sheetId="7" state="hidden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8" i="11" l="1"/>
  <c r="X4" i="11"/>
  <c r="N8" i="11" l="1"/>
  <c r="N10" i="11" s="1"/>
  <c r="S9" i="11"/>
  <c r="S8" i="11"/>
  <c r="S10" i="11" s="1"/>
  <c r="U8" i="11" l="1"/>
  <c r="S6" i="11"/>
  <c r="S5" i="11"/>
  <c r="V4" i="11"/>
  <c r="S4" i="11"/>
  <c r="K4" i="11"/>
  <c r="M4" i="11" l="1"/>
  <c r="N4" i="11" s="1"/>
  <c r="N7" i="11" s="1"/>
  <c r="S7" i="11"/>
  <c r="U4" i="11" l="1"/>
</calcChain>
</file>

<file path=xl/sharedStrings.xml><?xml version="1.0" encoding="utf-8"?>
<sst xmlns="http://schemas.openxmlformats.org/spreadsheetml/2006/main" count="127" uniqueCount="90">
  <si>
    <t>图号</t>
  </si>
  <si>
    <t>零件名称</t>
  </si>
  <si>
    <t>工序</t>
  </si>
  <si>
    <t>数量</t>
  </si>
  <si>
    <t>合计</t>
  </si>
  <si>
    <t>材质</t>
  </si>
  <si>
    <t>单件报价</t>
  </si>
  <si>
    <t>模摊费</t>
  </si>
  <si>
    <t>含模摊价</t>
  </si>
  <si>
    <t>南皮利达</t>
    <phoneticPr fontId="2" type="noConversion"/>
  </si>
  <si>
    <t>落料</t>
    <phoneticPr fontId="2" type="noConversion"/>
  </si>
  <si>
    <t>冲孔</t>
    <phoneticPr fontId="2" type="noConversion"/>
  </si>
  <si>
    <t>SLT0010599</t>
    <phoneticPr fontId="2" type="noConversion"/>
  </si>
  <si>
    <t>副驾靠背左侧装车钣金焊接总成</t>
    <phoneticPr fontId="2" type="noConversion"/>
  </si>
  <si>
    <t>SLT0010230</t>
    <phoneticPr fontId="2" type="noConversion"/>
  </si>
  <si>
    <t>驾驶员座垫右侧安装板总成</t>
    <phoneticPr fontId="2" type="noConversion"/>
  </si>
  <si>
    <t>成型</t>
    <phoneticPr fontId="2" type="noConversion"/>
  </si>
  <si>
    <t>SLT0010222</t>
    <phoneticPr fontId="2" type="noConversion"/>
  </si>
  <si>
    <t>驾驶员左侧调角器下连接板焊接总成</t>
    <phoneticPr fontId="2" type="noConversion"/>
  </si>
  <si>
    <t>SPFH590 /T=3.0</t>
  </si>
  <si>
    <t>SAPH440 /T=3.0</t>
  </si>
  <si>
    <t>SLT0010564</t>
    <phoneticPr fontId="2" type="noConversion"/>
  </si>
  <si>
    <t>滚轮上滑槽</t>
    <phoneticPr fontId="2" type="noConversion"/>
  </si>
  <si>
    <t>SLT0010686</t>
    <phoneticPr fontId="2" type="noConversion"/>
  </si>
  <si>
    <t>驾驶员座垫右侧安装板</t>
    <phoneticPr fontId="2" type="noConversion"/>
  </si>
  <si>
    <t>SPFH590/T=6.0</t>
    <phoneticPr fontId="2" type="noConversion"/>
  </si>
  <si>
    <t>QStE500 2.5</t>
    <phoneticPr fontId="2" type="noConversion"/>
  </si>
  <si>
    <t>9月16日轻卡减震新增</t>
    <phoneticPr fontId="2" type="noConversion"/>
  </si>
  <si>
    <t>SLT0010540</t>
    <phoneticPr fontId="2" type="noConversion"/>
  </si>
  <si>
    <t>滚轮下滑槽</t>
    <phoneticPr fontId="2" type="noConversion"/>
  </si>
  <si>
    <t>项目</t>
    <phoneticPr fontId="2" type="noConversion"/>
  </si>
  <si>
    <t>统帅轻卡1880项目</t>
  </si>
  <si>
    <t>平台化-轻卡减震座椅</t>
  </si>
  <si>
    <t>SLT0010557</t>
    <phoneticPr fontId="2" type="noConversion"/>
  </si>
  <si>
    <t>SLT0010556</t>
    <phoneticPr fontId="2" type="noConversion"/>
  </si>
  <si>
    <t>内绞架支撑板组件</t>
    <phoneticPr fontId="2" type="noConversion"/>
  </si>
  <si>
    <t>序</t>
  </si>
  <si>
    <t>厂家</t>
    <phoneticPr fontId="2" type="noConversion"/>
  </si>
  <si>
    <t>QAD号</t>
    <phoneticPr fontId="2" type="noConversion"/>
  </si>
  <si>
    <t>名称</t>
  </si>
  <si>
    <t>下料尺寸</t>
    <phoneticPr fontId="2" type="noConversion"/>
  </si>
  <si>
    <t>重量</t>
  </si>
  <si>
    <t>材料费</t>
  </si>
  <si>
    <t>加工成本</t>
  </si>
  <si>
    <t>系数</t>
    <phoneticPr fontId="2" type="noConversion"/>
  </si>
  <si>
    <t>不含税单价</t>
  </si>
  <si>
    <t>未税模具费</t>
    <phoneticPr fontId="2" type="noConversion"/>
  </si>
  <si>
    <t>摊销件数</t>
    <phoneticPr fontId="2" type="noConversion"/>
  </si>
  <si>
    <t>含模摊未税单价</t>
    <phoneticPr fontId="2" type="noConversion"/>
  </si>
  <si>
    <t>号</t>
  </si>
  <si>
    <t>长mm</t>
    <phoneticPr fontId="2" type="noConversion"/>
  </si>
  <si>
    <t>宽mm</t>
    <phoneticPr fontId="2" type="noConversion"/>
  </si>
  <si>
    <t>厚mm</t>
    <phoneticPr fontId="2" type="noConversion"/>
  </si>
  <si>
    <t>材料</t>
  </si>
  <si>
    <t>废铁</t>
  </si>
  <si>
    <t>毛重</t>
  </si>
  <si>
    <t>净重</t>
  </si>
  <si>
    <t>吨位</t>
  </si>
  <si>
    <t>工序费</t>
  </si>
  <si>
    <t>出件数</t>
    <phoneticPr fontId="2" type="noConversion"/>
  </si>
  <si>
    <t>加工费合计：</t>
    <phoneticPr fontId="2" type="noConversion"/>
  </si>
  <si>
    <t>80T</t>
    <phoneticPr fontId="2" type="noConversion"/>
  </si>
  <si>
    <t>图片</t>
    <phoneticPr fontId="2" type="noConversion"/>
  </si>
  <si>
    <t>SPFH590</t>
    <phoneticPr fontId="2" type="noConversion"/>
  </si>
  <si>
    <t>扶手安装支架</t>
    <phoneticPr fontId="2" type="noConversion"/>
  </si>
  <si>
    <t>文安恒德</t>
    <phoneticPr fontId="2" type="noConversion"/>
  </si>
  <si>
    <t>航天宏达</t>
    <phoneticPr fontId="2" type="noConversion"/>
  </si>
  <si>
    <t>ASSY-
QStE500 2.5</t>
    <phoneticPr fontId="2" type="noConversion"/>
  </si>
  <si>
    <t>ASSY-
QStE500 3.5</t>
    <phoneticPr fontId="2" type="noConversion"/>
  </si>
  <si>
    <t>减震器下底板</t>
    <phoneticPr fontId="2" type="noConversion"/>
  </si>
  <si>
    <t>SLT0010539</t>
    <phoneticPr fontId="2" type="noConversion"/>
  </si>
  <si>
    <t>减震器上盖板</t>
    <phoneticPr fontId="2" type="noConversion"/>
  </si>
  <si>
    <t>SLT0010545</t>
    <phoneticPr fontId="2" type="noConversion"/>
  </si>
  <si>
    <t>初始报价</t>
    <phoneticPr fontId="2" type="noConversion"/>
  </si>
  <si>
    <t>商定报价</t>
    <phoneticPr fontId="2" type="noConversion"/>
  </si>
  <si>
    <r>
      <rPr>
        <sz val="8"/>
        <color indexed="8"/>
        <rFont val="宋体"/>
        <family val="3"/>
        <charset val="134"/>
      </rPr>
      <t>外绞架</t>
    </r>
    <r>
      <rPr>
        <sz val="8"/>
        <color indexed="10"/>
        <rFont val="宋体"/>
        <family val="3"/>
        <charset val="134"/>
      </rPr>
      <t>支撑板</t>
    </r>
    <r>
      <rPr>
        <sz val="8"/>
        <color indexed="8"/>
        <rFont val="宋体"/>
        <family val="3"/>
        <charset val="134"/>
      </rPr>
      <t>组件</t>
    </r>
    <phoneticPr fontId="2" type="noConversion"/>
  </si>
  <si>
    <t>模具总费用</t>
    <phoneticPr fontId="2" type="noConversion"/>
  </si>
  <si>
    <t>模摊方式</t>
    <phoneticPr fontId="2" type="noConversion"/>
  </si>
  <si>
    <t>预付30%，剩余70%摊销10万件产品</t>
    <phoneticPr fontId="2" type="noConversion"/>
  </si>
  <si>
    <t>100%摊销10万件产品</t>
    <phoneticPr fontId="2" type="noConversion"/>
  </si>
  <si>
    <t>第二部分钣金件价格汇总</t>
    <phoneticPr fontId="2" type="noConversion"/>
  </si>
  <si>
    <t>未税单价</t>
    <phoneticPr fontId="2" type="noConversion"/>
  </si>
  <si>
    <t>泊头捷润供货冲压件目标价格核算明细表</t>
    <phoneticPr fontId="2" type="noConversion"/>
  </si>
  <si>
    <t>SLT0010629</t>
  </si>
  <si>
    <t>SHT0014256</t>
  </si>
  <si>
    <t>线束护套固定钣金</t>
  </si>
  <si>
    <t>落冲</t>
    <phoneticPr fontId="2" type="noConversion"/>
  </si>
  <si>
    <t>成型</t>
    <phoneticPr fontId="2" type="noConversion"/>
  </si>
  <si>
    <t>合计：</t>
    <phoneticPr fontId="2" type="noConversion"/>
  </si>
  <si>
    <t>Q235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</si>
</sst>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 "/>
    <numFmt numFmtId="177" formatCode="0_);[Red]\(0\)"/>
    <numFmt numFmtId="178" formatCode="0.0000_ "/>
    <numFmt numFmtId="179" formatCode="0.00_);[Red]\(0.00\)"/>
    <numFmt numFmtId="180" formatCode="0.000_);[Red]\(0.000\)"/>
    <numFmt numFmtId="181" formatCode="0_ "/>
    <numFmt numFmtId="183" formatCode="0.0_);[Red]\(0.0\)"/>
    <numFmt numFmtId="184" formatCode="0.0000_);[Red]\(0.0000\)"/>
  </numFmts>
  <fonts count="22" x14ac:knownFonts="1">
    <font>
      <sz val="11"/>
      <color theme="1"/>
      <name val="宋体"/>
      <charset val="134"/>
      <scheme val="minor"/>
    </font>
    <font>
      <sz val="10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b/>
      <sz val="8"/>
      <color indexed="8"/>
      <name val="等线"/>
      <family val="3"/>
      <charset val="134"/>
    </font>
    <font>
      <b/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8"/>
      <color indexed="8"/>
      <name val="等线"/>
      <family val="3"/>
      <charset val="134"/>
    </font>
    <font>
      <sz val="8"/>
      <color indexed="8"/>
      <name val="宋体"/>
      <family val="3"/>
      <charset val="134"/>
    </font>
    <font>
      <sz val="8"/>
      <color indexed="10"/>
      <name val="宋体"/>
      <family val="3"/>
      <charset val="134"/>
    </font>
    <font>
      <strike/>
      <sz val="10"/>
      <name val="宋体"/>
      <family val="3"/>
      <charset val="134"/>
    </font>
    <font>
      <strike/>
      <sz val="11"/>
      <color theme="1"/>
      <name val="宋体"/>
      <family val="3"/>
      <charset val="134"/>
      <scheme val="minor"/>
    </font>
    <font>
      <strike/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4" fillId="0" borderId="1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</cellStyleXfs>
  <cellXfs count="1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3" fillId="0" borderId="0" xfId="4">
      <alignment vertical="center"/>
    </xf>
    <xf numFmtId="180" fontId="3" fillId="0" borderId="2" xfId="4" applyNumberFormat="1" applyBorder="1" applyAlignment="1">
      <alignment horizontal="center" vertical="center" shrinkToFit="1"/>
    </xf>
    <xf numFmtId="179" fontId="3" fillId="0" borderId="2" xfId="4" applyNumberFormat="1" applyBorder="1" applyAlignment="1">
      <alignment horizontal="center" vertical="center" shrinkToFit="1"/>
    </xf>
    <xf numFmtId="179" fontId="3" fillId="0" borderId="1" xfId="4" applyNumberFormat="1" applyBorder="1">
      <alignment vertical="center"/>
    </xf>
    <xf numFmtId="0" fontId="3" fillId="0" borderId="1" xfId="4" applyBorder="1" applyAlignment="1">
      <alignment horizontal="center" vertical="center"/>
    </xf>
    <xf numFmtId="176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79" fontId="3" fillId="2" borderId="1" xfId="4" applyNumberFormat="1" applyFill="1" applyBorder="1" applyAlignment="1">
      <alignment horizontal="center" vertical="center"/>
    </xf>
    <xf numFmtId="0" fontId="3" fillId="0" borderId="0" xfId="4" applyAlignment="1">
      <alignment horizontal="center" vertical="center"/>
    </xf>
    <xf numFmtId="0" fontId="5" fillId="0" borderId="1" xfId="4" applyFont="1" applyBorder="1" applyAlignment="1">
      <alignment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4" fillId="0" borderId="1" xfId="3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/>
    </xf>
    <xf numFmtId="0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/>
    </xf>
    <xf numFmtId="177" fontId="15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49" fontId="14" fillId="0" borderId="1" xfId="4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2" fontId="15" fillId="0" borderId="1" xfId="0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176" fontId="3" fillId="2" borderId="1" xfId="4" applyNumberFormat="1" applyFill="1" applyBorder="1" applyAlignment="1">
      <alignment horizontal="center" vertical="center"/>
    </xf>
    <xf numFmtId="179" fontId="3" fillId="0" borderId="2" xfId="4" applyNumberFormat="1" applyBorder="1" applyAlignment="1">
      <alignment horizontal="center" vertical="center"/>
    </xf>
    <xf numFmtId="0" fontId="3" fillId="0" borderId="2" xfId="4" applyBorder="1" applyAlignment="1">
      <alignment horizontal="center" vertical="center"/>
    </xf>
    <xf numFmtId="0" fontId="3" fillId="0" borderId="5" xfId="4" applyBorder="1" applyAlignment="1">
      <alignment horizontal="center" vertical="center"/>
    </xf>
    <xf numFmtId="184" fontId="10" fillId="4" borderId="2" xfId="4" applyNumberFormat="1" applyFont="1" applyFill="1" applyBorder="1" applyAlignment="1">
      <alignment horizontal="center" vertical="center" wrapText="1"/>
    </xf>
    <xf numFmtId="179" fontId="3" fillId="0" borderId="2" xfId="4" applyNumberFormat="1" applyBorder="1" applyAlignment="1">
      <alignment horizontal="center" vertical="center" wrapText="1"/>
    </xf>
    <xf numFmtId="0" fontId="3" fillId="0" borderId="1" xfId="4" applyBorder="1" applyAlignment="1">
      <alignment horizontal="center" vertical="center" wrapText="1" shrinkToFit="1"/>
    </xf>
    <xf numFmtId="183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4" applyFont="1" applyFill="1" applyBorder="1" applyAlignment="1">
      <alignment vertical="center" wrapText="1"/>
    </xf>
    <xf numFmtId="0" fontId="19" fillId="0" borderId="1" xfId="4" applyFont="1" applyFill="1" applyBorder="1" applyAlignment="1">
      <alignment vertical="center" wrapText="1"/>
    </xf>
    <xf numFmtId="0" fontId="19" fillId="0" borderId="1" xfId="4" applyFont="1" applyFill="1" applyBorder="1" applyAlignment="1">
      <alignment horizontal="center" vertical="center" wrapText="1"/>
    </xf>
    <xf numFmtId="178" fontId="18" fillId="0" borderId="1" xfId="5" applyNumberFormat="1" applyFont="1" applyFill="1" applyBorder="1" applyAlignment="1">
      <alignment vertical="center"/>
    </xf>
    <xf numFmtId="178" fontId="18" fillId="0" borderId="1" xfId="1" applyNumberFormat="1" applyFont="1" applyFill="1" applyBorder="1" applyAlignment="1" applyProtection="1">
      <alignment vertical="center" wrapText="1"/>
      <protection locked="0"/>
    </xf>
    <xf numFmtId="179" fontId="3" fillId="0" borderId="2" xfId="4" applyNumberFormat="1" applyBorder="1" applyAlignment="1">
      <alignment horizontal="center" vertical="center"/>
    </xf>
    <xf numFmtId="0" fontId="3" fillId="2" borderId="1" xfId="4" applyFill="1" applyBorder="1" applyAlignment="1">
      <alignment horizontal="center" vertical="center" wrapText="1"/>
    </xf>
    <xf numFmtId="176" fontId="3" fillId="2" borderId="1" xfId="4" applyNumberFormat="1" applyFill="1" applyBorder="1" applyAlignment="1">
      <alignment horizontal="center" vertical="center"/>
    </xf>
    <xf numFmtId="0" fontId="9" fillId="0" borderId="2" xfId="4" applyFont="1" applyBorder="1" applyAlignment="1">
      <alignment horizontal="center" vertical="center" wrapText="1"/>
    </xf>
    <xf numFmtId="0" fontId="9" fillId="0" borderId="6" xfId="4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 wrapText="1"/>
    </xf>
    <xf numFmtId="179" fontId="3" fillId="0" borderId="2" xfId="4" applyNumberFormat="1" applyBorder="1" applyAlignment="1">
      <alignment horizontal="center" vertical="center"/>
    </xf>
    <xf numFmtId="179" fontId="3" fillId="0" borderId="5" xfId="4" applyNumberFormat="1" applyBorder="1" applyAlignment="1">
      <alignment horizontal="center" vertical="center"/>
    </xf>
    <xf numFmtId="0" fontId="3" fillId="0" borderId="2" xfId="4" applyBorder="1" applyAlignment="1">
      <alignment horizontal="center" vertical="center" wrapText="1"/>
    </xf>
    <xf numFmtId="0" fontId="3" fillId="0" borderId="6" xfId="4" applyBorder="1" applyAlignment="1">
      <alignment horizontal="center" vertical="center" wrapText="1"/>
    </xf>
    <xf numFmtId="0" fontId="3" fillId="0" borderId="2" xfId="4" applyBorder="1" applyAlignment="1">
      <alignment horizontal="center" vertical="center"/>
    </xf>
    <xf numFmtId="0" fontId="3" fillId="0" borderId="6" xfId="4" applyBorder="1" applyAlignment="1">
      <alignment horizontal="center" vertical="center"/>
    </xf>
    <xf numFmtId="0" fontId="3" fillId="0" borderId="5" xfId="4" applyBorder="1" applyAlignment="1">
      <alignment horizontal="center" vertical="center"/>
    </xf>
    <xf numFmtId="0" fontId="3" fillId="0" borderId="1" xfId="4" applyBorder="1" applyAlignment="1">
      <alignment horizontal="center" vertical="center" wrapText="1"/>
    </xf>
    <xf numFmtId="0" fontId="3" fillId="0" borderId="2" xfId="4" applyBorder="1" applyAlignment="1">
      <alignment horizontal="center" vertical="center" shrinkToFit="1"/>
    </xf>
    <xf numFmtId="0" fontId="3" fillId="0" borderId="5" xfId="4" applyBorder="1" applyAlignment="1">
      <alignment horizontal="center" vertical="center" shrinkToFit="1"/>
    </xf>
    <xf numFmtId="0" fontId="3" fillId="0" borderId="1" xfId="4" applyBorder="1" applyAlignment="1">
      <alignment horizontal="center" vertical="center" wrapText="1" shrinkToFit="1"/>
    </xf>
    <xf numFmtId="179" fontId="3" fillId="0" borderId="3" xfId="4" applyNumberFormat="1" applyBorder="1" applyAlignment="1">
      <alignment horizontal="center" vertical="center"/>
    </xf>
    <xf numFmtId="179" fontId="3" fillId="0" borderId="7" xfId="4" applyNumberFormat="1" applyBorder="1" applyAlignment="1">
      <alignment horizontal="center" vertical="center"/>
    </xf>
    <xf numFmtId="180" fontId="3" fillId="0" borderId="3" xfId="4" applyNumberFormat="1" applyBorder="1" applyAlignment="1">
      <alignment horizontal="center" vertical="center" shrinkToFit="1"/>
    </xf>
    <xf numFmtId="180" fontId="3" fillId="0" borderId="4" xfId="4" applyNumberFormat="1" applyBorder="1" applyAlignment="1">
      <alignment horizontal="center" vertical="center" shrinkToFit="1"/>
    </xf>
    <xf numFmtId="180" fontId="3" fillId="0" borderId="7" xfId="4" applyNumberFormat="1" applyBorder="1" applyAlignment="1">
      <alignment horizontal="center" vertical="center" shrinkToFit="1"/>
    </xf>
    <xf numFmtId="179" fontId="3" fillId="0" borderId="6" xfId="4" applyNumberFormat="1" applyBorder="1" applyAlignment="1">
      <alignment horizontal="center" vertical="center"/>
    </xf>
    <xf numFmtId="179" fontId="3" fillId="0" borderId="4" xfId="4" applyNumberFormat="1" applyBorder="1" applyAlignment="1">
      <alignment horizontal="center" vertical="center"/>
    </xf>
    <xf numFmtId="0" fontId="8" fillId="0" borderId="8" xfId="4" applyFont="1" applyBorder="1" applyAlignment="1">
      <alignment horizontal="center" vertical="center"/>
    </xf>
    <xf numFmtId="0" fontId="3" fillId="0" borderId="6" xfId="4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9" fontId="5" fillId="0" borderId="1" xfId="5" applyNumberFormat="1" applyFont="1" applyBorder="1" applyAlignment="1">
      <alignment vertical="center"/>
    </xf>
    <xf numFmtId="180" fontId="5" fillId="0" borderId="1" xfId="5" applyNumberFormat="1" applyFont="1" applyBorder="1" applyAlignment="1">
      <alignment vertical="center"/>
    </xf>
    <xf numFmtId="180" fontId="5" fillId="4" borderId="1" xfId="4" applyNumberFormat="1" applyFont="1" applyFill="1" applyBorder="1" applyAlignment="1">
      <alignment vertical="center" wrapText="1"/>
    </xf>
    <xf numFmtId="180" fontId="5" fillId="0" borderId="1" xfId="1" applyNumberFormat="1" applyFont="1" applyFill="1" applyBorder="1" applyAlignment="1" applyProtection="1">
      <alignment vertical="center" wrapText="1"/>
      <protection locked="0"/>
    </xf>
    <xf numFmtId="179" fontId="20" fillId="0" borderId="2" xfId="4" applyNumberFormat="1" applyFont="1" applyFill="1" applyBorder="1" applyAlignment="1">
      <alignment horizontal="center" vertical="center" wrapText="1"/>
    </xf>
    <xf numFmtId="179" fontId="18" fillId="0" borderId="1" xfId="5" applyNumberFormat="1" applyFont="1" applyFill="1" applyBorder="1" applyAlignment="1">
      <alignment vertical="center"/>
    </xf>
    <xf numFmtId="179" fontId="0" fillId="0" borderId="0" xfId="0" applyNumberFormat="1">
      <alignment vertical="center"/>
    </xf>
    <xf numFmtId="0" fontId="1" fillId="0" borderId="1" xfId="0" applyFont="1" applyFill="1" applyBorder="1">
      <alignment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1" xfId="0" applyFont="1" applyBorder="1">
      <alignment vertical="center"/>
    </xf>
    <xf numFmtId="179" fontId="21" fillId="0" borderId="1" xfId="0" applyNumberFormat="1" applyFont="1" applyBorder="1">
      <alignment vertical="center"/>
    </xf>
    <xf numFmtId="179" fontId="21" fillId="0" borderId="1" xfId="4" applyNumberFormat="1" applyFont="1" applyBorder="1">
      <alignment vertical="center"/>
    </xf>
    <xf numFmtId="0" fontId="21" fillId="0" borderId="1" xfId="4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1" fillId="2" borderId="1" xfId="4" applyFont="1" applyFill="1" applyBorder="1" applyAlignment="1">
      <alignment horizontal="center" vertical="center" wrapText="1"/>
    </xf>
    <xf numFmtId="176" fontId="21" fillId="2" borderId="1" xfId="4" applyNumberFormat="1" applyFont="1" applyFill="1" applyBorder="1" applyAlignment="1">
      <alignment horizontal="center" vertical="center"/>
    </xf>
    <xf numFmtId="176" fontId="21" fillId="2" borderId="1" xfId="4" applyNumberFormat="1" applyFont="1" applyFill="1" applyBorder="1" applyAlignment="1">
      <alignment horizontal="center" vertical="center"/>
    </xf>
    <xf numFmtId="179" fontId="21" fillId="2" borderId="1" xfId="4" applyNumberFormat="1" applyFont="1" applyFill="1" applyBorder="1" applyAlignment="1">
      <alignment horizontal="center" vertical="center"/>
    </xf>
    <xf numFmtId="9" fontId="21" fillId="0" borderId="2" xfId="0" applyNumberFormat="1" applyFont="1" applyBorder="1" applyAlignment="1">
      <alignment horizontal="center" vertical="center"/>
    </xf>
    <xf numFmtId="184" fontId="21" fillId="0" borderId="2" xfId="0" applyNumberFormat="1" applyFont="1" applyBorder="1" applyAlignment="1">
      <alignment horizontal="center" vertical="center"/>
    </xf>
    <xf numFmtId="184" fontId="21" fillId="0" borderId="6" xfId="0" applyNumberFormat="1" applyFont="1" applyBorder="1" applyAlignment="1">
      <alignment horizontal="center" vertical="center"/>
    </xf>
    <xf numFmtId="184" fontId="21" fillId="0" borderId="5" xfId="0" applyNumberFormat="1" applyFont="1" applyBorder="1" applyAlignment="1">
      <alignment horizontal="center" vertical="center"/>
    </xf>
    <xf numFmtId="184" fontId="0" fillId="0" borderId="0" xfId="0" applyNumberFormat="1">
      <alignment vertical="center"/>
    </xf>
    <xf numFmtId="184" fontId="3" fillId="0" borderId="2" xfId="4" applyNumberFormat="1" applyFill="1" applyBorder="1" applyAlignment="1">
      <alignment horizontal="center" vertical="center" wrapText="1"/>
    </xf>
    <xf numFmtId="184" fontId="3" fillId="0" borderId="6" xfId="4" applyNumberFormat="1" applyFill="1" applyBorder="1" applyAlignment="1">
      <alignment horizontal="center" vertical="center" wrapText="1"/>
    </xf>
    <xf numFmtId="9" fontId="21" fillId="0" borderId="1" xfId="6" applyFont="1" applyBorder="1" applyAlignment="1">
      <alignment horizontal="center" vertical="center"/>
    </xf>
    <xf numFmtId="184" fontId="21" fillId="0" borderId="2" xfId="4" applyNumberFormat="1" applyFont="1" applyFill="1" applyBorder="1" applyAlignment="1">
      <alignment horizontal="center" vertical="center"/>
    </xf>
    <xf numFmtId="181" fontId="21" fillId="0" borderId="1" xfId="4" applyNumberFormat="1" applyFont="1" applyBorder="1" applyAlignment="1">
      <alignment horizontal="center" vertical="center"/>
    </xf>
    <xf numFmtId="181" fontId="21" fillId="0" borderId="2" xfId="4" applyNumberFormat="1" applyFont="1" applyBorder="1" applyAlignment="1">
      <alignment horizontal="center" vertical="center"/>
    </xf>
    <xf numFmtId="184" fontId="21" fillId="0" borderId="6" xfId="4" applyNumberFormat="1" applyFont="1" applyFill="1" applyBorder="1" applyAlignment="1">
      <alignment horizontal="center" vertical="center"/>
    </xf>
    <xf numFmtId="181" fontId="21" fillId="0" borderId="6" xfId="4" applyNumberFormat="1" applyFont="1" applyBorder="1" applyAlignment="1">
      <alignment horizontal="center" vertical="center"/>
    </xf>
    <xf numFmtId="184" fontId="21" fillId="0" borderId="5" xfId="4" applyNumberFormat="1" applyFont="1" applyFill="1" applyBorder="1" applyAlignment="1">
      <alignment horizontal="center" vertical="center"/>
    </xf>
    <xf numFmtId="181" fontId="21" fillId="0" borderId="5" xfId="4" applyNumberFormat="1" applyFont="1" applyBorder="1" applyAlignment="1">
      <alignment horizontal="center" vertical="center"/>
    </xf>
    <xf numFmtId="184" fontId="21" fillId="0" borderId="2" xfId="4" applyNumberFormat="1" applyFont="1" applyBorder="1" applyAlignment="1">
      <alignment horizontal="center" vertical="center"/>
    </xf>
    <xf numFmtId="184" fontId="21" fillId="0" borderId="6" xfId="4" applyNumberFormat="1" applyFont="1" applyBorder="1" applyAlignment="1">
      <alignment horizontal="center" vertical="center"/>
    </xf>
    <xf numFmtId="184" fontId="21" fillId="0" borderId="5" xfId="4" applyNumberFormat="1" applyFont="1" applyBorder="1" applyAlignment="1">
      <alignment horizontal="center" vertical="center"/>
    </xf>
  </cellXfs>
  <cellStyles count="9">
    <cellStyle name="BOM_Level_Below3" xfId="1" xr:uid="{2B9B55C1-EA4E-448C-8789-1B7E18C9BA01}"/>
    <cellStyle name="百分比 2" xfId="6" xr:uid="{705B1959-7A4D-468A-84B0-B95634DF8D95}"/>
    <cellStyle name="常规" xfId="0" builtinId="0"/>
    <cellStyle name="常规 2" xfId="4" xr:uid="{8C27218F-F55B-4C72-B713-B8BBF0028957}"/>
    <cellStyle name="常规 2 10" xfId="7" xr:uid="{987DD150-0E33-45A5-82D3-E884956F0CD2}"/>
    <cellStyle name="常规 3" xfId="5" xr:uid="{CA10B3AA-F8D8-433E-9206-2A4E4D4EB8D2}"/>
    <cellStyle name="常规 6" xfId="2" xr:uid="{6649B1D0-E993-4541-B62F-8EF6FB36C167}"/>
    <cellStyle name="样式 1" xfId="3" xr:uid="{9243177B-3FAC-4DAC-8448-363637C1C93A}"/>
    <cellStyle name="样式 1 5 2" xfId="8" xr:uid="{54B3E074-2353-4FBB-B9C2-7C7B4651F3E3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60325</xdr:colOff>
      <xdr:row>3</xdr:row>
      <xdr:rowOff>322792</xdr:rowOff>
    </xdr:from>
    <xdr:to>
      <xdr:col>3</xdr:col>
      <xdr:colOff>606999</xdr:colOff>
      <xdr:row>4</xdr:row>
      <xdr:rowOff>161925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40219FE-2FF2-4BE1-A9F4-DB5EAE6A9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9100" y="903817"/>
          <a:ext cx="546674" cy="18203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272415</xdr:colOff>
      <xdr:row>3</xdr:row>
      <xdr:rowOff>215265</xdr:rowOff>
    </xdr:from>
    <xdr:to>
      <xdr:col>3</xdr:col>
      <xdr:colOff>622935</xdr:colOff>
      <xdr:row>5</xdr:row>
      <xdr:rowOff>47625</xdr:rowOff>
    </xdr:to>
    <xdr:sp macro="" textlink="">
      <xdr:nvSpPr>
        <xdr:cNvPr id="3" name="椭圆 2">
          <a:extLst>
            <a:ext uri="{FF2B5EF4-FFF2-40B4-BE49-F238E27FC236}">
              <a16:creationId xmlns:a16="http://schemas.microsoft.com/office/drawing/2014/main" id="{AF184592-FA39-464A-F7A2-A3E432639D64}"/>
            </a:ext>
          </a:extLst>
        </xdr:cNvPr>
        <xdr:cNvSpPr/>
      </xdr:nvSpPr>
      <xdr:spPr>
        <a:xfrm>
          <a:off x="1901190" y="796290"/>
          <a:ext cx="350520" cy="34671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3</xdr:col>
      <xdr:colOff>85725</xdr:colOff>
      <xdr:row>7</xdr:row>
      <xdr:rowOff>38100</xdr:rowOff>
    </xdr:from>
    <xdr:to>
      <xdr:col>3</xdr:col>
      <xdr:colOff>628650</xdr:colOff>
      <xdr:row>9</xdr:row>
      <xdr:rowOff>133350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8A1009F-C7CA-479B-B4E8-9F265AD87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304925"/>
          <a:ext cx="5429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6E381-00F3-4E94-A477-CF8D9025D00A}">
  <dimension ref="A1:Y10"/>
  <sheetViews>
    <sheetView tabSelected="1" workbookViewId="0">
      <selection activeCell="T18" sqref="T18"/>
    </sheetView>
  </sheetViews>
  <sheetFormatPr defaultRowHeight="13.5" x14ac:dyDescent="0.15"/>
  <cols>
    <col min="1" max="1" width="3.375" bestFit="1" customWidth="1"/>
    <col min="6" max="7" width="5.375" bestFit="1" customWidth="1"/>
    <col min="8" max="8" width="5.5" bestFit="1" customWidth="1"/>
    <col min="9" max="10" width="7.625" style="81" bestFit="1" customWidth="1"/>
    <col min="11" max="11" width="7.75" bestFit="1" customWidth="1"/>
    <col min="12" max="12" width="6.75" bestFit="1" customWidth="1"/>
    <col min="13" max="13" width="7.75" bestFit="1" customWidth="1"/>
    <col min="14" max="14" width="7.125" bestFit="1" customWidth="1"/>
    <col min="15" max="16" width="5.25" bestFit="1" customWidth="1"/>
    <col min="17" max="18" width="7.125" bestFit="1" customWidth="1"/>
    <col min="19" max="19" width="6.5" bestFit="1" customWidth="1"/>
    <col min="20" max="20" width="5.5" bestFit="1" customWidth="1"/>
    <col min="21" max="21" width="11.125" style="101" customWidth="1"/>
  </cols>
  <sheetData>
    <row r="1" spans="1:25" s="3" customFormat="1" ht="18.75" x14ac:dyDescent="0.15">
      <c r="A1" s="66" t="s">
        <v>82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Y1" s="10"/>
    </row>
    <row r="2" spans="1:25" s="3" customFormat="1" ht="13.5" customHeight="1" x14ac:dyDescent="0.15">
      <c r="A2" s="31" t="s">
        <v>36</v>
      </c>
      <c r="B2" s="52" t="s">
        <v>38</v>
      </c>
      <c r="C2" s="50" t="s">
        <v>39</v>
      </c>
      <c r="D2" s="56" t="s">
        <v>62</v>
      </c>
      <c r="E2" s="56" t="s">
        <v>5</v>
      </c>
      <c r="F2" s="58" t="s">
        <v>40</v>
      </c>
      <c r="G2" s="58"/>
      <c r="H2" s="58"/>
      <c r="I2" s="59" t="s">
        <v>81</v>
      </c>
      <c r="J2" s="60"/>
      <c r="K2" s="61" t="s">
        <v>41</v>
      </c>
      <c r="L2" s="62"/>
      <c r="M2" s="63"/>
      <c r="N2" s="48" t="s">
        <v>42</v>
      </c>
      <c r="O2" s="59" t="s">
        <v>43</v>
      </c>
      <c r="P2" s="65"/>
      <c r="Q2" s="65"/>
      <c r="R2" s="65"/>
      <c r="S2" s="60"/>
      <c r="T2" s="48" t="s">
        <v>44</v>
      </c>
      <c r="U2" s="102" t="s">
        <v>45</v>
      </c>
      <c r="V2" s="50" t="s">
        <v>46</v>
      </c>
      <c r="W2" s="55" t="s">
        <v>47</v>
      </c>
      <c r="X2" s="50" t="s">
        <v>48</v>
      </c>
      <c r="Y2" s="10"/>
    </row>
    <row r="3" spans="1:25" s="3" customFormat="1" x14ac:dyDescent="0.15">
      <c r="A3" s="32" t="s">
        <v>49</v>
      </c>
      <c r="B3" s="54"/>
      <c r="C3" s="51"/>
      <c r="D3" s="57"/>
      <c r="E3" s="67"/>
      <c r="F3" s="35" t="s">
        <v>50</v>
      </c>
      <c r="G3" s="35" t="s">
        <v>51</v>
      </c>
      <c r="H3" s="35" t="s">
        <v>52</v>
      </c>
      <c r="I3" s="42" t="s">
        <v>53</v>
      </c>
      <c r="J3" s="42" t="s">
        <v>54</v>
      </c>
      <c r="K3" s="4" t="s">
        <v>55</v>
      </c>
      <c r="L3" s="4" t="s">
        <v>56</v>
      </c>
      <c r="M3" s="4" t="s">
        <v>54</v>
      </c>
      <c r="N3" s="64"/>
      <c r="O3" s="30" t="s">
        <v>2</v>
      </c>
      <c r="P3" s="30" t="s">
        <v>57</v>
      </c>
      <c r="Q3" s="30" t="s">
        <v>58</v>
      </c>
      <c r="R3" s="34" t="s">
        <v>59</v>
      </c>
      <c r="S3" s="5" t="s">
        <v>4</v>
      </c>
      <c r="T3" s="49"/>
      <c r="U3" s="103"/>
      <c r="V3" s="51"/>
      <c r="W3" s="50"/>
      <c r="X3" s="51"/>
      <c r="Y3" s="10"/>
    </row>
    <row r="4" spans="1:25" s="3" customFormat="1" x14ac:dyDescent="0.15">
      <c r="A4" s="52">
        <v>1</v>
      </c>
      <c r="B4" s="45" t="s">
        <v>83</v>
      </c>
      <c r="C4" s="45" t="s">
        <v>64</v>
      </c>
      <c r="D4" s="45"/>
      <c r="E4" s="11" t="s">
        <v>63</v>
      </c>
      <c r="F4" s="36"/>
      <c r="G4" s="36"/>
      <c r="H4" s="36">
        <v>3</v>
      </c>
      <c r="I4" s="75">
        <v>5.83</v>
      </c>
      <c r="J4" s="75">
        <v>2.2000000000000002</v>
      </c>
      <c r="K4" s="76">
        <f>L4/0.7</f>
        <v>0.21285714285714286</v>
      </c>
      <c r="L4" s="77">
        <v>0.14899999999999999</v>
      </c>
      <c r="M4" s="78">
        <f>K4-L4</f>
        <v>6.3857142857142862E-2</v>
      </c>
      <c r="N4" s="8">
        <f>I4*K4-J4*M4</f>
        <v>1.1004714285714285</v>
      </c>
      <c r="O4" s="2" t="s">
        <v>10</v>
      </c>
      <c r="P4" s="1" t="s">
        <v>61</v>
      </c>
      <c r="Q4" s="6">
        <v>0.05</v>
      </c>
      <c r="R4" s="7">
        <v>1</v>
      </c>
      <c r="S4" s="6">
        <f>Q4/R4</f>
        <v>0.05</v>
      </c>
      <c r="T4" s="104">
        <v>1.1200000000000001</v>
      </c>
      <c r="U4" s="105">
        <f>(N7+S7)*T4</f>
        <v>1.4005280000000002</v>
      </c>
      <c r="V4" s="106">
        <f>8000/1.13</f>
        <v>7079.6460176991159</v>
      </c>
      <c r="W4" s="107">
        <v>100000</v>
      </c>
      <c r="X4" s="112">
        <f>U4+V4/W4</f>
        <v>1.4713244601769915</v>
      </c>
      <c r="Y4" s="10"/>
    </row>
    <row r="5" spans="1:25" s="3" customFormat="1" x14ac:dyDescent="0.15">
      <c r="A5" s="53"/>
      <c r="B5" s="46"/>
      <c r="C5" s="46"/>
      <c r="D5" s="46"/>
      <c r="E5" s="37"/>
      <c r="F5" s="38"/>
      <c r="G5" s="38"/>
      <c r="H5" s="39"/>
      <c r="I5" s="79"/>
      <c r="J5" s="80"/>
      <c r="K5" s="40"/>
      <c r="L5" s="37"/>
      <c r="M5" s="41"/>
      <c r="N5" s="33"/>
      <c r="O5" s="2" t="s">
        <v>16</v>
      </c>
      <c r="P5" s="1" t="s">
        <v>61</v>
      </c>
      <c r="Q5" s="6">
        <v>0.05</v>
      </c>
      <c r="R5" s="7">
        <v>1</v>
      </c>
      <c r="S5" s="6">
        <f>Q5/R5</f>
        <v>0.05</v>
      </c>
      <c r="T5" s="104"/>
      <c r="U5" s="108"/>
      <c r="V5" s="106"/>
      <c r="W5" s="109"/>
      <c r="X5" s="113"/>
      <c r="Y5" s="10"/>
    </row>
    <row r="6" spans="1:25" s="3" customFormat="1" x14ac:dyDescent="0.15">
      <c r="A6" s="53"/>
      <c r="B6" s="46"/>
      <c r="C6" s="46"/>
      <c r="D6" s="46"/>
      <c r="E6" s="37"/>
      <c r="F6" s="38"/>
      <c r="G6" s="38"/>
      <c r="H6" s="39"/>
      <c r="I6" s="80"/>
      <c r="J6" s="80"/>
      <c r="K6" s="40"/>
      <c r="L6" s="37"/>
      <c r="M6" s="41"/>
      <c r="N6" s="8"/>
      <c r="O6" s="2" t="s">
        <v>11</v>
      </c>
      <c r="P6" s="1" t="s">
        <v>61</v>
      </c>
      <c r="Q6" s="6">
        <v>0.05</v>
      </c>
      <c r="R6" s="7">
        <v>1</v>
      </c>
      <c r="S6" s="6">
        <f>Q6/R6</f>
        <v>0.05</v>
      </c>
      <c r="T6" s="104"/>
      <c r="U6" s="108"/>
      <c r="V6" s="106"/>
      <c r="W6" s="109"/>
      <c r="X6" s="113"/>
      <c r="Y6" s="10"/>
    </row>
    <row r="7" spans="1:25" s="3" customFormat="1" x14ac:dyDescent="0.15">
      <c r="A7" s="54"/>
      <c r="B7" s="47"/>
      <c r="C7" s="47"/>
      <c r="D7" s="47"/>
      <c r="E7" s="43" t="s">
        <v>88</v>
      </c>
      <c r="F7" s="43"/>
      <c r="G7" s="43"/>
      <c r="H7" s="43"/>
      <c r="I7" s="43"/>
      <c r="J7" s="43"/>
      <c r="K7" s="43"/>
      <c r="L7" s="43"/>
      <c r="M7" s="43"/>
      <c r="N7" s="29">
        <f>SUM(N4:N6)</f>
        <v>1.1004714285714285</v>
      </c>
      <c r="O7" s="44" t="s">
        <v>60</v>
      </c>
      <c r="P7" s="44"/>
      <c r="Q7" s="44"/>
      <c r="R7" s="44"/>
      <c r="S7" s="9">
        <f>SUM(S4:S6)</f>
        <v>0.15000000000000002</v>
      </c>
      <c r="T7" s="104"/>
      <c r="U7" s="110"/>
      <c r="V7" s="106"/>
      <c r="W7" s="111"/>
      <c r="X7" s="114"/>
      <c r="Y7" s="10"/>
    </row>
    <row r="8" spans="1:25" ht="13.5" customHeight="1" x14ac:dyDescent="0.15">
      <c r="A8" s="83">
        <v>2</v>
      </c>
      <c r="B8" s="84" t="s">
        <v>84</v>
      </c>
      <c r="C8" s="84" t="s">
        <v>85</v>
      </c>
      <c r="D8" s="83"/>
      <c r="E8" s="85" t="s">
        <v>89</v>
      </c>
      <c r="F8" s="85">
        <v>174</v>
      </c>
      <c r="G8" s="85">
        <v>56</v>
      </c>
      <c r="H8" s="85">
        <v>2</v>
      </c>
      <c r="I8" s="86">
        <v>3.98</v>
      </c>
      <c r="J8" s="86">
        <v>2.2000000000000002</v>
      </c>
      <c r="K8" s="85">
        <v>0.153</v>
      </c>
      <c r="L8" s="85">
        <v>0.123</v>
      </c>
      <c r="M8" s="85">
        <v>0.03</v>
      </c>
      <c r="N8" s="8">
        <f>I8*K8-J8*M8</f>
        <v>0.54293999999999998</v>
      </c>
      <c r="O8" s="82" t="s">
        <v>86</v>
      </c>
      <c r="P8" s="1" t="s">
        <v>61</v>
      </c>
      <c r="Q8" s="87">
        <v>0.05</v>
      </c>
      <c r="R8" s="88">
        <v>1</v>
      </c>
      <c r="S8" s="87">
        <f>Q8/R8</f>
        <v>0.05</v>
      </c>
      <c r="T8" s="97">
        <v>1.1200000000000001</v>
      </c>
      <c r="U8" s="98">
        <f>(N10+S10)*T8</f>
        <v>0.72009279999999998</v>
      </c>
      <c r="V8" s="83">
        <v>5100</v>
      </c>
      <c r="W8" s="83">
        <v>100000</v>
      </c>
      <c r="X8" s="98">
        <f>U8+V8/W8</f>
        <v>0.77109280000000002</v>
      </c>
    </row>
    <row r="9" spans="1:25" ht="13.5" customHeight="1" x14ac:dyDescent="0.15">
      <c r="A9" s="89"/>
      <c r="B9" s="90"/>
      <c r="C9" s="90"/>
      <c r="D9" s="89"/>
      <c r="E9" s="85"/>
      <c r="F9" s="85"/>
      <c r="G9" s="85"/>
      <c r="H9" s="85"/>
      <c r="I9" s="86"/>
      <c r="J9" s="86"/>
      <c r="K9" s="85"/>
      <c r="L9" s="85"/>
      <c r="M9" s="85"/>
      <c r="N9" s="85"/>
      <c r="O9" s="82" t="s">
        <v>87</v>
      </c>
      <c r="P9" s="1" t="s">
        <v>61</v>
      </c>
      <c r="Q9" s="87">
        <v>0.05</v>
      </c>
      <c r="R9" s="88">
        <v>1</v>
      </c>
      <c r="S9" s="87">
        <f>Q9/R9</f>
        <v>0.05</v>
      </c>
      <c r="T9" s="89"/>
      <c r="U9" s="99"/>
      <c r="V9" s="89"/>
      <c r="W9" s="89"/>
      <c r="X9" s="99"/>
    </row>
    <row r="10" spans="1:25" ht="13.5" customHeight="1" x14ac:dyDescent="0.15">
      <c r="A10" s="91"/>
      <c r="B10" s="92"/>
      <c r="C10" s="92"/>
      <c r="D10" s="91"/>
      <c r="E10" s="93" t="s">
        <v>88</v>
      </c>
      <c r="F10" s="93"/>
      <c r="G10" s="93"/>
      <c r="H10" s="93"/>
      <c r="I10" s="93"/>
      <c r="J10" s="93"/>
      <c r="K10" s="93"/>
      <c r="L10" s="93"/>
      <c r="M10" s="93"/>
      <c r="N10" s="94">
        <f>SUM(N8:N9)</f>
        <v>0.54293999999999998</v>
      </c>
      <c r="O10" s="95" t="s">
        <v>60</v>
      </c>
      <c r="P10" s="95"/>
      <c r="Q10" s="95"/>
      <c r="R10" s="95"/>
      <c r="S10" s="96">
        <f>SUM(S8:S9)</f>
        <v>0.1</v>
      </c>
      <c r="T10" s="91"/>
      <c r="U10" s="100"/>
      <c r="V10" s="91"/>
      <c r="W10" s="91"/>
      <c r="X10" s="100"/>
    </row>
  </sheetData>
  <mergeCells count="37">
    <mergeCell ref="X8:X10"/>
    <mergeCell ref="T8:T10"/>
    <mergeCell ref="U8:U10"/>
    <mergeCell ref="V8:V10"/>
    <mergeCell ref="W8:W10"/>
    <mergeCell ref="E10:M10"/>
    <mergeCell ref="O10:R10"/>
    <mergeCell ref="A8:A10"/>
    <mergeCell ref="B8:B10"/>
    <mergeCell ref="C8:C10"/>
    <mergeCell ref="D8:D10"/>
    <mergeCell ref="A1:U1"/>
    <mergeCell ref="B2:B3"/>
    <mergeCell ref="C2:C3"/>
    <mergeCell ref="D2:D3"/>
    <mergeCell ref="E2:E3"/>
    <mergeCell ref="W2:W3"/>
    <mergeCell ref="X2:X3"/>
    <mergeCell ref="F2:H2"/>
    <mergeCell ref="I2:J2"/>
    <mergeCell ref="K2:M2"/>
    <mergeCell ref="N2:N3"/>
    <mergeCell ref="O2:S2"/>
    <mergeCell ref="C4:C7"/>
    <mergeCell ref="T2:T3"/>
    <mergeCell ref="U2:U3"/>
    <mergeCell ref="V2:V3"/>
    <mergeCell ref="A4:A7"/>
    <mergeCell ref="B4:B7"/>
    <mergeCell ref="X4:X7"/>
    <mergeCell ref="E7:M7"/>
    <mergeCell ref="O7:R7"/>
    <mergeCell ref="D4:D7"/>
    <mergeCell ref="T4:T7"/>
    <mergeCell ref="U4:U7"/>
    <mergeCell ref="V4:V7"/>
    <mergeCell ref="W4:W7"/>
  </mergeCells>
  <phoneticPr fontId="2" type="noConversion"/>
  <conditionalFormatting sqref="B1">
    <cfRule type="duplicateValues" dxfId="2" priority="2"/>
  </conditionalFormatting>
  <conditionalFormatting sqref="B4:B7">
    <cfRule type="duplicateValues" dxfId="1" priority="3"/>
  </conditionalFormatting>
  <pageMargins left="0.7" right="0.7" top="0.75" bottom="0.75" header="0.3" footer="0.3"/>
  <pageSetup paperSize="9" orientation="portrait" horizontalDpi="0" verticalDpi="0" r:id="rId1"/>
  <ignoredErrors>
    <ignoredError sqref="M4:N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A111E-08EA-4350-B1C1-931180E34DEA}">
  <dimension ref="A1:N13"/>
  <sheetViews>
    <sheetView topLeftCell="B1" workbookViewId="0">
      <selection activeCell="K21" sqref="K21"/>
    </sheetView>
  </sheetViews>
  <sheetFormatPr defaultRowHeight="13.5" x14ac:dyDescent="0.15"/>
  <cols>
    <col min="1" max="1" width="9.5" hidden="1" customWidth="1"/>
    <col min="2" max="2" width="9.25" customWidth="1"/>
    <col min="3" max="3" width="14.75" customWidth="1"/>
    <col min="4" max="4" width="3.625" customWidth="1"/>
    <col min="5" max="5" width="10.5" hidden="1" customWidth="1"/>
    <col min="6" max="6" width="8.5" customWidth="1"/>
    <col min="7" max="7" width="7.375" customWidth="1"/>
    <col min="8" max="8" width="6.75" customWidth="1"/>
    <col min="9" max="9" width="7.5" customWidth="1"/>
    <col min="10" max="10" width="7.25" customWidth="1"/>
    <col min="11" max="11" width="7.125" customWidth="1"/>
    <col min="12" max="12" width="7.5" customWidth="1"/>
    <col min="13" max="13" width="10.5" bestFit="1" customWidth="1"/>
    <col min="14" max="14" width="15.125" customWidth="1"/>
  </cols>
  <sheetData>
    <row r="1" spans="1:14" x14ac:dyDescent="0.15">
      <c r="B1" s="70" t="s">
        <v>80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x14ac:dyDescent="0.15">
      <c r="A2" s="73" t="s">
        <v>30</v>
      </c>
      <c r="B2" s="72" t="s">
        <v>0</v>
      </c>
      <c r="C2" s="72" t="s">
        <v>1</v>
      </c>
      <c r="D2" s="74" t="s">
        <v>3</v>
      </c>
      <c r="E2" s="72" t="s">
        <v>5</v>
      </c>
      <c r="F2" s="72" t="s">
        <v>37</v>
      </c>
      <c r="G2" s="68" t="s">
        <v>73</v>
      </c>
      <c r="H2" s="68"/>
      <c r="I2" s="68"/>
      <c r="J2" s="68" t="s">
        <v>74</v>
      </c>
      <c r="K2" s="68"/>
      <c r="L2" s="68"/>
      <c r="M2" s="69" t="s">
        <v>76</v>
      </c>
      <c r="N2" s="69" t="s">
        <v>77</v>
      </c>
    </row>
    <row r="3" spans="1:14" x14ac:dyDescent="0.15">
      <c r="A3" s="73"/>
      <c r="B3" s="72"/>
      <c r="C3" s="72"/>
      <c r="D3" s="74"/>
      <c r="E3" s="72"/>
      <c r="F3" s="72"/>
      <c r="G3" s="12" t="s">
        <v>6</v>
      </c>
      <c r="H3" s="12" t="s">
        <v>7</v>
      </c>
      <c r="I3" s="13" t="s">
        <v>8</v>
      </c>
      <c r="J3" s="12" t="s">
        <v>6</v>
      </c>
      <c r="K3" s="12" t="s">
        <v>7</v>
      </c>
      <c r="L3" s="13" t="s">
        <v>8</v>
      </c>
      <c r="M3" s="69"/>
      <c r="N3" s="69"/>
    </row>
    <row r="4" spans="1:14" ht="22.15" customHeight="1" x14ac:dyDescent="0.15">
      <c r="A4" s="25" t="s">
        <v>27</v>
      </c>
      <c r="B4" s="14" t="s">
        <v>70</v>
      </c>
      <c r="C4" s="14" t="s">
        <v>71</v>
      </c>
      <c r="D4" s="15">
        <v>1</v>
      </c>
      <c r="E4" s="16" t="s">
        <v>19</v>
      </c>
      <c r="F4" s="16" t="s">
        <v>9</v>
      </c>
      <c r="G4" s="26">
        <v>32.729999999999997</v>
      </c>
      <c r="H4" s="26">
        <v>1.72</v>
      </c>
      <c r="I4" s="26">
        <v>34.449999999999996</v>
      </c>
      <c r="J4" s="26">
        <v>30</v>
      </c>
      <c r="K4" s="26">
        <v>1.72</v>
      </c>
      <c r="L4" s="27">
        <v>31.72</v>
      </c>
      <c r="M4" s="28">
        <v>245000</v>
      </c>
      <c r="N4" s="25" t="s">
        <v>78</v>
      </c>
    </row>
    <row r="5" spans="1:14" ht="22.15" customHeight="1" x14ac:dyDescent="0.15">
      <c r="A5" s="25" t="s">
        <v>27</v>
      </c>
      <c r="B5" s="14" t="s">
        <v>72</v>
      </c>
      <c r="C5" s="14" t="s">
        <v>69</v>
      </c>
      <c r="D5" s="15">
        <v>1</v>
      </c>
      <c r="E5" s="16" t="s">
        <v>19</v>
      </c>
      <c r="F5" s="16" t="s">
        <v>9</v>
      </c>
      <c r="G5" s="26">
        <v>34.24</v>
      </c>
      <c r="H5" s="26">
        <v>1.72</v>
      </c>
      <c r="I5" s="26">
        <v>35.96</v>
      </c>
      <c r="J5" s="26">
        <v>31</v>
      </c>
      <c r="K5" s="26">
        <v>1.72</v>
      </c>
      <c r="L5" s="27">
        <v>32.72</v>
      </c>
      <c r="M5" s="28">
        <v>245000</v>
      </c>
      <c r="N5" s="25" t="s">
        <v>78</v>
      </c>
    </row>
    <row r="6" spans="1:14" ht="22.5" x14ac:dyDescent="0.15">
      <c r="A6" s="25" t="s">
        <v>31</v>
      </c>
      <c r="B6" s="17" t="s">
        <v>12</v>
      </c>
      <c r="C6" s="17" t="s">
        <v>13</v>
      </c>
      <c r="D6" s="15">
        <v>1</v>
      </c>
      <c r="E6" s="18" t="s">
        <v>67</v>
      </c>
      <c r="F6" s="18" t="s">
        <v>65</v>
      </c>
      <c r="G6" s="26">
        <v>8.2799999999999994</v>
      </c>
      <c r="H6" s="26">
        <v>0.31</v>
      </c>
      <c r="I6" s="26">
        <v>8.59</v>
      </c>
      <c r="J6" s="26">
        <v>6.6</v>
      </c>
      <c r="K6" s="26">
        <v>0.31</v>
      </c>
      <c r="L6" s="27">
        <v>6.9099999999999993</v>
      </c>
      <c r="M6" s="28">
        <v>31000</v>
      </c>
      <c r="N6" s="25" t="s">
        <v>79</v>
      </c>
    </row>
    <row r="7" spans="1:14" ht="22.5" x14ac:dyDescent="0.15">
      <c r="A7" s="25" t="s">
        <v>32</v>
      </c>
      <c r="B7" s="19" t="s">
        <v>14</v>
      </c>
      <c r="C7" s="17" t="s">
        <v>15</v>
      </c>
      <c r="D7" s="15">
        <v>1</v>
      </c>
      <c r="E7" s="18" t="s">
        <v>67</v>
      </c>
      <c r="F7" s="18" t="s">
        <v>65</v>
      </c>
      <c r="G7" s="26">
        <v>14.04</v>
      </c>
      <c r="H7" s="26">
        <v>0.36299999999999999</v>
      </c>
      <c r="I7" s="26">
        <v>14.402999999999999</v>
      </c>
      <c r="J7" s="26">
        <v>12.24</v>
      </c>
      <c r="K7" s="26">
        <v>0.36299999999999999</v>
      </c>
      <c r="L7" s="27">
        <v>12.603</v>
      </c>
      <c r="M7" s="28">
        <v>36300</v>
      </c>
      <c r="N7" s="25" t="s">
        <v>79</v>
      </c>
    </row>
    <row r="8" spans="1:14" ht="22.5" x14ac:dyDescent="0.15">
      <c r="A8" s="25" t="s">
        <v>32</v>
      </c>
      <c r="B8" s="19" t="s">
        <v>17</v>
      </c>
      <c r="C8" s="20" t="s">
        <v>18</v>
      </c>
      <c r="D8" s="15">
        <v>1</v>
      </c>
      <c r="E8" s="18" t="s">
        <v>68</v>
      </c>
      <c r="F8" s="18" t="s">
        <v>65</v>
      </c>
      <c r="G8" s="26">
        <v>15.3</v>
      </c>
      <c r="H8" s="26">
        <v>0.41099999999999998</v>
      </c>
      <c r="I8" s="26">
        <v>15.711</v>
      </c>
      <c r="J8" s="26">
        <v>13.98</v>
      </c>
      <c r="K8" s="26">
        <v>0.41099999999999998</v>
      </c>
      <c r="L8" s="27">
        <v>14.391</v>
      </c>
      <c r="M8" s="28">
        <v>41100</v>
      </c>
      <c r="N8" s="25" t="s">
        <v>79</v>
      </c>
    </row>
    <row r="9" spans="1:14" ht="21" x14ac:dyDescent="0.15">
      <c r="A9" s="25" t="s">
        <v>27</v>
      </c>
      <c r="B9" s="14" t="s">
        <v>23</v>
      </c>
      <c r="C9" s="14" t="s">
        <v>24</v>
      </c>
      <c r="D9" s="15">
        <v>1</v>
      </c>
      <c r="E9" s="14" t="s">
        <v>26</v>
      </c>
      <c r="F9" s="18" t="s">
        <v>65</v>
      </c>
      <c r="G9" s="26">
        <v>15.48</v>
      </c>
      <c r="H9" s="26">
        <v>0.44</v>
      </c>
      <c r="I9" s="26">
        <v>15.92</v>
      </c>
      <c r="J9" s="26">
        <v>12.97</v>
      </c>
      <c r="K9" s="26">
        <v>0.44</v>
      </c>
      <c r="L9" s="27">
        <v>13.41</v>
      </c>
      <c r="M9" s="28">
        <v>44000</v>
      </c>
      <c r="N9" s="25" t="s">
        <v>79</v>
      </c>
    </row>
    <row r="10" spans="1:14" ht="21" x14ac:dyDescent="0.15">
      <c r="A10" s="25" t="s">
        <v>27</v>
      </c>
      <c r="B10" s="21" t="s">
        <v>28</v>
      </c>
      <c r="C10" s="22" t="s">
        <v>29</v>
      </c>
      <c r="D10" s="15">
        <v>1</v>
      </c>
      <c r="E10" s="16" t="s">
        <v>20</v>
      </c>
      <c r="F10" s="18" t="s">
        <v>66</v>
      </c>
      <c r="G10" s="26">
        <v>1.1858407079646021</v>
      </c>
      <c r="H10" s="26">
        <v>8.0000000000000016E-2</v>
      </c>
      <c r="I10" s="26">
        <v>1.2658407079646021</v>
      </c>
      <c r="J10" s="26">
        <v>1.04</v>
      </c>
      <c r="K10" s="26">
        <v>8.0000000000000016E-2</v>
      </c>
      <c r="L10" s="27">
        <v>1.1200000000000001</v>
      </c>
      <c r="M10" s="28">
        <v>8000.0000000000009</v>
      </c>
      <c r="N10" s="25" t="s">
        <v>79</v>
      </c>
    </row>
    <row r="11" spans="1:14" ht="25.15" customHeight="1" x14ac:dyDescent="0.15">
      <c r="A11" s="25" t="s">
        <v>27</v>
      </c>
      <c r="B11" s="21" t="s">
        <v>33</v>
      </c>
      <c r="C11" s="22" t="s">
        <v>75</v>
      </c>
      <c r="D11" s="15">
        <v>1</v>
      </c>
      <c r="E11" s="16" t="s">
        <v>25</v>
      </c>
      <c r="F11" s="18" t="s">
        <v>66</v>
      </c>
      <c r="G11" s="26">
        <v>14.946902654867259</v>
      </c>
      <c r="H11" s="26">
        <v>8.0000000000000016E-2</v>
      </c>
      <c r="I11" s="26">
        <v>15.026902654867259</v>
      </c>
      <c r="J11" s="26">
        <v>12.56</v>
      </c>
      <c r="K11" s="26">
        <v>8.0000000000000016E-2</v>
      </c>
      <c r="L11" s="27">
        <v>12.64</v>
      </c>
      <c r="M11" s="28">
        <v>8000.0000000000009</v>
      </c>
      <c r="N11" s="25" t="s">
        <v>79</v>
      </c>
    </row>
    <row r="12" spans="1:14" ht="25.15" customHeight="1" x14ac:dyDescent="0.15">
      <c r="A12" s="25" t="s">
        <v>27</v>
      </c>
      <c r="B12" s="23" t="s">
        <v>34</v>
      </c>
      <c r="C12" s="24" t="s">
        <v>35</v>
      </c>
      <c r="D12" s="15">
        <v>1</v>
      </c>
      <c r="E12" s="16" t="s">
        <v>25</v>
      </c>
      <c r="F12" s="18" t="s">
        <v>66</v>
      </c>
      <c r="G12" s="26">
        <v>9.0265486725663724</v>
      </c>
      <c r="H12" s="26">
        <v>7.0796460176991163E-2</v>
      </c>
      <c r="I12" s="26">
        <v>9.0973451327433636</v>
      </c>
      <c r="J12" s="26">
        <v>8.23</v>
      </c>
      <c r="K12" s="26">
        <v>7.0796460176991163E-2</v>
      </c>
      <c r="L12" s="27">
        <v>8.3007964601769917</v>
      </c>
      <c r="M12" s="28">
        <v>7079.6460176991159</v>
      </c>
      <c r="N12" s="25" t="s">
        <v>79</v>
      </c>
    </row>
    <row r="13" spans="1:14" ht="25.15" customHeight="1" x14ac:dyDescent="0.15">
      <c r="A13" s="25" t="s">
        <v>27</v>
      </c>
      <c r="B13" s="21" t="s">
        <v>21</v>
      </c>
      <c r="C13" s="22" t="s">
        <v>22</v>
      </c>
      <c r="D13" s="15">
        <v>1</v>
      </c>
      <c r="E13" s="16" t="s">
        <v>20</v>
      </c>
      <c r="F13" s="18" t="s">
        <v>66</v>
      </c>
      <c r="G13" s="26">
        <v>1.1858407079646021</v>
      </c>
      <c r="H13" s="26">
        <v>8.0000000000000016E-2</v>
      </c>
      <c r="I13" s="26">
        <v>1.2658407079646021</v>
      </c>
      <c r="J13" s="26">
        <v>1.04</v>
      </c>
      <c r="K13" s="26">
        <v>8.0000000000000016E-2</v>
      </c>
      <c r="L13" s="27">
        <v>1.1200000000000001</v>
      </c>
      <c r="M13" s="28">
        <v>8000.0000000000009</v>
      </c>
      <c r="N13" s="25" t="s">
        <v>79</v>
      </c>
    </row>
  </sheetData>
  <mergeCells count="11">
    <mergeCell ref="A2:A3"/>
    <mergeCell ref="B2:B3"/>
    <mergeCell ref="C2:C3"/>
    <mergeCell ref="D2:D3"/>
    <mergeCell ref="E2:E3"/>
    <mergeCell ref="G2:I2"/>
    <mergeCell ref="J2:L2"/>
    <mergeCell ref="M2:M3"/>
    <mergeCell ref="N2:N3"/>
    <mergeCell ref="B1:N1"/>
    <mergeCell ref="F2:F3"/>
  </mergeCells>
  <phoneticPr fontId="2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泊头捷润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sunpeilin</cp:lastModifiedBy>
  <dcterms:created xsi:type="dcterms:W3CDTF">2006-09-13T11:21:00Z</dcterms:created>
  <dcterms:modified xsi:type="dcterms:W3CDTF">2022-08-24T08:03:47Z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