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劳务费 (2)" sheetId="9" r:id="rId1"/>
    <sheet name="劳务费" sheetId="7" r:id="rId2"/>
    <sheet name="考勤" sheetId="6" r:id="rId3"/>
    <sheet name="其他" sheetId="4" r:id="rId4"/>
    <sheet name="分类" sheetId="8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0" hidden="1">'劳务费 (2)'!$A$2:$P$6</definedName>
    <definedName name="_xlnm._FilterDatabase" localSheetId="1" hidden="1">劳务费!$A$2:$P$6</definedName>
    <definedName name="_xlnm._FilterDatabase" localSheetId="2" hidden="1">考勤!$4:$85</definedName>
    <definedName name="_xlnm.Print_Titles" localSheetId="2">考勤!$3:$4</definedName>
  </definedNames>
  <calcPr calcId="144525"/>
</workbook>
</file>

<file path=xl/sharedStrings.xml><?xml version="1.0" encoding="utf-8"?>
<sst xmlns="http://schemas.openxmlformats.org/spreadsheetml/2006/main" count="104" uniqueCount="56">
  <si>
    <t>众智鑫成07月劳务费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</si>
  <si>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</si>
  <si>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</si>
  <si>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</si>
  <si>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</si>
  <si>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</si>
  <si>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</si>
  <si>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</si>
  <si>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</si>
  <si>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</si>
  <si>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</si>
  <si>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</si>
  <si>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</si>
  <si>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</si>
  <si>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</si>
  <si>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</si>
  <si>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注塑工序</t>
  </si>
  <si>
    <t>张春玲</t>
  </si>
  <si>
    <t/>
  </si>
  <si>
    <t>合计：</t>
  </si>
  <si>
    <t>开票数</t>
  </si>
  <si>
    <t>说明：3天试用期工资为15/小时，转正之后18元/小时，整理现场、盘点等工时按照80%计算，饭补5元/天；</t>
  </si>
  <si>
    <t xml:space="preserve"> </t>
  </si>
  <si>
    <t>制造管理部-注塑车间</t>
  </si>
  <si>
    <t>应出勤天数：</t>
  </si>
  <si>
    <t>日期</t>
  </si>
  <si>
    <t>班组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</si>
  <si>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</si>
  <si>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</si>
  <si>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</si>
  <si>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</si>
  <si>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</si>
  <si>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</si>
  <si>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</si>
  <si>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</si>
  <si>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三</t>
  </si>
  <si>
    <t>四</t>
  </si>
  <si>
    <t>五</t>
  </si>
  <si>
    <t>六</t>
  </si>
  <si>
    <t>日</t>
  </si>
  <si>
    <t>一</t>
  </si>
  <si>
    <t>二</t>
  </si>
  <si>
    <t>白</t>
  </si>
  <si>
    <t>正常在职</t>
  </si>
  <si>
    <t>夜</t>
  </si>
  <si>
    <t>休</t>
  </si>
  <si>
    <t>放</t>
  </si>
  <si>
    <t>填表人：</t>
  </si>
  <si>
    <t>日期：</t>
  </si>
  <si>
    <t xml:space="preserve">       （3）出差天数、加班天数计入实际出勤天数</t>
  </si>
  <si>
    <t xml:space="preserve">       （4）正常出勤天数作为每月餐补依据</t>
  </si>
  <si>
    <t xml:space="preserve">       （5）月薪人员不计算加班工资，合规的加班天数可以调休；计时薪资人员按时薪计算，不单独另算加班工资；</t>
  </si>
  <si>
    <t>异常情况</t>
  </si>
  <si>
    <t>扣款金额</t>
  </si>
  <si>
    <t>转正式</t>
  </si>
  <si>
    <t>转正式2名（王彦华、刘建海）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</si>
</sst>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eneral&quot;年&quot;"/>
    <numFmt numFmtId="177" formatCode="yyyy/m/d;@"/>
    <numFmt numFmtId="178" formatCode="aaa"/>
    <numFmt numFmtId="179" formatCode="yyyy\-mm\-dd;@"/>
    <numFmt numFmtId="180" formatCode="General&quot;月&quot;"/>
    <numFmt numFmtId="181" formatCode="0.0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b/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E0E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17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0" fillId="0" borderId="0" xfId="0" applyFont="1" applyFill="1" applyBorder="1" applyAlignment="1"/>
    <xf numFmtId="0" fontId="7" fillId="0" borderId="0" xfId="0" applyFont="1" applyFill="1" applyAlignment="1">
      <alignment vertical="center"/>
    </xf>
    <xf numFmtId="0" fontId="0" fillId="0" borderId="0" xfId="0" applyFont="1" applyFill="1" applyAlignment="1"/>
    <xf numFmtId="0" fontId="8" fillId="0" borderId="0" xfId="0" applyFont="1" applyFill="1" applyAlignment="1" applyProtection="1">
      <alignment horizontal="center" vertical="top"/>
    </xf>
    <xf numFmtId="0" fontId="7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vertical="center"/>
    </xf>
    <xf numFmtId="0" fontId="9" fillId="4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9" fillId="5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horizontal="center" vertical="center"/>
    </xf>
    <xf numFmtId="176" fontId="10" fillId="0" borderId="0" xfId="0" applyNumberFormat="1" applyFont="1" applyFill="1" applyAlignment="1" applyProtection="1">
      <alignment horizontal="left" vertical="center"/>
      <protection locked="0"/>
    </xf>
    <xf numFmtId="180" fontId="10" fillId="0" borderId="0" xfId="0" applyNumberFormat="1" applyFont="1" applyFill="1" applyAlignment="1" applyProtection="1">
      <alignment horizontal="left" vertic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181" fontId="7" fillId="0" borderId="2" xfId="0" applyNumberFormat="1" applyFont="1" applyFill="1" applyBorder="1" applyAlignment="1" applyProtection="1">
      <alignment horizontal="center" vertical="center"/>
      <protection locked="0"/>
    </xf>
    <xf numFmtId="9" fontId="2" fillId="0" borderId="1" xfId="11" applyFont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1" fontId="12" fillId="0" borderId="1" xfId="0" applyNumberFormat="1" applyFont="1" applyFill="1" applyBorder="1" applyAlignment="1" applyProtection="1">
      <alignment horizontal="center" vertical="center"/>
    </xf>
    <xf numFmtId="181" fontId="7" fillId="0" borderId="4" xfId="0" applyNumberFormat="1" applyFont="1" applyFill="1" applyBorder="1" applyAlignment="1" applyProtection="1">
      <alignment horizontal="center" vertical="center"/>
      <protection locked="0"/>
    </xf>
    <xf numFmtId="181" fontId="7" fillId="0" borderId="3" xfId="0" applyNumberFormat="1" applyFont="1" applyFill="1" applyBorder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left" vertical="center"/>
      <protection locked="0"/>
    </xf>
    <xf numFmtId="0" fontId="13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2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2"/>
</file>

<file path=xl/ctrlProps/ctrlProp14.xml><?xml version="1.0" encoding="utf-8"?>
<formControlPr xmlns="http://schemas.microsoft.com/office/spreadsheetml/2009/9/main" objectType="Spin" dx="22" fmlaLink="$AL$1" max="2099" min="2020" page="10" val="2020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0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7"/>
</file>

<file path=xl/ctrlProps/ctrlProp2.xml><?xml version="1.0" encoding="utf-8"?>
<formControlPr xmlns="http://schemas.microsoft.com/office/spreadsheetml/2009/9/main" objectType="Spin" dx="22" fmlaLink="$AM$1" max="2099" min="2020" page="10" val="2022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2"/>
</file>

<file path=xl/ctrlProps/ctrlProp22.xml><?xml version="1.0" encoding="utf-8"?>
<formControlPr xmlns="http://schemas.microsoft.com/office/spreadsheetml/2009/9/main" objectType="Spin" dx="22" fmlaLink="$AN$1" max="12" min="1" page="10" val="7"/>
</file>

<file path=xl/ctrlProps/ctrlProp23.xml><?xml version="1.0" encoding="utf-8"?>
<formControlPr xmlns="http://schemas.microsoft.com/office/spreadsheetml/2009/9/main" objectType="Spin" dx="22" fmlaLink="$AM$1" max="2099" min="2020" page="10" val="2022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2"/>
</file>

<file path=xl/ctrlProps/ctrlProp26.xml><?xml version="1.0" encoding="utf-8"?>
<formControlPr xmlns="http://schemas.microsoft.com/office/spreadsheetml/2009/9/main" objectType="Spin" dx="22" fmlaLink="$AN$1" max="12" min="1" page="10" val="7"/>
</file>

<file path=xl/ctrlProps/ctrlProp27.xml><?xml version="1.0" encoding="utf-8"?>
<formControlPr xmlns="http://schemas.microsoft.com/office/spreadsheetml/2009/9/main" objectType="Spin" dx="22" fmlaLink="$AM$1" max="2099" min="2020" page="10" val="2022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2"/>
</file>

<file path=xl/ctrlProps/ctrlProp3.xml><?xml version="1.0" encoding="utf-8"?>
<formControlPr xmlns="http://schemas.microsoft.com/office/spreadsheetml/2009/9/main" objectType="Spin" dx="22" fmlaLink="$AN$1" max="12" min="1" page="10" val="7"/>
</file>

<file path=xl/ctrlProps/ctrlProp30.xml><?xml version="1.0" encoding="utf-8"?>
<formControlPr xmlns="http://schemas.microsoft.com/office/spreadsheetml/2009/9/main" objectType="Spin" dx="22" fmlaLink="$AN$1" max="12" min="1" page="10" val="7"/>
</file>

<file path=xl/ctrlProps/ctrlProp31.xml><?xml version="1.0" encoding="utf-8"?>
<formControlPr xmlns="http://schemas.microsoft.com/office/spreadsheetml/2009/9/main" objectType="Spin" dx="22" fmlaLink="$AM$1" max="2099" min="2020" page="10" val="2022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2"/>
</file>

<file path=xl/ctrlProps/ctrlProp34.xml><?xml version="1.0" encoding="utf-8"?>
<formControlPr xmlns="http://schemas.microsoft.com/office/spreadsheetml/2009/9/main" objectType="Spin" dx="22" fmlaLink="$AM$1" max="2099" min="2020" page="10" val="2022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0"/>
</file>

<file path=xl/ctrlProps/ctrlProp37.xml><?xml version="1.0" encoding="utf-8"?>
<formControlPr xmlns="http://schemas.microsoft.com/office/spreadsheetml/2009/9/main" objectType="Spin" dx="22" fmlaLink="$AM$1" max="12" min="1" page="10" val="12"/>
</file>

<file path=xl/ctrlProps/ctrlProp38.xml><?xml version="1.0" encoding="utf-8"?>
<formControlPr xmlns="http://schemas.microsoft.com/office/spreadsheetml/2009/9/main" objectType="Spin" dx="22" fmlaLink="$AL$1" max="2099" min="2020" page="10" val="2020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2"/>
</file>

<file path=xl/ctrlProps/ctrlProp40.xml><?xml version="1.0" encoding="utf-8"?>
<formControlPr xmlns="http://schemas.microsoft.com/office/spreadsheetml/2009/9/main" objectType="Spin" dx="22" fmlaLink="$AL$1" max="2099" min="2020" page="10" val="2020"/>
</file>

<file path=xl/ctrlProps/ctrlProp41.xml><?xml version="1.0" encoding="utf-8"?>
<formControlPr xmlns="http://schemas.microsoft.com/office/spreadsheetml/2009/9/main" objectType="Spin" dx="22" fmlaLink="$AL$1" max="2099" min="2020" page="10" val="2020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7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2"/>
</file>

<file path=xl/ctrlProps/ctrlProp46.xml><?xml version="1.0" encoding="utf-8"?>
<formControlPr xmlns="http://schemas.microsoft.com/office/spreadsheetml/2009/9/main" objectType="Spin" dx="22" fmlaLink="$AN$1" max="12" min="1" page="10" val="7"/>
</file>

<file path=xl/ctrlProps/ctrlProp47.xml><?xml version="1.0" encoding="utf-8"?>
<formControlPr xmlns="http://schemas.microsoft.com/office/spreadsheetml/2009/9/main" objectType="Spin" dx="22" fmlaLink="$AM$1" max="2099" min="2020" page="10" val="2022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2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2"/>
</file>

<file path=xl/ctrlProps/ctrlProp53.xml><?xml version="1.0" encoding="utf-8"?>
<formControlPr xmlns="http://schemas.microsoft.com/office/spreadsheetml/2009/9/main" objectType="Spin" dx="22" fmlaLink="$AN$1" max="12" min="1" page="10" val="7"/>
</file>

<file path=xl/ctrlProps/ctrlProp54.xml><?xml version="1.0" encoding="utf-8"?>
<formControlPr xmlns="http://schemas.microsoft.com/office/spreadsheetml/2009/9/main" objectType="Spin" dx="22" fmlaLink="$AM$1" max="2099" min="2020" page="10" val="2022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2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2"/>
</file>

<file path=xl/ctrlProps/ctrlProp6.xml><?xml version="1.0" encoding="utf-8"?>
<formControlPr xmlns="http://schemas.microsoft.com/office/spreadsheetml/2009/9/main" objectType="Spin" dx="22" fmlaLink="$AM$1" max="2099" min="2020" page="10" val="2022"/>
</file>

<file path=xl/ctrlProps/ctrlProp60.xml><?xml version="1.0" encoding="utf-8"?>
<formControlPr xmlns="http://schemas.microsoft.com/office/spreadsheetml/2009/9/main" objectType="Spin" dx="22" fmlaLink="$AN$1" max="12" min="1" page="10" val="7"/>
</file>

<file path=xl/ctrlProps/ctrlProp61.xml><?xml version="1.0" encoding="utf-8"?>
<formControlPr xmlns="http://schemas.microsoft.com/office/spreadsheetml/2009/9/main" objectType="Spin" dx="22" fmlaLink="$AM$1" max="2099" min="2020" page="10" val="2022"/>
</file>

<file path=xl/ctrlProps/ctrlProp7.xml><?xml version="1.0" encoding="utf-8"?>
<formControlPr xmlns="http://schemas.microsoft.com/office/spreadsheetml/2009/9/main" objectType="Spin" dx="22" fmlaLink="$AM$1" max="2099" min="2020" page="10" val="2022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2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466405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00619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475930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471168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00619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475930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16799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23416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.2\0.&#24231;&#26885;&#20107;&#19994;&#37096;&#21592;&#24037;&#26723;&#26696;-2022.2&#21021;&#21464;&#211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-05\0.&#24231;&#26885;&#20107;&#19994;&#37096;&#21592;&#24037;&#26723;&#26696;-2022.5&#26376;&#21464;&#2116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eyong\AppData\Roaming\kingsoft\office6\backup\&#27880;&#22609;9&#26376;&#32771;&#212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后勤劳务工"/>
      <sheetName val="一线后劳务工"/>
      <sheetName val="1月13、14、15、20日公司招聘临时工"/>
      <sheetName val="劳务及公司临时工"/>
      <sheetName val="劳务及公司临时工变动"/>
      <sheetName val="配件厂"/>
      <sheetName val="Sheet2"/>
      <sheetName val="待调整人员"/>
      <sheetName val="劳务田"/>
      <sheetName val="劳务张"/>
      <sheetName val="Sheet3"/>
      <sheetName val="北京转入"/>
      <sheetName val="车间临时工"/>
      <sheetName val="关键岗位人员"/>
      <sheetName val="Sheet1"/>
      <sheetName val="宏达翔"/>
      <sheetName val="众智鑫成"/>
      <sheetName val="刘海霞身份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C1" t="str">
            <v>姓名</v>
          </cell>
          <cell r="D1" t="str">
            <v>劳务</v>
          </cell>
          <cell r="E1" t="str">
            <v>电话</v>
          </cell>
          <cell r="F1" t="str">
            <v>身份证号</v>
          </cell>
          <cell r="G1" t="str">
            <v>出生年月</v>
          </cell>
          <cell r="H1" t="str">
            <v>年龄</v>
          </cell>
          <cell r="I1" t="str">
            <v>性别</v>
          </cell>
          <cell r="J1" t="str">
            <v>上岗时间</v>
          </cell>
        </row>
        <row r="2">
          <cell r="C2" t="str">
            <v>孙明明</v>
          </cell>
          <cell r="D2" t="str">
            <v>劳务田</v>
          </cell>
          <cell r="E2">
            <v>13127379865</v>
          </cell>
          <cell r="F2" t="str">
            <v>130921198410152020</v>
          </cell>
          <cell r="G2" t="str">
            <v>1984-10-15</v>
          </cell>
          <cell r="H2">
            <v>37</v>
          </cell>
          <cell r="I2" t="str">
            <v>女</v>
          </cell>
          <cell r="J2">
            <v>44529</v>
          </cell>
        </row>
        <row r="3">
          <cell r="C3" t="str">
            <v>张艳华</v>
          </cell>
          <cell r="D3" t="str">
            <v>劳务田</v>
          </cell>
          <cell r="E3">
            <v>18331787145</v>
          </cell>
          <cell r="F3" t="str">
            <v>132629197801138420</v>
          </cell>
          <cell r="G3" t="str">
            <v>1978-01-13</v>
          </cell>
          <cell r="H3">
            <v>44</v>
          </cell>
          <cell r="I3" t="str">
            <v>女</v>
          </cell>
          <cell r="J3">
            <v>44532</v>
          </cell>
        </row>
        <row r="4">
          <cell r="C4" t="str">
            <v>张余香</v>
          </cell>
          <cell r="D4" t="str">
            <v>劳务田</v>
          </cell>
          <cell r="E4">
            <v>15075477908</v>
          </cell>
          <cell r="F4" t="str">
            <v>132934197105031926</v>
          </cell>
          <cell r="G4" t="str">
            <v>1971-05-03</v>
          </cell>
          <cell r="H4">
            <v>50</v>
          </cell>
          <cell r="I4" t="str">
            <v>女</v>
          </cell>
          <cell r="J4">
            <v>44536</v>
          </cell>
        </row>
        <row r="5">
          <cell r="C5" t="str">
            <v>张如珍</v>
          </cell>
          <cell r="D5" t="str">
            <v>劳务田</v>
          </cell>
          <cell r="E5">
            <v>13633179421</v>
          </cell>
          <cell r="F5" t="str">
            <v>132930197202033020</v>
          </cell>
          <cell r="G5" t="str">
            <v>1972-02-03</v>
          </cell>
          <cell r="H5">
            <v>50</v>
          </cell>
          <cell r="I5" t="str">
            <v>女</v>
          </cell>
          <cell r="J5">
            <v>44559</v>
          </cell>
        </row>
        <row r="6">
          <cell r="C6" t="str">
            <v>柴爱霞</v>
          </cell>
          <cell r="D6" t="str">
            <v>劳务田</v>
          </cell>
          <cell r="E6">
            <v>15131718377</v>
          </cell>
          <cell r="F6" t="str">
            <v>132930198006053029</v>
          </cell>
          <cell r="G6" t="str">
            <v>1980-06-05</v>
          </cell>
          <cell r="H6">
            <v>41</v>
          </cell>
          <cell r="I6" t="str">
            <v>女</v>
          </cell>
          <cell r="J6">
            <v>44600</v>
          </cell>
        </row>
        <row r="7">
          <cell r="C7" t="str">
            <v>蔡华岭</v>
          </cell>
          <cell r="D7" t="str">
            <v>劳务田</v>
          </cell>
          <cell r="E7">
            <v>15130801806</v>
          </cell>
          <cell r="F7" t="str">
            <v>132930197104243016</v>
          </cell>
          <cell r="G7" t="str">
            <v>1971-04-24</v>
          </cell>
          <cell r="H7">
            <v>50</v>
          </cell>
          <cell r="I7" t="str">
            <v>男</v>
          </cell>
          <cell r="J7">
            <v>44532</v>
          </cell>
        </row>
        <row r="8">
          <cell r="C8" t="str">
            <v>陈艳红</v>
          </cell>
          <cell r="D8" t="str">
            <v>劳务田</v>
          </cell>
          <cell r="E8">
            <v>15531739231</v>
          </cell>
          <cell r="F8" t="str">
            <v>130921199702152625</v>
          </cell>
          <cell r="G8" t="str">
            <v>1997-02-15</v>
          </cell>
          <cell r="H8">
            <v>25</v>
          </cell>
          <cell r="I8" t="str">
            <v>女</v>
          </cell>
          <cell r="J8">
            <v>44598</v>
          </cell>
        </row>
        <row r="9">
          <cell r="C9" t="str">
            <v>魏淑丽</v>
          </cell>
          <cell r="D9" t="str">
            <v>劳务田</v>
          </cell>
          <cell r="E9">
            <v>13831707782</v>
          </cell>
          <cell r="F9" t="str">
            <v>132930198004182425</v>
          </cell>
          <cell r="G9" t="str">
            <v>1980-04-18</v>
          </cell>
          <cell r="H9">
            <v>41</v>
          </cell>
          <cell r="I9" t="str">
            <v>女</v>
          </cell>
          <cell r="J9">
            <v>44598</v>
          </cell>
        </row>
        <row r="10">
          <cell r="C10" t="str">
            <v>王华</v>
          </cell>
          <cell r="D10" t="str">
            <v>劳务田</v>
          </cell>
        </row>
        <row r="10">
          <cell r="F10" t="str">
            <v>211122197804072225</v>
          </cell>
          <cell r="G10" t="str">
            <v>1978-04-07</v>
          </cell>
          <cell r="H10">
            <v>43</v>
          </cell>
          <cell r="I10" t="str">
            <v>女</v>
          </cell>
          <cell r="J10">
            <v>44600</v>
          </cell>
        </row>
        <row r="11">
          <cell r="C11" t="str">
            <v>张洪亮</v>
          </cell>
          <cell r="D11" t="str">
            <v>劳务田</v>
          </cell>
          <cell r="E11">
            <v>15133752826</v>
          </cell>
          <cell r="F11" t="str">
            <v>130983199203162430</v>
          </cell>
          <cell r="G11" t="str">
            <v>1992-03-16</v>
          </cell>
          <cell r="H11">
            <v>29</v>
          </cell>
          <cell r="I11" t="str">
            <v>男</v>
          </cell>
          <cell r="J11">
            <v>44529</v>
          </cell>
        </row>
        <row r="12">
          <cell r="C12" t="str">
            <v>何守轩</v>
          </cell>
          <cell r="D12" t="str">
            <v>劳务张</v>
          </cell>
          <cell r="E12">
            <v>17734076916</v>
          </cell>
          <cell r="F12" t="str">
            <v>130983200402070315</v>
          </cell>
          <cell r="G12" t="str">
            <v>2004-02-07</v>
          </cell>
          <cell r="H12">
            <v>18</v>
          </cell>
          <cell r="I12" t="str">
            <v>男</v>
          </cell>
          <cell r="J12">
            <v>44560</v>
          </cell>
        </row>
        <row r="13">
          <cell r="C13" t="str">
            <v>赵童</v>
          </cell>
          <cell r="D13" t="str">
            <v>劳务田</v>
          </cell>
          <cell r="E13">
            <v>18617728700</v>
          </cell>
          <cell r="F13" t="str">
            <v>130983200205113910</v>
          </cell>
          <cell r="G13" t="str">
            <v>2002-05-11</v>
          </cell>
          <cell r="H13">
            <v>19</v>
          </cell>
          <cell r="I13" t="str">
            <v>男</v>
          </cell>
          <cell r="J13">
            <v>44565</v>
          </cell>
        </row>
        <row r="14">
          <cell r="C14" t="str">
            <v>高振刚</v>
          </cell>
          <cell r="D14" t="str">
            <v>劳务田</v>
          </cell>
          <cell r="E14">
            <v>15612788267</v>
          </cell>
          <cell r="F14" t="str">
            <v>13092520021008521X</v>
          </cell>
          <cell r="G14" t="str">
            <v>2002-10-08</v>
          </cell>
          <cell r="H14">
            <v>19</v>
          </cell>
          <cell r="I14" t="str">
            <v>男</v>
          </cell>
          <cell r="J14">
            <v>44567</v>
          </cell>
        </row>
        <row r="15">
          <cell r="C15" t="str">
            <v>杨方硕</v>
          </cell>
          <cell r="D15" t="str">
            <v>劳务田</v>
          </cell>
          <cell r="E15">
            <v>15832726768</v>
          </cell>
          <cell r="F15" t="str">
            <v>130924200510173215</v>
          </cell>
          <cell r="G15" t="str">
            <v>2005-10-17</v>
          </cell>
          <cell r="H15">
            <v>16</v>
          </cell>
          <cell r="I15" t="str">
            <v>男</v>
          </cell>
          <cell r="J15">
            <v>44575</v>
          </cell>
        </row>
        <row r="16">
          <cell r="C16" t="str">
            <v>孙洪达</v>
          </cell>
          <cell r="D16" t="str">
            <v>劳务田</v>
          </cell>
          <cell r="E16">
            <v>15028656228</v>
          </cell>
          <cell r="F16" t="str">
            <v>130924200411163230</v>
          </cell>
          <cell r="G16" t="str">
            <v>2004-11-16</v>
          </cell>
          <cell r="H16">
            <v>17</v>
          </cell>
          <cell r="I16" t="str">
            <v>男</v>
          </cell>
          <cell r="J16">
            <v>44580</v>
          </cell>
        </row>
        <row r="17">
          <cell r="C17" t="str">
            <v>刘建海</v>
          </cell>
          <cell r="D17" t="str">
            <v>劳务张</v>
          </cell>
          <cell r="E17">
            <v>15713179616</v>
          </cell>
          <cell r="F17" t="str">
            <v>130924199905020533</v>
          </cell>
          <cell r="G17" t="str">
            <v>1999-05-02</v>
          </cell>
          <cell r="H17">
            <v>22</v>
          </cell>
          <cell r="I17" t="str">
            <v>男</v>
          </cell>
          <cell r="J17">
            <v>44604</v>
          </cell>
        </row>
        <row r="18">
          <cell r="C18" t="str">
            <v>孙玉博</v>
          </cell>
          <cell r="D18" t="str">
            <v>劳务张</v>
          </cell>
          <cell r="E18">
            <v>1774598672</v>
          </cell>
          <cell r="F18" t="str">
            <v>130983200401262251</v>
          </cell>
          <cell r="G18" t="str">
            <v>2004-01-26</v>
          </cell>
          <cell r="H18">
            <v>18</v>
          </cell>
          <cell r="I18" t="str">
            <v>女</v>
          </cell>
          <cell r="J18">
            <v>44613</v>
          </cell>
        </row>
        <row r="19">
          <cell r="C19" t="str">
            <v>施东良</v>
          </cell>
          <cell r="D19" t="str">
            <v>劳务田</v>
          </cell>
          <cell r="E19">
            <v>19531155537</v>
          </cell>
          <cell r="F19" t="str">
            <v>130983200302282214</v>
          </cell>
          <cell r="G19" t="str">
            <v>2003-02-28</v>
          </cell>
          <cell r="H19">
            <v>19</v>
          </cell>
          <cell r="I19" t="str">
            <v>男</v>
          </cell>
          <cell r="J19">
            <v>44614</v>
          </cell>
        </row>
        <row r="20">
          <cell r="C20" t="str">
            <v>秦甲庆</v>
          </cell>
          <cell r="D20" t="str">
            <v>劳务田</v>
          </cell>
          <cell r="E20">
            <v>13722777955</v>
          </cell>
          <cell r="F20" t="str">
            <v>130925198601265437</v>
          </cell>
          <cell r="G20" t="str">
            <v>1986-01-26</v>
          </cell>
          <cell r="H20">
            <v>36</v>
          </cell>
          <cell r="I20" t="str">
            <v>男</v>
          </cell>
          <cell r="J20">
            <v>44534</v>
          </cell>
        </row>
        <row r="21">
          <cell r="C21" t="str">
            <v>高思文</v>
          </cell>
          <cell r="D21" t="str">
            <v>劳务张</v>
          </cell>
          <cell r="E21">
            <v>18713631870</v>
          </cell>
          <cell r="F21" t="str">
            <v>130924200112020926</v>
          </cell>
          <cell r="G21" t="str">
            <v>2001-12-02</v>
          </cell>
          <cell r="H21">
            <v>20</v>
          </cell>
          <cell r="I21" t="str">
            <v>女</v>
          </cell>
          <cell r="J21">
            <v>44537</v>
          </cell>
        </row>
        <row r="22">
          <cell r="C22" t="str">
            <v>赵连林</v>
          </cell>
          <cell r="D22" t="str">
            <v>劳务田</v>
          </cell>
          <cell r="E22">
            <v>18331750571</v>
          </cell>
          <cell r="F22" t="str">
            <v>130983200406232414</v>
          </cell>
          <cell r="G22" t="str">
            <v>2004-06-23</v>
          </cell>
          <cell r="H22">
            <v>17</v>
          </cell>
          <cell r="I22" t="str">
            <v>男</v>
          </cell>
          <cell r="J22">
            <v>44554</v>
          </cell>
        </row>
        <row r="23">
          <cell r="C23" t="str">
            <v>高俊岚</v>
          </cell>
          <cell r="D23" t="str">
            <v>劳务田</v>
          </cell>
          <cell r="E23">
            <v>18832770405</v>
          </cell>
          <cell r="F23" t="str">
            <v>130983200112312830</v>
          </cell>
          <cell r="G23" t="str">
            <v>2001-12-31</v>
          </cell>
          <cell r="H23">
            <v>20</v>
          </cell>
          <cell r="I23" t="str">
            <v>男</v>
          </cell>
          <cell r="J23">
            <v>44558</v>
          </cell>
        </row>
        <row r="24">
          <cell r="C24" t="str">
            <v>许加信</v>
          </cell>
          <cell r="D24" t="str">
            <v>劳务张</v>
          </cell>
          <cell r="E24">
            <v>19536627234</v>
          </cell>
          <cell r="F24" t="str">
            <v>132930199406201152</v>
          </cell>
          <cell r="G24" t="str">
            <v>1994-06-20</v>
          </cell>
          <cell r="H24">
            <v>27</v>
          </cell>
          <cell r="I24" t="str">
            <v>男</v>
          </cell>
          <cell r="J24">
            <v>44560</v>
          </cell>
        </row>
        <row r="25">
          <cell r="C25" t="str">
            <v>孔令军</v>
          </cell>
          <cell r="D25" t="str">
            <v>劳务田</v>
          </cell>
          <cell r="E25">
            <v>15632799620</v>
          </cell>
          <cell r="F25" t="str">
            <v>13293019811005243X</v>
          </cell>
          <cell r="G25" t="str">
            <v>1981-10-05</v>
          </cell>
          <cell r="H25">
            <v>40</v>
          </cell>
          <cell r="I25" t="str">
            <v>男</v>
          </cell>
          <cell r="J25">
            <v>44560</v>
          </cell>
        </row>
        <row r="26">
          <cell r="C26" t="str">
            <v>孔德超</v>
          </cell>
          <cell r="D26" t="str">
            <v>劳务田</v>
          </cell>
          <cell r="E26">
            <v>15028699786</v>
          </cell>
          <cell r="F26" t="str">
            <v>130983198903292418</v>
          </cell>
          <cell r="G26" t="str">
            <v>1989-03-29</v>
          </cell>
          <cell r="H26">
            <v>32</v>
          </cell>
          <cell r="I26" t="str">
            <v>男</v>
          </cell>
          <cell r="J26">
            <v>44568</v>
          </cell>
        </row>
        <row r="27">
          <cell r="C27" t="str">
            <v>孔德朋</v>
          </cell>
          <cell r="D27" t="str">
            <v>劳务田</v>
          </cell>
          <cell r="E27">
            <v>17731794615</v>
          </cell>
          <cell r="F27" t="str">
            <v>130983199011302435</v>
          </cell>
          <cell r="G27" t="str">
            <v>1990-11-30</v>
          </cell>
          <cell r="H27">
            <v>31</v>
          </cell>
          <cell r="I27" t="str">
            <v>男</v>
          </cell>
          <cell r="J27">
            <v>44568</v>
          </cell>
        </row>
        <row r="28">
          <cell r="C28" t="str">
            <v>高恩浩</v>
          </cell>
          <cell r="D28" t="str">
            <v>劳务张</v>
          </cell>
          <cell r="E28">
            <v>17631732226</v>
          </cell>
          <cell r="F28" t="str">
            <v>130902200206210175</v>
          </cell>
          <cell r="G28" t="str">
            <v>2002-06-21</v>
          </cell>
          <cell r="H28">
            <v>19</v>
          </cell>
          <cell r="I28" t="str">
            <v>男</v>
          </cell>
          <cell r="J28">
            <v>44603</v>
          </cell>
        </row>
        <row r="29">
          <cell r="C29" t="str">
            <v>徐桂香</v>
          </cell>
          <cell r="D29" t="str">
            <v>劳务张</v>
          </cell>
          <cell r="E29">
            <v>15226765486</v>
          </cell>
          <cell r="F29" t="str">
            <v>132930197303022427</v>
          </cell>
          <cell r="G29" t="str">
            <v>1973-03-02</v>
          </cell>
          <cell r="H29">
            <v>49</v>
          </cell>
          <cell r="I29" t="str">
            <v>女</v>
          </cell>
          <cell r="J29">
            <v>44603</v>
          </cell>
        </row>
        <row r="30">
          <cell r="C30" t="str">
            <v>姜亚玲</v>
          </cell>
          <cell r="D30" t="str">
            <v>劳务张</v>
          </cell>
          <cell r="E30">
            <v>15233776547</v>
          </cell>
          <cell r="F30" t="str">
            <v>132930199209011122</v>
          </cell>
          <cell r="G30" t="str">
            <v>1992-09-01</v>
          </cell>
          <cell r="H30">
            <v>29</v>
          </cell>
          <cell r="I30" t="str">
            <v>女</v>
          </cell>
          <cell r="J30">
            <v>44607</v>
          </cell>
        </row>
        <row r="31">
          <cell r="C31" t="str">
            <v>张世广</v>
          </cell>
          <cell r="D31" t="str">
            <v>劳务张</v>
          </cell>
          <cell r="E31">
            <v>15076711863</v>
          </cell>
          <cell r="F31" t="str">
            <v>130983200409211811</v>
          </cell>
          <cell r="G31" t="str">
            <v>2004-09-21</v>
          </cell>
          <cell r="H31">
            <v>17</v>
          </cell>
          <cell r="I31" t="str">
            <v>男</v>
          </cell>
          <cell r="J31">
            <v>44620</v>
          </cell>
        </row>
        <row r="32">
          <cell r="C32" t="str">
            <v>郭定国</v>
          </cell>
          <cell r="D32" t="str">
            <v>劳务张</v>
          </cell>
          <cell r="E32">
            <v>15028682951</v>
          </cell>
          <cell r="F32" t="str">
            <v>132930198808013571</v>
          </cell>
          <cell r="G32" t="str">
            <v>1988-08-01</v>
          </cell>
          <cell r="H32">
            <v>33</v>
          </cell>
          <cell r="I32" t="str">
            <v>男</v>
          </cell>
          <cell r="J32">
            <v>44619</v>
          </cell>
        </row>
        <row r="33">
          <cell r="C33" t="str">
            <v>张俊平</v>
          </cell>
          <cell r="D33" t="str">
            <v>劳务田</v>
          </cell>
          <cell r="E33" t="str">
            <v>15230730087</v>
          </cell>
          <cell r="F33" t="str">
            <v>13293419770711522X</v>
          </cell>
          <cell r="G33" t="str">
            <v>1977-07-11</v>
          </cell>
          <cell r="H33">
            <v>44</v>
          </cell>
          <cell r="I33" t="str">
            <v>女</v>
          </cell>
          <cell r="J33">
            <v>43720</v>
          </cell>
        </row>
        <row r="34">
          <cell r="C34" t="str">
            <v>田淑娟</v>
          </cell>
          <cell r="D34" t="str">
            <v>劳务田</v>
          </cell>
          <cell r="E34" t="str">
            <v>18713080345</v>
          </cell>
          <cell r="F34" t="str">
            <v>130925198708056424</v>
          </cell>
          <cell r="G34" t="str">
            <v>1987-08-05</v>
          </cell>
          <cell r="H34">
            <v>34</v>
          </cell>
          <cell r="I34" t="str">
            <v>女</v>
          </cell>
          <cell r="J34">
            <v>43720</v>
          </cell>
        </row>
        <row r="35">
          <cell r="C35" t="str">
            <v>杨琴丽</v>
          </cell>
          <cell r="D35" t="str">
            <v>劳务田</v>
          </cell>
          <cell r="E35" t="str">
            <v>18231726182</v>
          </cell>
          <cell r="F35" t="str">
            <v>13292919760418132X</v>
          </cell>
          <cell r="G35" t="str">
            <v>1976-04-18</v>
          </cell>
          <cell r="H35">
            <v>45</v>
          </cell>
          <cell r="I35" t="str">
            <v>女</v>
          </cell>
          <cell r="J35">
            <v>43720</v>
          </cell>
        </row>
        <row r="36">
          <cell r="C36" t="str">
            <v>刘双</v>
          </cell>
          <cell r="D36" t="str">
            <v>劳务田</v>
          </cell>
          <cell r="E36" t="str">
            <v>18632786283</v>
          </cell>
          <cell r="F36" t="str">
            <v>130983199108161122</v>
          </cell>
          <cell r="G36" t="str">
            <v>1991-08-16</v>
          </cell>
          <cell r="H36">
            <v>30</v>
          </cell>
          <cell r="I36" t="str">
            <v>女</v>
          </cell>
          <cell r="J36">
            <v>43885</v>
          </cell>
        </row>
        <row r="37">
          <cell r="C37" t="str">
            <v>赵梅煜</v>
          </cell>
          <cell r="D37" t="str">
            <v>劳务田</v>
          </cell>
          <cell r="E37" t="str">
            <v>15733771732</v>
          </cell>
          <cell r="F37" t="str">
            <v>130983199711110362</v>
          </cell>
          <cell r="G37" t="str">
            <v>1997-11-11</v>
          </cell>
          <cell r="H37">
            <v>24</v>
          </cell>
          <cell r="I37" t="str">
            <v>女</v>
          </cell>
          <cell r="J37">
            <v>44123</v>
          </cell>
        </row>
        <row r="38">
          <cell r="C38" t="str">
            <v>王保田</v>
          </cell>
          <cell r="D38" t="str">
            <v>劳务田</v>
          </cell>
          <cell r="E38" t="str">
            <v>18265788915</v>
          </cell>
          <cell r="F38" t="str">
            <v>372324196304043211</v>
          </cell>
          <cell r="G38" t="str">
            <v>1963-04-04</v>
          </cell>
          <cell r="H38">
            <v>58</v>
          </cell>
          <cell r="I38" t="str">
            <v>男</v>
          </cell>
          <cell r="J38">
            <v>43737</v>
          </cell>
        </row>
        <row r="39">
          <cell r="C39" t="str">
            <v>林丽香</v>
          </cell>
          <cell r="D39" t="str">
            <v>劳务张</v>
          </cell>
          <cell r="E39" t="str">
            <v>15230735985</v>
          </cell>
          <cell r="F39" t="str">
            <v>132934197003164621</v>
          </cell>
          <cell r="G39" t="str">
            <v>1970-03-16</v>
          </cell>
          <cell r="H39">
            <v>51</v>
          </cell>
          <cell r="I39" t="str">
            <v>女</v>
          </cell>
          <cell r="J39">
            <v>44302</v>
          </cell>
        </row>
        <row r="40">
          <cell r="C40" t="str">
            <v>刘晶</v>
          </cell>
          <cell r="D40" t="str">
            <v>劳务张</v>
          </cell>
          <cell r="E40">
            <v>17736790605</v>
          </cell>
          <cell r="F40" t="str">
            <v>232301199105272749</v>
          </cell>
          <cell r="G40" t="str">
            <v>1991-05-27</v>
          </cell>
          <cell r="H40">
            <v>30</v>
          </cell>
          <cell r="I40" t="str">
            <v>女</v>
          </cell>
          <cell r="J40">
            <v>44613</v>
          </cell>
        </row>
        <row r="41">
          <cell r="C41" t="str">
            <v>张春玲</v>
          </cell>
          <cell r="D41" t="str">
            <v>劳务张</v>
          </cell>
          <cell r="E41">
            <v>16631711990</v>
          </cell>
          <cell r="F41" t="str">
            <v>132930197310111823</v>
          </cell>
          <cell r="G41" t="str">
            <v>1973-10-11</v>
          </cell>
          <cell r="H41">
            <v>48</v>
          </cell>
          <cell r="I41" t="str">
            <v>女</v>
          </cell>
          <cell r="J41">
            <v>44613</v>
          </cell>
        </row>
        <row r="42">
          <cell r="C42" t="str">
            <v>王彦华</v>
          </cell>
          <cell r="D42" t="str">
            <v>劳务张</v>
          </cell>
          <cell r="E42">
            <v>17736475515</v>
          </cell>
          <cell r="F42" t="str">
            <v>372922198411046062</v>
          </cell>
          <cell r="G42" t="str">
            <v>1984-11-04</v>
          </cell>
          <cell r="H42">
            <v>37</v>
          </cell>
          <cell r="I42" t="str">
            <v>女</v>
          </cell>
          <cell r="J42">
            <v>43476</v>
          </cell>
        </row>
        <row r="43">
          <cell r="C43" t="str">
            <v>赵斌</v>
          </cell>
          <cell r="D43" t="str">
            <v>劳务张</v>
          </cell>
          <cell r="E43" t="str">
            <v>1763320997</v>
          </cell>
          <cell r="F43" t="str">
            <v>130983199903053534</v>
          </cell>
          <cell r="G43" t="str">
            <v>1999-03-05</v>
          </cell>
          <cell r="H43">
            <v>22</v>
          </cell>
          <cell r="I43" t="str">
            <v>男</v>
          </cell>
          <cell r="J43">
            <v>44069</v>
          </cell>
        </row>
        <row r="44">
          <cell r="C44" t="str">
            <v>左之正</v>
          </cell>
          <cell r="D44" t="str">
            <v>劳务田</v>
          </cell>
          <cell r="E44" t="str">
            <v>13111772713</v>
          </cell>
          <cell r="F44" t="str">
            <v>130983200003050018</v>
          </cell>
          <cell r="G44" t="str">
            <v>2000-03-05</v>
          </cell>
          <cell r="H44">
            <v>21</v>
          </cell>
          <cell r="I44" t="str">
            <v>男</v>
          </cell>
          <cell r="J44">
            <v>44323</v>
          </cell>
        </row>
        <row r="45">
          <cell r="C45" t="str">
            <v>周颖新</v>
          </cell>
          <cell r="D45" t="str">
            <v>劳务张</v>
          </cell>
          <cell r="E45">
            <v>19931714363</v>
          </cell>
          <cell r="F45" t="str">
            <v>130983200305030514</v>
          </cell>
          <cell r="G45" t="str">
            <v>2003-05-03</v>
          </cell>
          <cell r="H45">
            <v>18</v>
          </cell>
          <cell r="I45" t="str">
            <v>男</v>
          </cell>
          <cell r="J45">
            <v>44546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平台&amp;河北工厂档案"/>
      <sheetName val="当月员工变动"/>
      <sheetName val="劳务档案"/>
      <sheetName val="一线后劳务工"/>
      <sheetName val="正式工离职台账-2022.03更新"/>
      <sheetName val="当月劳务变动"/>
      <sheetName val="离职人员台账旧"/>
      <sheetName val="劳务及公司临时工离职台账-2022.03更新"/>
      <sheetName val="Sheet1"/>
      <sheetName val="正式工离职台账-2022.03月份起"/>
      <sheetName val="人员调动统计"/>
      <sheetName val="山东花名册-2022-01转入"/>
      <sheetName val="关键岗位"/>
      <sheetName val="价值工程部"/>
      <sheetName val="Sheet6"/>
      <sheetName val="劳务及公司临时工变动"/>
      <sheetName val="待调整人员"/>
      <sheetName val="劳务田"/>
      <sheetName val="劳务张"/>
      <sheetName val="Sheet3"/>
      <sheetName val="北京转入"/>
      <sheetName val="车间临时工"/>
      <sheetName val="宏达翔"/>
    </sheetNames>
    <sheetDataSet>
      <sheetData sheetId="0"/>
      <sheetData sheetId="1"/>
      <sheetData sheetId="2">
        <row r="1">
          <cell r="D1" t="str">
            <v>姓名</v>
          </cell>
          <cell r="E1" t="str">
            <v>岗位</v>
          </cell>
          <cell r="F1" t="str">
            <v>性别</v>
          </cell>
          <cell r="G1" t="str">
            <v>劳务</v>
          </cell>
        </row>
        <row r="2">
          <cell r="D2" t="str">
            <v>张俊平</v>
          </cell>
          <cell r="E2" t="str">
            <v>操作工</v>
          </cell>
          <cell r="F2" t="str">
            <v>女</v>
          </cell>
          <cell r="G2" t="str">
            <v>劳务田</v>
          </cell>
        </row>
        <row r="3">
          <cell r="D3" t="str">
            <v>田淑娟</v>
          </cell>
          <cell r="E3" t="str">
            <v>操作工</v>
          </cell>
          <cell r="F3" t="str">
            <v>女</v>
          </cell>
          <cell r="G3" t="str">
            <v>劳务田</v>
          </cell>
        </row>
        <row r="4">
          <cell r="D4" t="str">
            <v>杨琴丽</v>
          </cell>
          <cell r="E4" t="str">
            <v>操作工</v>
          </cell>
          <cell r="F4" t="str">
            <v>女</v>
          </cell>
          <cell r="G4" t="str">
            <v>劳务田</v>
          </cell>
        </row>
        <row r="5">
          <cell r="D5" t="str">
            <v>王保田</v>
          </cell>
          <cell r="E5" t="str">
            <v>操作工</v>
          </cell>
          <cell r="F5" t="str">
            <v>男</v>
          </cell>
          <cell r="G5" t="str">
            <v>劳务田</v>
          </cell>
        </row>
        <row r="6">
          <cell r="D6" t="str">
            <v>张春玲</v>
          </cell>
          <cell r="E6" t="str">
            <v>操作工</v>
          </cell>
          <cell r="F6" t="str">
            <v>女</v>
          </cell>
          <cell r="G6" t="str">
            <v>劳务张</v>
          </cell>
        </row>
        <row r="7">
          <cell r="D7" t="str">
            <v>张余香</v>
          </cell>
          <cell r="E7" t="str">
            <v>操作工</v>
          </cell>
          <cell r="F7" t="str">
            <v>女</v>
          </cell>
          <cell r="G7" t="str">
            <v>劳务田</v>
          </cell>
        </row>
        <row r="8">
          <cell r="D8" t="str">
            <v>张如珍</v>
          </cell>
          <cell r="E8" t="str">
            <v>操作工</v>
          </cell>
          <cell r="F8" t="str">
            <v>女</v>
          </cell>
          <cell r="G8" t="str">
            <v>劳务田</v>
          </cell>
        </row>
        <row r="16">
          <cell r="D16" t="str">
            <v>姓名</v>
          </cell>
          <cell r="E16" t="str">
            <v>岗位</v>
          </cell>
          <cell r="F16" t="str">
            <v>性别</v>
          </cell>
          <cell r="G16" t="str">
            <v>劳务</v>
          </cell>
        </row>
        <row r="17">
          <cell r="D17" t="str">
            <v>林丽香</v>
          </cell>
          <cell r="E17" t="str">
            <v>操作工</v>
          </cell>
          <cell r="F17" t="str">
            <v>女</v>
          </cell>
          <cell r="G17" t="str">
            <v>劳务张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abSelected="1" workbookViewId="0">
      <selection activeCell="N18" sqref="N18"/>
    </sheetView>
  </sheetViews>
  <sheetFormatPr defaultColWidth="9" defaultRowHeight="18" customHeight="1" outlineLevelRow="5"/>
  <cols>
    <col min="1" max="1" width="5" style="54" customWidth="1"/>
    <col min="2" max="2" width="16.875" style="55" customWidth="1"/>
    <col min="3" max="3" width="14" style="55" customWidth="1"/>
    <col min="4" max="4" width="11" style="55" customWidth="1"/>
    <col min="5" max="5" width="8.375" style="55" customWidth="1"/>
    <col min="6" max="8" width="9" style="55" customWidth="1"/>
    <col min="9" max="9" width="6.5" style="55" customWidth="1"/>
    <col min="10" max="10" width="7.5" style="55" customWidth="1"/>
    <col min="11" max="11" width="7.875" style="55" customWidth="1"/>
    <col min="12" max="12" width="9" style="55" customWidth="1"/>
    <col min="13" max="13" width="6.875" style="55" customWidth="1"/>
    <col min="14" max="14" width="9" style="55" customWidth="1"/>
    <col min="15" max="15" width="18.25" style="56" customWidth="1"/>
    <col min="16" max="16" width="12.625" style="55" customWidth="1"/>
    <col min="17" max="16384" width="9" style="55"/>
  </cols>
  <sheetData>
    <row r="1" customHeight="1" spans="1:1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4"/>
    </row>
    <row r="2" s="53" customFormat="1" ht="28" customHeight="1" spans="1:15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  <c r="J2" s="57" t="s">
        <v>10</v>
      </c>
      <c r="K2" s="57" t="s">
        <v>11</v>
      </c>
      <c r="L2" s="57" t="s">
        <v>12</v>
      </c>
      <c r="M2" s="57" t="s">
        <v>13</v>
      </c>
      <c r="N2" s="57" t="s">
        <v>14</v>
      </c>
      <c r="O2" s="65" t="s">
        <v>15</v>
      </c>
    </row>
    <row r="3" s="5" customFormat="1" customHeight="1" spans="1:16">
      <c r="A3" s="58">
        <v>1</v>
      </c>
      <c r="B3" s="11" t="s">
        <v>16</v>
      </c>
      <c r="C3" s="11" t="s">
        <v>17</v>
      </c>
      <c r="D3" s="59">
        <v>44613</v>
      </c>
      <c r="E3" s="10">
        <v>29</v>
      </c>
      <c r="F3" s="10">
        <v>341.5</v>
      </c>
      <c r="G3" s="10">
        <v>18</v>
      </c>
      <c r="H3" s="60"/>
      <c r="I3" s="10"/>
      <c r="J3" s="10">
        <v>0</v>
      </c>
      <c r="K3" s="10"/>
      <c r="L3" s="60">
        <v>6147</v>
      </c>
      <c r="M3" s="60">
        <v>145</v>
      </c>
      <c r="N3" s="60">
        <v>6292</v>
      </c>
      <c r="O3" s="66" t="s">
        <v>18</v>
      </c>
      <c r="P3" s="5">
        <v>18</v>
      </c>
    </row>
    <row r="4" ht="21" customHeight="1" spans="1:15">
      <c r="A4" s="58" t="s">
        <v>19</v>
      </c>
      <c r="B4" s="61"/>
      <c r="C4" s="61"/>
      <c r="D4" s="62"/>
      <c r="E4" s="60">
        <v>29</v>
      </c>
      <c r="F4" s="60">
        <v>341.5</v>
      </c>
      <c r="G4" s="60">
        <v>18</v>
      </c>
      <c r="H4" s="60">
        <v>0</v>
      </c>
      <c r="I4" s="60">
        <v>0</v>
      </c>
      <c r="J4" s="60">
        <v>0</v>
      </c>
      <c r="K4" s="60">
        <v>0</v>
      </c>
      <c r="L4" s="60">
        <v>6147</v>
      </c>
      <c r="M4" s="60">
        <v>145</v>
      </c>
      <c r="N4" s="60">
        <v>6292</v>
      </c>
      <c r="O4" s="67"/>
    </row>
    <row r="5" ht="21" customHeight="1" spans="1:15">
      <c r="A5" s="54" t="s">
        <v>20</v>
      </c>
      <c r="B5" s="54"/>
      <c r="C5" s="54">
        <v>6669.52</v>
      </c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ht="22" customHeight="1" spans="1:15">
      <c r="A6" s="63" t="s">
        <v>21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8"/>
    </row>
  </sheetData>
  <autoFilter ref="A2:P6">
    <extLst/>
  </autoFilter>
  <mergeCells count="4">
    <mergeCell ref="A1:O1"/>
    <mergeCell ref="A5:B5"/>
    <mergeCell ref="C5:O5"/>
    <mergeCell ref="A6:O6"/>
  </mergeCells>
  <conditionalFormatting sqref="C$1:C$104857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workbookViewId="0">
      <selection activeCell="A1" sqref="$A1:$XFD5"/>
    </sheetView>
  </sheetViews>
  <sheetFormatPr defaultColWidth="9" defaultRowHeight="18" customHeight="1" outlineLevelRow="5"/>
  <cols>
    <col min="1" max="1" width="5" style="54" customWidth="1"/>
    <col min="2" max="2" width="16.875" style="55" customWidth="1"/>
    <col min="3" max="3" width="14" style="55" customWidth="1"/>
    <col min="4" max="4" width="11" style="55" customWidth="1"/>
    <col min="5" max="5" width="8.375" style="55" customWidth="1"/>
    <col min="6" max="8" width="9" style="55" customWidth="1"/>
    <col min="9" max="9" width="6.5" style="55" customWidth="1"/>
    <col min="10" max="10" width="7.5" style="55" customWidth="1"/>
    <col min="11" max="11" width="7.875" style="55" customWidth="1"/>
    <col min="12" max="12" width="9" style="55" customWidth="1"/>
    <col min="13" max="13" width="6.875" style="55" customWidth="1"/>
    <col min="14" max="14" width="9" style="55" customWidth="1"/>
    <col min="15" max="15" width="18.25" style="56" customWidth="1"/>
    <col min="16" max="16" width="12.625" style="55" customWidth="1"/>
    <col min="17" max="16384" width="9" style="55"/>
  </cols>
  <sheetData>
    <row r="1" customHeight="1" spans="1:1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4"/>
    </row>
    <row r="2" s="53" customFormat="1" ht="28" customHeight="1" spans="1:15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  <c r="J2" s="57" t="s">
        <v>10</v>
      </c>
      <c r="K2" s="57" t="s">
        <v>11</v>
      </c>
      <c r="L2" s="57" t="s">
        <v>12</v>
      </c>
      <c r="M2" s="57" t="s">
        <v>13</v>
      </c>
      <c r="N2" s="57" t="s">
        <v>14</v>
      </c>
      <c r="O2" s="65" t="s">
        <v>15</v>
      </c>
    </row>
    <row r="3" s="5" customFormat="1" customHeight="1" spans="1:16">
      <c r="A3" s="58">
        <v>1</v>
      </c>
      <c r="B3" s="11" t="s">
        <v>16</v>
      </c>
      <c r="C3" s="11" t="s">
        <v>17</v>
      </c>
      <c r="D3" s="59">
        <f>VLOOKUP(C3,[1]劳务及公司临时工!$C:$J,8,0)</f>
        <v>44613</v>
      </c>
      <c r="E3" s="10">
        <f>VLOOKUP(C3,考勤!$A:$AH,34,0)</f>
        <v>29</v>
      </c>
      <c r="F3" s="10">
        <f>VLOOKUP(C3,考勤!$A:$AK,37,0)</f>
        <v>341.5</v>
      </c>
      <c r="G3" s="10">
        <v>18</v>
      </c>
      <c r="H3" s="60"/>
      <c r="I3" s="10"/>
      <c r="J3" s="10">
        <f>IFERROR(VLOOKUP(C3,其他!B:D,3,0),0)</f>
        <v>0</v>
      </c>
      <c r="K3" s="10"/>
      <c r="L3" s="60">
        <f>H3*15+(F3-H3-I3)*G3+I3*G3*80%+J3+K3</f>
        <v>6147</v>
      </c>
      <c r="M3" s="60">
        <f>E3*5</f>
        <v>145</v>
      </c>
      <c r="N3" s="60">
        <f>L3+M3</f>
        <v>6292</v>
      </c>
      <c r="O3" s="66" t="str">
        <f>IFERROR(VLOOKUP(C3,其他!B:E,2,0),"")</f>
        <v/>
      </c>
      <c r="P3" s="5">
        <f>L3/F3</f>
        <v>18</v>
      </c>
    </row>
    <row r="4" ht="21" customHeight="1" spans="1:15">
      <c r="A4" s="58" t="s">
        <v>19</v>
      </c>
      <c r="B4" s="61"/>
      <c r="C4" s="61"/>
      <c r="D4" s="62"/>
      <c r="E4" s="60">
        <f>SUM(E3:E3)</f>
        <v>29</v>
      </c>
      <c r="F4" s="60">
        <f t="shared" ref="F4:N4" si="0">SUM(F3:F3)</f>
        <v>341.5</v>
      </c>
      <c r="G4" s="60">
        <f t="shared" si="0"/>
        <v>18</v>
      </c>
      <c r="H4" s="60">
        <f t="shared" si="0"/>
        <v>0</v>
      </c>
      <c r="I4" s="60">
        <f t="shared" si="0"/>
        <v>0</v>
      </c>
      <c r="J4" s="60">
        <f t="shared" si="0"/>
        <v>0</v>
      </c>
      <c r="K4" s="60">
        <f t="shared" si="0"/>
        <v>0</v>
      </c>
      <c r="L4" s="60">
        <f t="shared" si="0"/>
        <v>6147</v>
      </c>
      <c r="M4" s="60">
        <f t="shared" si="0"/>
        <v>145</v>
      </c>
      <c r="N4" s="60">
        <f t="shared" si="0"/>
        <v>6292</v>
      </c>
      <c r="O4" s="67"/>
    </row>
    <row r="5" ht="21" customHeight="1" spans="1:15">
      <c r="A5" s="54" t="s">
        <v>20</v>
      </c>
      <c r="B5" s="54"/>
      <c r="C5" s="54">
        <f>ROUND(N4*1.06,2)</f>
        <v>6669.52</v>
      </c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ht="22" customHeight="1" spans="1:15">
      <c r="A6" s="63" t="s">
        <v>21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8"/>
    </row>
  </sheetData>
  <autoFilter ref="A2:P6">
    <extLst/>
  </autoFilter>
  <sortState ref="B3:O30">
    <sortCondition ref="B3:B30"/>
  </sortState>
  <mergeCells count="4">
    <mergeCell ref="A1:O1"/>
    <mergeCell ref="A5:B5"/>
    <mergeCell ref="C5:O5"/>
    <mergeCell ref="A6:O6"/>
  </mergeCells>
  <conditionalFormatting sqref="C$1:C$1048576">
    <cfRule type="duplicateValues" dxfId="0" priority="1"/>
    <cfRule type="duplicateValues" dxfId="0" priority="11"/>
    <cfRule type="duplicateValues" dxfId="0" priority="187"/>
    <cfRule type="duplicateValues" dxfId="0" priority="200"/>
    <cfRule type="duplicateValues" dxfId="0" priority="217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7"/>
  <sheetViews>
    <sheetView view="pageBreakPreview" zoomScaleNormal="100" workbookViewId="0">
      <pane xSplit="2" ySplit="4" topLeftCell="C5" activePane="bottomRight" state="frozen"/>
      <selection/>
      <selection pane="topRight"/>
      <selection pane="bottomLeft"/>
      <selection pane="bottomRight" activeCell="B5" sqref="B5:AG6"/>
    </sheetView>
  </sheetViews>
  <sheetFormatPr defaultColWidth="9" defaultRowHeight="13.5"/>
  <cols>
    <col min="1" max="2" width="6.63333333333333" style="15" customWidth="1"/>
    <col min="3" max="33" width="4.275" style="15" customWidth="1"/>
    <col min="34" max="34" width="5" style="15" customWidth="1"/>
    <col min="35" max="35" width="7.75" style="15" customWidth="1"/>
    <col min="36" max="36" width="6.63333333333333" style="15" customWidth="1"/>
    <col min="37" max="37" width="7.63333333333333" style="15" customWidth="1"/>
    <col min="38" max="38" width="5.5" style="15" customWidth="1"/>
    <col min="39" max="39" width="10.3833333333333" style="15" customWidth="1"/>
    <col min="40" max="40" width="7.88333333333333" style="15" customWidth="1"/>
    <col min="41" max="41" width="8" style="17" customWidth="1"/>
    <col min="42" max="16381" width="9" style="15"/>
    <col min="16382" max="16384" width="9" style="18"/>
  </cols>
  <sheetData>
    <row r="1" s="15" customFormat="1" ht="30" customHeight="1" spans="1:16383">
      <c r="A1" s="19" t="s">
        <v>22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31">
        <v>2022</v>
      </c>
      <c r="AN1" s="32">
        <v>7</v>
      </c>
      <c r="AO1" s="17"/>
      <c r="XFB1" s="18"/>
      <c r="XFC1" s="18"/>
    </row>
    <row r="2" s="15" customFormat="1" ht="21" customHeight="1" spans="1:16383">
      <c r="A2" s="20" t="s">
        <v>23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33" t="s">
        <v>24</v>
      </c>
      <c r="AN2" s="34">
        <v>23</v>
      </c>
      <c r="AO2" s="17"/>
      <c r="XFB2" s="18"/>
      <c r="XFC2" s="18"/>
    </row>
    <row r="3" s="15" customFormat="1" ht="15" customHeight="1" spans="1:16383">
      <c r="A3" s="21" t="s">
        <v>25</v>
      </c>
      <c r="B3" s="21" t="s">
        <v>26</v>
      </c>
      <c r="C3" s="22">
        <v>1</v>
      </c>
      <c r="D3" s="22">
        <v>2</v>
      </c>
      <c r="E3" s="22">
        <v>3</v>
      </c>
      <c r="F3" s="22">
        <v>4</v>
      </c>
      <c r="G3" s="22">
        <v>5</v>
      </c>
      <c r="H3" s="22">
        <v>6</v>
      </c>
      <c r="I3" s="22">
        <v>7</v>
      </c>
      <c r="J3" s="22">
        <v>8</v>
      </c>
      <c r="K3" s="22">
        <v>9</v>
      </c>
      <c r="L3" s="22">
        <v>10</v>
      </c>
      <c r="M3" s="22">
        <v>11</v>
      </c>
      <c r="N3" s="22">
        <v>12</v>
      </c>
      <c r="O3" s="22">
        <v>13</v>
      </c>
      <c r="P3" s="22">
        <v>14</v>
      </c>
      <c r="Q3" s="22">
        <v>15</v>
      </c>
      <c r="R3" s="22">
        <v>16</v>
      </c>
      <c r="S3" s="22">
        <v>17</v>
      </c>
      <c r="T3" s="22">
        <v>18</v>
      </c>
      <c r="U3" s="22">
        <v>19</v>
      </c>
      <c r="V3" s="22">
        <v>20</v>
      </c>
      <c r="W3" s="22">
        <v>21</v>
      </c>
      <c r="X3" s="22">
        <v>22</v>
      </c>
      <c r="Y3" s="22">
        <v>23</v>
      </c>
      <c r="Z3" s="22">
        <v>24</v>
      </c>
      <c r="AA3" s="22">
        <v>25</v>
      </c>
      <c r="AB3" s="22">
        <v>26</v>
      </c>
      <c r="AC3" s="22">
        <v>27</v>
      </c>
      <c r="AD3" s="22">
        <v>28</v>
      </c>
      <c r="AE3" s="22">
        <v>29</v>
      </c>
      <c r="AF3" s="22">
        <v>30</v>
      </c>
      <c r="AG3" s="22"/>
      <c r="AH3" s="35" t="s">
        <v>27</v>
      </c>
      <c r="AI3" s="36" t="s">
        <v>28</v>
      </c>
      <c r="AJ3" s="36" t="s">
        <v>29</v>
      </c>
      <c r="AK3" s="37" t="s">
        <v>30</v>
      </c>
      <c r="AL3" s="21" t="s">
        <v>31</v>
      </c>
      <c r="AM3" s="38" t="s">
        <v>32</v>
      </c>
      <c r="AN3" s="39" t="s">
        <v>33</v>
      </c>
      <c r="AO3" s="49" t="s">
        <v>34</v>
      </c>
      <c r="XFA3" s="18"/>
      <c r="XFB3" s="18"/>
      <c r="XFC3" s="18"/>
    </row>
    <row r="4" s="15" customFormat="1" ht="15" customHeight="1" spans="1:16383">
      <c r="A4" s="21" t="s">
        <v>3</v>
      </c>
      <c r="B4" s="21"/>
      <c r="C4" s="23" t="s">
        <v>35</v>
      </c>
      <c r="D4" s="23" t="s">
        <v>36</v>
      </c>
      <c r="E4" s="23" t="s">
        <v>37</v>
      </c>
      <c r="F4" s="23" t="s">
        <v>38</v>
      </c>
      <c r="G4" s="23" t="s">
        <v>39</v>
      </c>
      <c r="H4" s="23" t="s">
        <v>40</v>
      </c>
      <c r="I4" s="23" t="s">
        <v>41</v>
      </c>
      <c r="J4" s="23" t="s">
        <v>35</v>
      </c>
      <c r="K4" s="23" t="s">
        <v>36</v>
      </c>
      <c r="L4" s="23" t="s">
        <v>37</v>
      </c>
      <c r="M4" s="23" t="s">
        <v>38</v>
      </c>
      <c r="N4" s="23" t="s">
        <v>39</v>
      </c>
      <c r="O4" s="23" t="s">
        <v>40</v>
      </c>
      <c r="P4" s="23" t="s">
        <v>41</v>
      </c>
      <c r="Q4" s="23" t="s">
        <v>35</v>
      </c>
      <c r="R4" s="23" t="s">
        <v>36</v>
      </c>
      <c r="S4" s="23" t="s">
        <v>37</v>
      </c>
      <c r="T4" s="23" t="s">
        <v>38</v>
      </c>
      <c r="U4" s="23" t="s">
        <v>39</v>
      </c>
      <c r="V4" s="23" t="s">
        <v>40</v>
      </c>
      <c r="W4" s="23" t="s">
        <v>41</v>
      </c>
      <c r="X4" s="23" t="s">
        <v>35</v>
      </c>
      <c r="Y4" s="23" t="s">
        <v>36</v>
      </c>
      <c r="Z4" s="23" t="s">
        <v>37</v>
      </c>
      <c r="AA4" s="23" t="s">
        <v>38</v>
      </c>
      <c r="AB4" s="23" t="s">
        <v>39</v>
      </c>
      <c r="AC4" s="23" t="s">
        <v>40</v>
      </c>
      <c r="AD4" s="23" t="s">
        <v>41</v>
      </c>
      <c r="AE4" s="23" t="s">
        <v>35</v>
      </c>
      <c r="AF4" s="23" t="s">
        <v>36</v>
      </c>
      <c r="AG4" s="23"/>
      <c r="AH4" s="35"/>
      <c r="AI4" s="36"/>
      <c r="AJ4" s="36"/>
      <c r="AK4" s="40"/>
      <c r="AL4" s="21"/>
      <c r="AM4" s="38"/>
      <c r="AN4" s="39"/>
      <c r="AO4" s="49"/>
      <c r="XFA4" s="18"/>
      <c r="XFB4" s="18"/>
      <c r="XFC4" s="18"/>
    </row>
    <row r="5" s="15" customFormat="1" ht="19" customHeight="1" spans="1:41">
      <c r="A5" s="24" t="s">
        <v>17</v>
      </c>
      <c r="B5" s="24" t="s">
        <v>42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>
        <v>11</v>
      </c>
      <c r="N5" s="24">
        <v>11</v>
      </c>
      <c r="O5" s="24">
        <v>11</v>
      </c>
      <c r="P5" s="24">
        <v>13</v>
      </c>
      <c r="Q5" s="24">
        <v>11</v>
      </c>
      <c r="R5" s="24">
        <v>11</v>
      </c>
      <c r="S5" s="24">
        <v>11</v>
      </c>
      <c r="T5" s="24">
        <v>9</v>
      </c>
      <c r="U5" s="24">
        <v>11</v>
      </c>
      <c r="V5" s="24">
        <v>12</v>
      </c>
      <c r="W5" s="24">
        <v>12</v>
      </c>
      <c r="X5" s="24">
        <v>12.5</v>
      </c>
      <c r="Y5" s="24">
        <v>12</v>
      </c>
      <c r="Z5" s="24">
        <v>12</v>
      </c>
      <c r="AA5" s="24"/>
      <c r="AB5" s="24"/>
      <c r="AC5" s="24"/>
      <c r="AD5" s="24"/>
      <c r="AE5" s="24"/>
      <c r="AF5" s="24"/>
      <c r="AG5" s="24"/>
      <c r="AH5" s="41">
        <f>IF(A5="","",COUNTIF(C5:AG6,"&gt;2"))</f>
        <v>29</v>
      </c>
      <c r="AI5" s="41">
        <f>SUM(C5:AG6)</f>
        <v>341.5</v>
      </c>
      <c r="AJ5" s="41">
        <f>SUM(D7:AF7)</f>
        <v>0</v>
      </c>
      <c r="AK5" s="41">
        <f>AI5+AJ5</f>
        <v>341.5</v>
      </c>
      <c r="AL5" s="42">
        <f>IFERROR(AH5/$AN$2,"")</f>
        <v>1.26086956521739</v>
      </c>
      <c r="AM5" s="43" t="s">
        <v>43</v>
      </c>
      <c r="AN5" s="44"/>
      <c r="AO5" s="50" t="str">
        <f>VLOOKUP(A5,[3]劳务档案!$D:$G,4,0)</f>
        <v>劳务张</v>
      </c>
    </row>
    <row r="6" s="15" customFormat="1" ht="19" customHeight="1" spans="1:41">
      <c r="A6" s="24"/>
      <c r="B6" s="24" t="s">
        <v>44</v>
      </c>
      <c r="C6" s="24">
        <v>12</v>
      </c>
      <c r="D6" s="24" t="s">
        <v>45</v>
      </c>
      <c r="E6" s="24">
        <v>12</v>
      </c>
      <c r="F6" s="24">
        <v>12</v>
      </c>
      <c r="G6" s="24">
        <v>12</v>
      </c>
      <c r="H6" s="24">
        <v>12</v>
      </c>
      <c r="I6" s="24">
        <v>12</v>
      </c>
      <c r="J6" s="24">
        <v>12</v>
      </c>
      <c r="K6" s="24">
        <v>12</v>
      </c>
      <c r="L6" s="24" t="s">
        <v>46</v>
      </c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14</v>
      </c>
      <c r="AB6" s="24">
        <v>12</v>
      </c>
      <c r="AC6" s="24">
        <v>12</v>
      </c>
      <c r="AD6" s="24">
        <v>12</v>
      </c>
      <c r="AE6" s="24">
        <v>12</v>
      </c>
      <c r="AF6" s="24">
        <v>12</v>
      </c>
      <c r="AG6" s="24">
        <v>12</v>
      </c>
      <c r="AH6" s="45"/>
      <c r="AI6" s="45"/>
      <c r="AJ6" s="45"/>
      <c r="AK6" s="45"/>
      <c r="AL6" s="42"/>
      <c r="AM6" s="43"/>
      <c r="AN6" s="44"/>
      <c r="AO6" s="51"/>
    </row>
    <row r="7" s="15" customFormat="1" ht="19" customHeight="1" spans="1:41">
      <c r="A7" s="21" t="str">
        <f>IF(A5="","","加班")</f>
        <v>加班</v>
      </c>
      <c r="B7" s="3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46"/>
      <c r="AI7" s="46"/>
      <c r="AJ7" s="46"/>
      <c r="AK7" s="46"/>
      <c r="AL7" s="42"/>
      <c r="AM7" s="43"/>
      <c r="AN7" s="44"/>
      <c r="AO7" s="52"/>
    </row>
    <row r="8" s="15" customFormat="1" ht="16.5" spans="1:41">
      <c r="A8" s="25"/>
      <c r="B8" s="25"/>
      <c r="C8" s="25"/>
      <c r="D8" s="26"/>
      <c r="E8" s="26"/>
      <c r="F8" s="25"/>
      <c r="G8" s="25"/>
      <c r="H8" s="25"/>
      <c r="I8" s="25"/>
      <c r="J8" s="25"/>
      <c r="K8" s="25"/>
      <c r="L8" s="26"/>
      <c r="M8" s="25"/>
      <c r="N8" s="25"/>
      <c r="O8" s="25"/>
      <c r="P8" s="25"/>
      <c r="Q8" s="25"/>
      <c r="R8" s="26"/>
      <c r="S8" s="26"/>
      <c r="T8" s="25"/>
      <c r="U8" s="25"/>
      <c r="V8" s="25"/>
      <c r="W8" s="25"/>
      <c r="X8" s="25"/>
      <c r="Y8" s="25"/>
      <c r="Z8" s="28"/>
      <c r="AA8" s="25"/>
      <c r="AB8" s="25"/>
      <c r="AC8" s="25"/>
      <c r="AD8" s="25"/>
      <c r="AE8" s="29" t="s">
        <v>47</v>
      </c>
      <c r="AF8" s="29"/>
      <c r="AG8" s="29"/>
      <c r="AH8" s="29"/>
      <c r="AI8" s="47"/>
      <c r="AJ8" s="29" t="s">
        <v>48</v>
      </c>
      <c r="AK8" s="29"/>
      <c r="AL8" s="29"/>
      <c r="AM8" s="29"/>
      <c r="AO8" s="17"/>
    </row>
    <row r="9" s="15" customFormat="1" ht="16.5" spans="1:4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18"/>
      <c r="AE9" s="30"/>
      <c r="AF9" s="30"/>
      <c r="AG9" s="30"/>
      <c r="AH9" s="48"/>
      <c r="AI9" s="48"/>
      <c r="AJ9" s="48"/>
      <c r="AK9" s="48"/>
      <c r="AL9" s="18"/>
      <c r="AM9" s="18"/>
      <c r="AO9" s="17"/>
    </row>
    <row r="10" s="15" customFormat="1" ht="16.5" spans="1:16383">
      <c r="A10" s="27" t="s">
        <v>49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O10" s="17"/>
      <c r="XFB10" s="18"/>
      <c r="XFC10" s="18"/>
    </row>
    <row r="11" s="15" customFormat="1" ht="16.5" spans="1:16383">
      <c r="A11" s="27" t="s">
        <v>50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O11" s="17"/>
      <c r="XFB11" s="18"/>
      <c r="XFC11" s="18"/>
    </row>
    <row r="12" s="15" customFormat="1" ht="16.5" spans="1:16383">
      <c r="A12" s="27" t="s">
        <v>51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O12" s="17"/>
      <c r="XFB12" s="18"/>
      <c r="XFC12" s="18"/>
    </row>
    <row r="13" s="15" customFormat="1" spans="41:16383">
      <c r="AO13" s="17"/>
      <c r="XFB13" s="18"/>
      <c r="XFC13" s="18"/>
    </row>
    <row r="14" s="16" customFormat="1" spans="1:1638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7"/>
      <c r="XFB14" s="18"/>
      <c r="XFC14" s="18"/>
    </row>
    <row r="15" s="16" customFormat="1" spans="1:1638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7"/>
      <c r="XFB15" s="18"/>
      <c r="XFC15" s="18"/>
    </row>
    <row r="16" s="16" customFormat="1" spans="1:1638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7"/>
      <c r="XFB16" s="18"/>
      <c r="XFC16" s="18"/>
    </row>
    <row r="17" s="16" customFormat="1" spans="1:1638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7"/>
      <c r="XFB17" s="18"/>
      <c r="XFC17" s="18"/>
    </row>
    <row r="18" s="16" customFormat="1" spans="1:1638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7"/>
      <c r="XFB18" s="18"/>
      <c r="XFC18" s="18"/>
    </row>
    <row r="19" s="16" customFormat="1" spans="1:1638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7"/>
      <c r="XFB19" s="18"/>
      <c r="XFC19" s="18"/>
    </row>
    <row r="20" s="16" customFormat="1" spans="1:1638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7"/>
      <c r="XFB20" s="18"/>
      <c r="XFC20" s="18"/>
    </row>
    <row r="21" s="16" customFormat="1" spans="1:1638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7"/>
      <c r="XFB21" s="18"/>
      <c r="XFC21" s="18"/>
    </row>
    <row r="22" s="16" customFormat="1" spans="1:1638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7"/>
      <c r="XFB22" s="18"/>
      <c r="XFC22" s="18"/>
    </row>
    <row r="23" s="16" customFormat="1" spans="1:1638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7"/>
      <c r="XFB23" s="18"/>
      <c r="XFC23" s="18"/>
    </row>
    <row r="24" s="16" customFormat="1" spans="1:1638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7"/>
      <c r="XFB24" s="18"/>
      <c r="XFC24" s="18"/>
    </row>
    <row r="25" s="16" customFormat="1" spans="1:1638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7"/>
      <c r="XFB25" s="18"/>
      <c r="XFC25" s="18"/>
    </row>
    <row r="26" s="16" customFormat="1" spans="1:1638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7"/>
      <c r="XFB26" s="18"/>
      <c r="XFC26" s="18"/>
    </row>
    <row r="27" s="16" customFormat="1" spans="1:1638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7"/>
      <c r="XFB27" s="18"/>
      <c r="XFC27" s="18"/>
    </row>
    <row r="28" s="16" customFormat="1" spans="1:1638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7"/>
      <c r="XFB28" s="18"/>
      <c r="XFC28" s="18"/>
    </row>
    <row r="29" s="16" customFormat="1" spans="1:1638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7"/>
      <c r="XFB29" s="18"/>
      <c r="XFC29" s="18"/>
    </row>
    <row r="30" s="16" customFormat="1" spans="1:1638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7"/>
      <c r="XFB30" s="18"/>
      <c r="XFC30" s="18"/>
    </row>
    <row r="31" s="16" customFormat="1" spans="1:1638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7"/>
      <c r="XFB31" s="18"/>
      <c r="XFC31" s="18"/>
    </row>
    <row r="32" s="16" customFormat="1" spans="1:1638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7"/>
      <c r="XFB32" s="18"/>
      <c r="XFC32" s="18"/>
    </row>
    <row r="33" s="16" customFormat="1" spans="1:1638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7"/>
      <c r="XFB33" s="18"/>
      <c r="XFC33" s="18"/>
    </row>
    <row r="34" s="16" customFormat="1" spans="1:1638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7"/>
      <c r="XFB34" s="18"/>
      <c r="XFC34" s="18"/>
    </row>
    <row r="35" s="16" customFormat="1" spans="1:1638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7"/>
      <c r="XFB35" s="18"/>
      <c r="XFC35" s="18"/>
    </row>
    <row r="36" s="16" customFormat="1" spans="1:1638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7"/>
      <c r="XFB36" s="18"/>
      <c r="XFC36" s="18"/>
    </row>
    <row r="37" s="16" customFormat="1" spans="1:1638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7"/>
      <c r="XFB37" s="18"/>
      <c r="XFC37" s="18"/>
    </row>
    <row r="38" s="16" customFormat="1" spans="1:1638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7"/>
      <c r="XFB38" s="18"/>
      <c r="XFC38" s="18"/>
    </row>
    <row r="39" s="16" customFormat="1" spans="1:1638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7"/>
      <c r="XFB39" s="18"/>
      <c r="XFC39" s="18"/>
    </row>
    <row r="40" s="16" customFormat="1" spans="1:1638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7"/>
      <c r="XFB40" s="18"/>
      <c r="XFC40" s="18"/>
    </row>
    <row r="41" s="16" customFormat="1" spans="1:1638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7"/>
      <c r="XFB41" s="18"/>
      <c r="XFC41" s="18"/>
    </row>
    <row r="42" s="16" customFormat="1" spans="1:1638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7"/>
      <c r="XFB42" s="18"/>
      <c r="XFC42" s="18"/>
    </row>
    <row r="43" s="16" customFormat="1" spans="1:1638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7"/>
      <c r="XFB43" s="18"/>
      <c r="XFC43" s="18"/>
    </row>
    <row r="44" s="16" customFormat="1" spans="1:1638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7"/>
      <c r="XFB44" s="18"/>
      <c r="XFC44" s="18"/>
    </row>
    <row r="45" s="16" customFormat="1" spans="1:1638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7"/>
      <c r="XFB45" s="18"/>
      <c r="XFC45" s="18"/>
    </row>
    <row r="46" s="16" customFormat="1" spans="1:1638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7"/>
      <c r="XFB46" s="18"/>
      <c r="XFC46" s="18"/>
    </row>
    <row r="47" s="16" customFormat="1" spans="1:1638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7"/>
      <c r="XFB47" s="18"/>
      <c r="XFC47" s="18"/>
    </row>
    <row r="48" s="16" customFormat="1" spans="1:1638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7"/>
      <c r="XFB48" s="18"/>
      <c r="XFC48" s="18"/>
    </row>
    <row r="49" s="16" customFormat="1" spans="1:1638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7"/>
      <c r="XFB49" s="18"/>
      <c r="XFC49" s="18"/>
    </row>
    <row r="50" s="16" customFormat="1" spans="1:1638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7"/>
      <c r="XFB50" s="18"/>
      <c r="XFC50" s="18"/>
    </row>
    <row r="51" s="16" customFormat="1" spans="1:1638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7"/>
      <c r="XFB51" s="18"/>
      <c r="XFC51" s="18"/>
    </row>
    <row r="52" s="16" customFormat="1" spans="1:1638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7"/>
      <c r="XFB52" s="18"/>
      <c r="XFC52" s="18"/>
    </row>
    <row r="53" s="16" customFormat="1" spans="1:1638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7"/>
      <c r="XFB53" s="18"/>
      <c r="XFC53" s="18"/>
    </row>
    <row r="54" s="16" customFormat="1" spans="1:1638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7"/>
      <c r="XFB54" s="18"/>
      <c r="XFC54" s="18"/>
    </row>
    <row r="55" s="16" customFormat="1" spans="1:1638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7"/>
      <c r="XFB55" s="18"/>
      <c r="XFC55" s="18"/>
    </row>
    <row r="56" s="16" customFormat="1" spans="1:1638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7"/>
      <c r="XFB56" s="18"/>
      <c r="XFC56" s="18"/>
    </row>
    <row r="57" s="16" customFormat="1" spans="1:1638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7"/>
      <c r="XFB57" s="18"/>
      <c r="XFC57" s="18"/>
    </row>
    <row r="58" s="16" customFormat="1" spans="1:1638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7"/>
      <c r="XFB58" s="18"/>
      <c r="XFC58" s="18"/>
    </row>
    <row r="59" s="16" customFormat="1" spans="1:1638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7"/>
      <c r="XFB59" s="18"/>
      <c r="XFC59" s="18"/>
    </row>
    <row r="60" s="16" customFormat="1" spans="1:1638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7"/>
      <c r="XFB60" s="18"/>
      <c r="XFC60" s="18"/>
    </row>
    <row r="61" s="16" customFormat="1" spans="1:1638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7"/>
      <c r="XFB61" s="18"/>
      <c r="XFC61" s="18"/>
    </row>
    <row r="62" s="16" customFormat="1" spans="1:1638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7"/>
      <c r="XFB62" s="18"/>
      <c r="XFC62" s="18"/>
    </row>
    <row r="63" s="16" customFormat="1" spans="1:1638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7"/>
      <c r="XFB63" s="18"/>
      <c r="XFC63" s="18"/>
    </row>
    <row r="64" s="16" customFormat="1" spans="1:1638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7"/>
      <c r="XFB64" s="18"/>
      <c r="XFC64" s="18"/>
    </row>
    <row r="65" s="15" customFormat="1" spans="41:16383">
      <c r="AO65" s="17"/>
      <c r="XFB65" s="18"/>
      <c r="XFC65" s="18"/>
    </row>
    <row r="66" s="15" customFormat="1" spans="41:16383">
      <c r="AO66" s="17"/>
      <c r="XFB66" s="18"/>
      <c r="XFC66" s="18"/>
    </row>
    <row r="67" s="15" customFormat="1" spans="41:16383">
      <c r="AO67" s="17"/>
      <c r="XFB67" s="18"/>
      <c r="XFC67" s="18"/>
    </row>
  </sheetData>
  <autoFilter ref="A4:XFD85">
    <extLst/>
  </autoFilter>
  <mergeCells count="27">
    <mergeCell ref="A1:AH1"/>
    <mergeCell ref="A2:AH2"/>
    <mergeCell ref="A8:AD8"/>
    <mergeCell ref="AE8:AI8"/>
    <mergeCell ref="AJ8:AM8"/>
    <mergeCell ref="A9:AC9"/>
    <mergeCell ref="A10:AD10"/>
    <mergeCell ref="A11:AD11"/>
    <mergeCell ref="A12:AD12"/>
    <mergeCell ref="A5:A6"/>
    <mergeCell ref="B3:B4"/>
    <mergeCell ref="AH3:AH4"/>
    <mergeCell ref="AH5:AH7"/>
    <mergeCell ref="AI3:AI4"/>
    <mergeCell ref="AI5:AI7"/>
    <mergeCell ref="AJ3:AJ4"/>
    <mergeCell ref="AJ5:AJ7"/>
    <mergeCell ref="AK3:AK4"/>
    <mergeCell ref="AK5:AK7"/>
    <mergeCell ref="AL3:AL4"/>
    <mergeCell ref="AL5:AL7"/>
    <mergeCell ref="AM3:AM4"/>
    <mergeCell ref="AM5:AM7"/>
    <mergeCell ref="AN3:AN4"/>
    <mergeCell ref="AN5:AN7"/>
    <mergeCell ref="AO3:AO4"/>
    <mergeCell ref="AO5:AO7"/>
  </mergeCells>
  <conditionalFormatting sqref="A$1:A$1048576">
    <cfRule type="duplicateValues" dxfId="0" priority="1"/>
  </conditionalFormatting>
  <dataValidations count="5">
    <dataValidation type="list" allowBlank="1" showInputMessage="1" showErrorMessage="1" sqref="A2:AE2 AF2 AG2 AH2 AI2 AJ2 AK2:AL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C7:E7 F7 G7 H7 I7 J7 K7 L7 M7 N7 O7 P7 Q7 R7 S7 T7 U7 V7 W7 X7 Y7 Z7 AA7 AB7 AC7 AD7 AE7 AF7 AG7">
      <formula1>[2]数据源!#REF!</formula1>
    </dataValidation>
    <dataValidation type="list" allowBlank="1" showInputMessage="1" showErrorMessage="1" sqref="C5:D5 H5 I5:J5 K5 L5 M5 N5 O5 R5 S5 T5 U5 V5 Y5 AA5 AB5 AD5 AE5 AF5 C6:D6 H6 I6 J6 K6 L6 M6 N6 O6 R6 S6 T6 U6 V6 Y6 AA6 AB6 AD6 AE6 AF6 P5:P6 Q5:Q6 W5:W6 X5:X6 Z5:Z6 AC5:AC6 AG5:AG6 E5:G6">
      <formula1>[2]数据源!#REF!</formula1>
    </dataValidation>
    <dataValidation type="list" allowBlank="1" showInputMessage="1" showErrorMessage="1" sqref="AM5 AM6 AM7">
      <formula1>"正常在职,本月离职,本月入职,本月调入,本月调出"</formula1>
    </dataValidation>
    <dataValidation type="list" allowBlank="1" showInputMessage="1" showErrorMessage="1" sqref="AO5:AO7">
      <formula1>"正式,劳务张,劳务田"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2" manualBreakCount="2">
    <brk id="28" max="16383" man="1"/>
    <brk id="5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2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39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1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2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5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6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4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0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1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2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7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8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59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0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2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D3" sqref="D3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52</v>
      </c>
      <c r="D1" s="2" t="s">
        <v>53</v>
      </c>
    </row>
    <row r="2" ht="13.5" spans="1:4">
      <c r="A2" s="7">
        <f>ROW()-1</f>
        <v>1</v>
      </c>
      <c r="B2" s="8" t="s">
        <v>54</v>
      </c>
      <c r="C2" s="9" t="s">
        <v>55</v>
      </c>
      <c r="D2" s="10">
        <v>1000</v>
      </c>
    </row>
    <row r="3" ht="13.5" spans="1:4">
      <c r="A3" s="7"/>
      <c r="B3" s="11"/>
      <c r="C3" s="9"/>
      <c r="D3" s="10"/>
    </row>
    <row r="4" ht="13.5" spans="1:4">
      <c r="A4" s="7"/>
      <c r="B4" s="11"/>
      <c r="C4" s="9"/>
      <c r="D4" s="10"/>
    </row>
    <row r="5" ht="13.5" spans="1:4">
      <c r="A5" s="7"/>
      <c r="B5" s="12"/>
      <c r="C5" s="13"/>
      <c r="D5" s="10"/>
    </row>
    <row r="6" ht="13.5" spans="1:4">
      <c r="A6" s="7"/>
      <c r="B6" s="14"/>
      <c r="C6" s="9"/>
      <c r="D6" s="10"/>
    </row>
    <row r="7" ht="13.5" spans="1:4">
      <c r="A7" s="7"/>
      <c r="B7" s="11"/>
      <c r="C7" s="9"/>
      <c r="D7" s="10"/>
    </row>
    <row r="8" ht="13.5" spans="1:4">
      <c r="A8" s="7"/>
      <c r="B8" s="11"/>
      <c r="C8" s="9"/>
      <c r="D8" s="10"/>
    </row>
    <row r="9" ht="13.5" spans="1:4">
      <c r="A9" s="7"/>
      <c r="B9" s="11"/>
      <c r="C9" s="9"/>
      <c r="D9" s="10"/>
    </row>
    <row r="10" spans="2:4">
      <c r="B10" s="11"/>
      <c r="C10" s="9"/>
      <c r="D10" s="10"/>
    </row>
    <row r="11" spans="2:4">
      <c r="B11" s="11"/>
      <c r="C11" s="9"/>
      <c r="D11" s="10"/>
    </row>
    <row r="12" spans="4:4">
      <c r="D12" s="6">
        <f>SUM(D2:D11)</f>
        <v>1000</v>
      </c>
    </row>
  </sheetData>
  <conditionalFormatting sqref="B2">
    <cfRule type="duplicateValues" dxfId="0" priority="26"/>
  </conditionalFormatting>
  <conditionalFormatting sqref="B4">
    <cfRule type="duplicateValues" dxfId="1" priority="3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C41" sqref="C4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 (2)</vt:lpstr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霞</cp:lastModifiedBy>
  <dcterms:created xsi:type="dcterms:W3CDTF">2006-09-13T11:21:00Z</dcterms:created>
  <dcterms:modified xsi:type="dcterms:W3CDTF">2022-08-26T08:51:09Z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2052-11.1.0.12313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</Properties>
</file>