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H6座椅\"/>
    </mc:Choice>
  </mc:AlternateContent>
  <xr:revisionPtr revIDLastSave="0" documentId="13_ncr:1_{1E51FF9C-3CED-4228-A565-8237D11E4469}" xr6:coauthVersionLast="45" xr6:coauthVersionMax="45" xr10:uidLastSave="{00000000-0000-0000-0000-000000000000}"/>
  <bookViews>
    <workbookView xWindow="-60" yWindow="-60" windowWidth="24120" windowHeight="12960" activeTab="2" xr2:uid="{00000000-000D-0000-FFFF-FFFF00000000}"/>
  </bookViews>
  <sheets>
    <sheet name="钣金件" sheetId="1" r:id="rId1"/>
    <sheet name="钣金件 (2)" sheetId="2" r:id="rId2"/>
    <sheet name="机加件" sheetId="3" r:id="rId3"/>
  </sheets>
  <definedNames>
    <definedName name="_xlnm.Print_Titles" localSheetId="0">钣金件!$2:$3</definedName>
    <definedName name="_xlnm.Print_Titles" localSheetId="1">'钣金件 (2)'!$2:$3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3" l="1"/>
  <c r="K11" i="3"/>
  <c r="L11" i="3" s="1"/>
  <c r="P11" i="3" s="1"/>
  <c r="K10" i="3"/>
  <c r="L10" i="3" s="1"/>
  <c r="P10" i="3" s="1"/>
  <c r="K9" i="3"/>
  <c r="L9" i="3" s="1"/>
  <c r="P9" i="3" s="1"/>
  <c r="O3" i="3"/>
  <c r="K3" i="3"/>
  <c r="L3" i="3" s="1"/>
  <c r="S303" i="1"/>
  <c r="S302" i="1"/>
  <c r="S301" i="1"/>
  <c r="S300" i="1"/>
  <c r="S304" i="1" s="1"/>
  <c r="I300" i="1"/>
  <c r="K300" i="1" s="1"/>
  <c r="S298" i="1"/>
  <c r="S297" i="1"/>
  <c r="S296" i="1"/>
  <c r="S295" i="1"/>
  <c r="S299" i="1" s="1"/>
  <c r="I295" i="1"/>
  <c r="K295" i="1" s="1"/>
  <c r="S293" i="1"/>
  <c r="S292" i="1"/>
  <c r="S291" i="1"/>
  <c r="S290" i="1"/>
  <c r="S294" i="1" s="1"/>
  <c r="I290" i="1"/>
  <c r="K290" i="1" s="1"/>
  <c r="S288" i="1"/>
  <c r="S287" i="1"/>
  <c r="S286" i="1"/>
  <c r="S285" i="1"/>
  <c r="S289" i="1" s="1"/>
  <c r="I285" i="1"/>
  <c r="K285" i="1" s="1"/>
  <c r="S283" i="1"/>
  <c r="S282" i="1"/>
  <c r="S281" i="1"/>
  <c r="S280" i="1"/>
  <c r="S284" i="1" s="1"/>
  <c r="I280" i="1"/>
  <c r="K280" i="1" s="1"/>
  <c r="S278" i="1"/>
  <c r="S277" i="1"/>
  <c r="S276" i="1"/>
  <c r="S275" i="1"/>
  <c r="S274" i="1"/>
  <c r="S273" i="1"/>
  <c r="S279" i="1" s="1"/>
  <c r="I273" i="1"/>
  <c r="K273" i="1" s="1"/>
  <c r="S271" i="1"/>
  <c r="S270" i="1"/>
  <c r="S269" i="1"/>
  <c r="S268" i="1"/>
  <c r="S267" i="1"/>
  <c r="S272" i="1" s="1"/>
  <c r="K267" i="1"/>
  <c r="I267" i="1"/>
  <c r="N267" i="1" s="1"/>
  <c r="N272" i="1" s="1"/>
  <c r="T267" i="1" s="1"/>
  <c r="S265" i="1"/>
  <c r="S264" i="1"/>
  <c r="S263" i="1"/>
  <c r="S262" i="1"/>
  <c r="S266" i="1" s="1"/>
  <c r="K262" i="1"/>
  <c r="I262" i="1"/>
  <c r="S261" i="1"/>
  <c r="S260" i="1"/>
  <c r="S259" i="1"/>
  <c r="S258" i="1"/>
  <c r="I258" i="1"/>
  <c r="K258" i="1" s="1"/>
  <c r="S256" i="1"/>
  <c r="S255" i="1"/>
  <c r="S254" i="1"/>
  <c r="S257" i="1" s="1"/>
  <c r="K254" i="1"/>
  <c r="I254" i="1"/>
  <c r="N254" i="1" s="1"/>
  <c r="N257" i="1" s="1"/>
  <c r="T254" i="1" s="1"/>
  <c r="S252" i="1"/>
  <c r="S251" i="1"/>
  <c r="S250" i="1"/>
  <c r="S249" i="1"/>
  <c r="S253" i="1" s="1"/>
  <c r="K249" i="1"/>
  <c r="I249" i="1"/>
  <c r="S247" i="1"/>
  <c r="S246" i="1"/>
  <c r="S245" i="1"/>
  <c r="S244" i="1"/>
  <c r="S248" i="1" s="1"/>
  <c r="K244" i="1"/>
  <c r="I244" i="1"/>
  <c r="N244" i="1" s="1"/>
  <c r="N248" i="1" s="1"/>
  <c r="S242" i="1"/>
  <c r="S243" i="1" s="1"/>
  <c r="S241" i="1"/>
  <c r="S240" i="1"/>
  <c r="N240" i="1"/>
  <c r="N243" i="1" s="1"/>
  <c r="T240" i="1" s="1"/>
  <c r="I240" i="1"/>
  <c r="K240" i="1" s="1"/>
  <c r="S238" i="1"/>
  <c r="S237" i="1"/>
  <c r="S236" i="1"/>
  <c r="K236" i="1"/>
  <c r="I236" i="1"/>
  <c r="S235" i="1"/>
  <c r="S234" i="1"/>
  <c r="S233" i="1"/>
  <c r="S232" i="1"/>
  <c r="I232" i="1"/>
  <c r="K232" i="1" s="1"/>
  <c r="S230" i="1"/>
  <c r="S229" i="1"/>
  <c r="S228" i="1"/>
  <c r="S231" i="1" s="1"/>
  <c r="K228" i="1"/>
  <c r="I228" i="1"/>
  <c r="N228" i="1" s="1"/>
  <c r="N231" i="1" s="1"/>
  <c r="T228" i="1" s="1"/>
  <c r="S226" i="1"/>
  <c r="S227" i="1" s="1"/>
  <c r="S225" i="1"/>
  <c r="S224" i="1"/>
  <c r="N224" i="1"/>
  <c r="N227" i="1" s="1"/>
  <c r="T224" i="1" s="1"/>
  <c r="I224" i="1"/>
  <c r="K224" i="1" s="1"/>
  <c r="S222" i="1"/>
  <c r="S221" i="1"/>
  <c r="S220" i="1"/>
  <c r="S219" i="1"/>
  <c r="S218" i="1"/>
  <c r="S217" i="1"/>
  <c r="N217" i="1"/>
  <c r="N223" i="1" s="1"/>
  <c r="I217" i="1"/>
  <c r="K217" i="1" s="1"/>
  <c r="S215" i="1"/>
  <c r="S214" i="1"/>
  <c r="S213" i="1"/>
  <c r="S212" i="1"/>
  <c r="N212" i="1"/>
  <c r="N216" i="1" s="1"/>
  <c r="I212" i="1"/>
  <c r="K212" i="1" s="1"/>
  <c r="S210" i="1"/>
  <c r="S209" i="1"/>
  <c r="S208" i="1"/>
  <c r="S207" i="1"/>
  <c r="S206" i="1"/>
  <c r="S205" i="1"/>
  <c r="N205" i="1"/>
  <c r="N211" i="1" s="1"/>
  <c r="I205" i="1"/>
  <c r="K205" i="1" s="1"/>
  <c r="S203" i="1"/>
  <c r="S202" i="1"/>
  <c r="S201" i="1"/>
  <c r="S200" i="1"/>
  <c r="S199" i="1"/>
  <c r="S198" i="1"/>
  <c r="N198" i="1"/>
  <c r="N204" i="1" s="1"/>
  <c r="I198" i="1"/>
  <c r="K198" i="1" s="1"/>
  <c r="S196" i="1"/>
  <c r="S195" i="1"/>
  <c r="S194" i="1"/>
  <c r="S193" i="1"/>
  <c r="N193" i="1"/>
  <c r="N197" i="1" s="1"/>
  <c r="I193" i="1"/>
  <c r="K193" i="1" s="1"/>
  <c r="S191" i="1"/>
  <c r="S190" i="1"/>
  <c r="S189" i="1"/>
  <c r="S188" i="1"/>
  <c r="N188" i="1"/>
  <c r="N192" i="1" s="1"/>
  <c r="I188" i="1"/>
  <c r="K188" i="1" s="1"/>
  <c r="S186" i="1"/>
  <c r="S185" i="1"/>
  <c r="S184" i="1"/>
  <c r="S183" i="1"/>
  <c r="S182" i="1"/>
  <c r="K182" i="1"/>
  <c r="I182" i="1"/>
  <c r="S181" i="1"/>
  <c r="S180" i="1"/>
  <c r="S179" i="1"/>
  <c r="S178" i="1"/>
  <c r="S177" i="1"/>
  <c r="S176" i="1"/>
  <c r="I176" i="1"/>
  <c r="K176" i="1" s="1"/>
  <c r="S174" i="1"/>
  <c r="S173" i="1"/>
  <c r="S172" i="1"/>
  <c r="S171" i="1"/>
  <c r="S170" i="1"/>
  <c r="S169" i="1"/>
  <c r="S175" i="1" s="1"/>
  <c r="I169" i="1"/>
  <c r="K169" i="1" s="1"/>
  <c r="S167" i="1"/>
  <c r="S166" i="1"/>
  <c r="S165" i="1"/>
  <c r="S164" i="1"/>
  <c r="S163" i="1"/>
  <c r="S162" i="1"/>
  <c r="S161" i="1"/>
  <c r="S160" i="1"/>
  <c r="S168" i="1" s="1"/>
  <c r="I160" i="1"/>
  <c r="K160" i="1" s="1"/>
  <c r="S158" i="1"/>
  <c r="S157" i="1"/>
  <c r="S156" i="1"/>
  <c r="S155" i="1"/>
  <c r="S154" i="1"/>
  <c r="S153" i="1"/>
  <c r="S152" i="1"/>
  <c r="S151" i="1"/>
  <c r="S159" i="1" s="1"/>
  <c r="I151" i="1"/>
  <c r="K151" i="1" s="1"/>
  <c r="S149" i="1"/>
  <c r="S148" i="1"/>
  <c r="S147" i="1"/>
  <c r="S146" i="1"/>
  <c r="S145" i="1"/>
  <c r="S144" i="1"/>
  <c r="S150" i="1" s="1"/>
  <c r="I144" i="1"/>
  <c r="K144" i="1" s="1"/>
  <c r="S142" i="1"/>
  <c r="S141" i="1"/>
  <c r="S140" i="1"/>
  <c r="S139" i="1"/>
  <c r="S138" i="1"/>
  <c r="S137" i="1"/>
  <c r="S143" i="1" s="1"/>
  <c r="I137" i="1"/>
  <c r="K137" i="1" s="1"/>
  <c r="S135" i="1"/>
  <c r="S134" i="1"/>
  <c r="S133" i="1"/>
  <c r="S136" i="1" s="1"/>
  <c r="K133" i="1"/>
  <c r="I133" i="1"/>
  <c r="N133" i="1" s="1"/>
  <c r="N136" i="1" s="1"/>
  <c r="T133" i="1" s="1"/>
  <c r="S131" i="1"/>
  <c r="S132" i="1" s="1"/>
  <c r="S130" i="1"/>
  <c r="S129" i="1"/>
  <c r="N129" i="1"/>
  <c r="N132" i="1" s="1"/>
  <c r="I129" i="1"/>
  <c r="K129" i="1" s="1"/>
  <c r="S127" i="1"/>
  <c r="S126" i="1"/>
  <c r="S125" i="1"/>
  <c r="S124" i="1"/>
  <c r="S123" i="1"/>
  <c r="K123" i="1"/>
  <c r="I123" i="1"/>
  <c r="S122" i="1"/>
  <c r="S121" i="1"/>
  <c r="S120" i="1"/>
  <c r="S119" i="1"/>
  <c r="S118" i="1"/>
  <c r="S117" i="1"/>
  <c r="I117" i="1"/>
  <c r="K117" i="1" s="1"/>
  <c r="S115" i="1"/>
  <c r="S114" i="1"/>
  <c r="S113" i="1"/>
  <c r="S112" i="1"/>
  <c r="S111" i="1"/>
  <c r="S110" i="1"/>
  <c r="S109" i="1"/>
  <c r="I109" i="1"/>
  <c r="K109" i="1" s="1"/>
  <c r="S107" i="1"/>
  <c r="S106" i="1"/>
  <c r="S105" i="1"/>
  <c r="S108" i="1" s="1"/>
  <c r="K105" i="1"/>
  <c r="I105" i="1"/>
  <c r="N105" i="1" s="1"/>
  <c r="N108" i="1" s="1"/>
  <c r="T105" i="1" s="1"/>
  <c r="S103" i="1"/>
  <c r="S102" i="1"/>
  <c r="S104" i="1" s="1"/>
  <c r="K102" i="1"/>
  <c r="I102" i="1"/>
  <c r="N102" i="1" s="1"/>
  <c r="N104" i="1" s="1"/>
  <c r="T102" i="1" s="1"/>
  <c r="S100" i="1"/>
  <c r="S99" i="1"/>
  <c r="S98" i="1"/>
  <c r="S97" i="1"/>
  <c r="S101" i="1" s="1"/>
  <c r="K97" i="1"/>
  <c r="I97" i="1"/>
  <c r="N97" i="1" s="1"/>
  <c r="N101" i="1" s="1"/>
  <c r="T97" i="1" s="1"/>
  <c r="S96" i="1"/>
  <c r="S95" i="1"/>
  <c r="I95" i="1"/>
  <c r="K95" i="1" s="1"/>
  <c r="S93" i="1"/>
  <c r="S92" i="1"/>
  <c r="S91" i="1"/>
  <c r="S90" i="1"/>
  <c r="S89" i="1"/>
  <c r="S94" i="1" s="1"/>
  <c r="K89" i="1"/>
  <c r="I89" i="1"/>
  <c r="N89" i="1" s="1"/>
  <c r="N94" i="1" s="1"/>
  <c r="T89" i="1" s="1"/>
  <c r="S87" i="1"/>
  <c r="S86" i="1"/>
  <c r="S85" i="1"/>
  <c r="S84" i="1"/>
  <c r="S83" i="1"/>
  <c r="S88" i="1" s="1"/>
  <c r="S82" i="1"/>
  <c r="S81" i="1"/>
  <c r="I81" i="1"/>
  <c r="K81" i="1" s="1"/>
  <c r="S79" i="1"/>
  <c r="S78" i="1"/>
  <c r="S77" i="1"/>
  <c r="S80" i="1" s="1"/>
  <c r="K77" i="1"/>
  <c r="I77" i="1"/>
  <c r="N77" i="1" s="1"/>
  <c r="N80" i="1" s="1"/>
  <c r="T77" i="1" s="1"/>
  <c r="S75" i="1"/>
  <c r="S76" i="1" s="1"/>
  <c r="S74" i="1"/>
  <c r="S73" i="1"/>
  <c r="I73" i="1"/>
  <c r="K73" i="1" s="1"/>
  <c r="S71" i="1"/>
  <c r="S70" i="1"/>
  <c r="S69" i="1"/>
  <c r="S68" i="1"/>
  <c r="S72" i="1" s="1"/>
  <c r="I68" i="1"/>
  <c r="K68" i="1" s="1"/>
  <c r="S66" i="1"/>
  <c r="S65" i="1"/>
  <c r="S64" i="1"/>
  <c r="S63" i="1"/>
  <c r="S62" i="1"/>
  <c r="S61" i="1"/>
  <c r="S60" i="1"/>
  <c r="S59" i="1"/>
  <c r="S67" i="1" s="1"/>
  <c r="I59" i="1"/>
  <c r="K59" i="1" s="1"/>
  <c r="S57" i="1"/>
  <c r="S56" i="1"/>
  <c r="S55" i="1"/>
  <c r="S54" i="1"/>
  <c r="S53" i="1"/>
  <c r="S52" i="1"/>
  <c r="S58" i="1" s="1"/>
  <c r="I52" i="1"/>
  <c r="K52" i="1" s="1"/>
  <c r="S50" i="1"/>
  <c r="S49" i="1"/>
  <c r="S48" i="1"/>
  <c r="S47" i="1"/>
  <c r="S46" i="1"/>
  <c r="S45" i="1"/>
  <c r="S51" i="1" s="1"/>
  <c r="I45" i="1"/>
  <c r="K45" i="1" s="1"/>
  <c r="S43" i="1"/>
  <c r="S42" i="1"/>
  <c r="S41" i="1"/>
  <c r="S40" i="1"/>
  <c r="S44" i="1" s="1"/>
  <c r="I40" i="1"/>
  <c r="K40" i="1" s="1"/>
  <c r="S38" i="1"/>
  <c r="S37" i="1"/>
  <c r="S36" i="1"/>
  <c r="S35" i="1"/>
  <c r="S34" i="1"/>
  <c r="S39" i="1" s="1"/>
  <c r="K34" i="1"/>
  <c r="I34" i="1"/>
  <c r="N34" i="1" s="1"/>
  <c r="N39" i="1" s="1"/>
  <c r="T34" i="1" s="1"/>
  <c r="S32" i="1"/>
  <c r="S31" i="1"/>
  <c r="S30" i="1"/>
  <c r="S33" i="1" s="1"/>
  <c r="S29" i="1"/>
  <c r="S28" i="1"/>
  <c r="I28" i="1"/>
  <c r="K28" i="1" s="1"/>
  <c r="S26" i="1"/>
  <c r="S25" i="1"/>
  <c r="S24" i="1"/>
  <c r="S23" i="1"/>
  <c r="S27" i="1" s="1"/>
  <c r="I23" i="1"/>
  <c r="K23" i="1" s="1"/>
  <c r="S21" i="1"/>
  <c r="S20" i="1"/>
  <c r="S19" i="1"/>
  <c r="S18" i="1"/>
  <c r="S17" i="1"/>
  <c r="S16" i="1"/>
  <c r="S15" i="1"/>
  <c r="S22" i="1" s="1"/>
  <c r="K15" i="1"/>
  <c r="I15" i="1"/>
  <c r="N15" i="1" s="1"/>
  <c r="N22" i="1" s="1"/>
  <c r="T15" i="1" s="1"/>
  <c r="S13" i="1"/>
  <c r="S12" i="1"/>
  <c r="S11" i="1"/>
  <c r="S10" i="1"/>
  <c r="S9" i="1"/>
  <c r="S8" i="1"/>
  <c r="S14" i="1" s="1"/>
  <c r="K8" i="1"/>
  <c r="I8" i="1"/>
  <c r="S7" i="1"/>
  <c r="S6" i="1"/>
  <c r="S5" i="1"/>
  <c r="S4" i="1"/>
  <c r="I4" i="1"/>
  <c r="K4" i="1" s="1"/>
  <c r="P3" i="3" l="1"/>
  <c r="T193" i="1"/>
  <c r="T205" i="1"/>
  <c r="T217" i="1"/>
  <c r="N4" i="1"/>
  <c r="N7" i="1" s="1"/>
  <c r="T4" i="1" s="1"/>
  <c r="N8" i="1"/>
  <c r="N14" i="1" s="1"/>
  <c r="T8" i="1" s="1"/>
  <c r="N23" i="1"/>
  <c r="N27" i="1" s="1"/>
  <c r="T23" i="1" s="1"/>
  <c r="T129" i="1"/>
  <c r="N28" i="1"/>
  <c r="N33" i="1" s="1"/>
  <c r="T28" i="1" s="1"/>
  <c r="N40" i="1"/>
  <c r="N44" i="1" s="1"/>
  <c r="T40" i="1" s="1"/>
  <c r="N45" i="1"/>
  <c r="N51" i="1" s="1"/>
  <c r="T45" i="1" s="1"/>
  <c r="N52" i="1"/>
  <c r="N58" i="1" s="1"/>
  <c r="T52" i="1" s="1"/>
  <c r="N59" i="1"/>
  <c r="N67" i="1" s="1"/>
  <c r="T59" i="1" s="1"/>
  <c r="N68" i="1"/>
  <c r="N72" i="1" s="1"/>
  <c r="T68" i="1" s="1"/>
  <c r="N73" i="1"/>
  <c r="N76" i="1" s="1"/>
  <c r="T73" i="1" s="1"/>
  <c r="N81" i="1"/>
  <c r="N88" i="1" s="1"/>
  <c r="T81" i="1" s="1"/>
  <c r="N95" i="1"/>
  <c r="N96" i="1" s="1"/>
  <c r="T95" i="1" s="1"/>
  <c r="N109" i="1"/>
  <c r="N116" i="1" s="1"/>
  <c r="T244" i="1"/>
  <c r="S116" i="1"/>
  <c r="N117" i="1"/>
  <c r="N122" i="1" s="1"/>
  <c r="T117" i="1" s="1"/>
  <c r="N123" i="1"/>
  <c r="N128" i="1" s="1"/>
  <c r="T123" i="1" s="1"/>
  <c r="S128" i="1"/>
  <c r="N137" i="1"/>
  <c r="N143" i="1" s="1"/>
  <c r="T137" i="1" s="1"/>
  <c r="N144" i="1"/>
  <c r="N150" i="1" s="1"/>
  <c r="T144" i="1" s="1"/>
  <c r="N151" i="1"/>
  <c r="N159" i="1" s="1"/>
  <c r="T151" i="1" s="1"/>
  <c r="N160" i="1"/>
  <c r="N168" i="1" s="1"/>
  <c r="T160" i="1" s="1"/>
  <c r="N169" i="1"/>
  <c r="N175" i="1" s="1"/>
  <c r="T169" i="1" s="1"/>
  <c r="N176" i="1"/>
  <c r="N181" i="1" s="1"/>
  <c r="T176" i="1" s="1"/>
  <c r="N182" i="1"/>
  <c r="N187" i="1" s="1"/>
  <c r="T182" i="1" s="1"/>
  <c r="S187" i="1"/>
  <c r="S192" i="1"/>
  <c r="T188" i="1" s="1"/>
  <c r="S197" i="1"/>
  <c r="S204" i="1"/>
  <c r="T198" i="1" s="1"/>
  <c r="S211" i="1"/>
  <c r="S216" i="1"/>
  <c r="T212" i="1" s="1"/>
  <c r="S223" i="1"/>
  <c r="N232" i="1"/>
  <c r="N235" i="1" s="1"/>
  <c r="T232" i="1" s="1"/>
  <c r="N236" i="1"/>
  <c r="N239" i="1" s="1"/>
  <c r="S239" i="1"/>
  <c r="N249" i="1"/>
  <c r="N253" i="1" s="1"/>
  <c r="T249" i="1" s="1"/>
  <c r="N258" i="1"/>
  <c r="N261" i="1" s="1"/>
  <c r="T258" i="1" s="1"/>
  <c r="N262" i="1"/>
  <c r="N266" i="1" s="1"/>
  <c r="T262" i="1" s="1"/>
  <c r="N273" i="1"/>
  <c r="N279" i="1" s="1"/>
  <c r="T273" i="1" s="1"/>
  <c r="N280" i="1"/>
  <c r="N284" i="1" s="1"/>
  <c r="T280" i="1" s="1"/>
  <c r="N285" i="1"/>
  <c r="N289" i="1" s="1"/>
  <c r="T285" i="1" s="1"/>
  <c r="N290" i="1"/>
  <c r="N294" i="1" s="1"/>
  <c r="T290" i="1" s="1"/>
  <c r="N295" i="1"/>
  <c r="N299" i="1" s="1"/>
  <c r="T295" i="1" s="1"/>
  <c r="N300" i="1"/>
  <c r="N304" i="1" s="1"/>
  <c r="T300" i="1" s="1"/>
  <c r="T109" i="1" l="1"/>
  <c r="T2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E9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按直径16的无缝管计算</t>
        </r>
      </text>
    </comment>
    <comment ref="E10" authorId="0" shapeId="0" xr:uid="{00000000-0006-0000-0200-000002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按直径16的无缝管计算</t>
        </r>
      </text>
    </comment>
  </commentList>
</comments>
</file>

<file path=xl/sharedStrings.xml><?xml version="1.0" encoding="utf-8"?>
<sst xmlns="http://schemas.openxmlformats.org/spreadsheetml/2006/main" count="980" uniqueCount="241">
  <si>
    <t>H6座椅骨架钣金件核算明细表</t>
  </si>
  <si>
    <t>序</t>
  </si>
  <si>
    <t>QAD编码</t>
  </si>
  <si>
    <t>名称</t>
  </si>
  <si>
    <t>图片</t>
  </si>
  <si>
    <t>材质</t>
  </si>
  <si>
    <t>下料尺寸</t>
  </si>
  <si>
    <t>重量/kg</t>
  </si>
  <si>
    <t>不含税单价</t>
  </si>
  <si>
    <t>材料费</t>
  </si>
  <si>
    <t>加工成本</t>
  </si>
  <si>
    <t>未税
目标价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</si>
  <si>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</si>
  <si>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</si>
  <si>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</si>
  <si>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</si>
  <si>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</si>
  <si>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</si>
  <si>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</si>
  <si>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</si>
  <si>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</si>
  <si>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</si>
  <si>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工序费</t>
  </si>
  <si>
    <t>件数</t>
  </si>
  <si>
    <t>合计</t>
  </si>
  <si>
    <t>SHT0011362</t>
  </si>
  <si>
    <t>H6扶手支架</t>
  </si>
  <si>
    <t>SPFH590 /T=3.0</t>
  </si>
  <si>
    <t>成型</t>
  </si>
  <si>
    <t>110T</t>
  </si>
  <si>
    <t>落料</t>
  </si>
  <si>
    <t>冲孔</t>
  </si>
  <si>
    <t>80T</t>
  </si>
  <si>
    <t>合计：</t>
  </si>
  <si>
    <t>SHT0010212</t>
  </si>
  <si>
    <t>上框加强板</t>
  </si>
  <si>
    <t>SPFH590 /T=1.6</t>
  </si>
  <si>
    <t>打凸</t>
  </si>
  <si>
    <t>160T</t>
  </si>
  <si>
    <t>落料冲孔</t>
  </si>
  <si>
    <t>整形</t>
  </si>
  <si>
    <t>抽芽</t>
  </si>
  <si>
    <t>SHT0011009</t>
  </si>
  <si>
    <t>后罩壳
固定钣金</t>
  </si>
  <si>
    <t>SAPH440 T=1.5</t>
  </si>
  <si>
    <t>切边</t>
  </si>
  <si>
    <t>拉伸</t>
  </si>
  <si>
    <t>切边冲孔</t>
  </si>
  <si>
    <t>冲孔整形</t>
  </si>
  <si>
    <t>冲孔压凸台</t>
  </si>
  <si>
    <t>SHT0011010</t>
  </si>
  <si>
    <t>防尘罩后
固定支架钣金</t>
  </si>
  <si>
    <t>侧冲孔</t>
  </si>
  <si>
    <t>SHT0010209</t>
  </si>
  <si>
    <t>上框右侧
加强板</t>
  </si>
  <si>
    <t>SAPH440 T=2.0</t>
  </si>
  <si>
    <t>折弯</t>
  </si>
  <si>
    <t>SHT0010210</t>
  </si>
  <si>
    <t>上框左侧
加强板</t>
  </si>
  <si>
    <t>切断侧冲孔</t>
  </si>
  <si>
    <t>SHT0010211</t>
  </si>
  <si>
    <t>减震前横梁</t>
  </si>
  <si>
    <t>SHT0010121</t>
  </si>
  <si>
    <t>座框左侧内边板</t>
  </si>
  <si>
    <t>200T</t>
  </si>
  <si>
    <t>SHT0010125</t>
  </si>
  <si>
    <t>座框右侧内边板</t>
  </si>
  <si>
    <t>冲孔切断</t>
  </si>
  <si>
    <t>SHT0010120</t>
  </si>
  <si>
    <t>座框左侧外边板</t>
  </si>
  <si>
    <t>SPFH590 /T=2.0</t>
  </si>
  <si>
    <t>250T</t>
  </si>
  <si>
    <t>侧冲冲孔</t>
  </si>
  <si>
    <t>SHT0010124</t>
  </si>
  <si>
    <t>座框右侧外边板</t>
  </si>
  <si>
    <t>SHT0011394</t>
  </si>
  <si>
    <t>左侧滑轨解锁手柄支撑板</t>
  </si>
  <si>
    <t>SPFH590 /T=2.5</t>
  </si>
  <si>
    <t>SHT0011593</t>
  </si>
  <si>
    <t>右侧滑轨解锁手柄支撑板</t>
  </si>
  <si>
    <t>SHT0010064</t>
  </si>
  <si>
    <t>靠背骨架侧边板</t>
  </si>
  <si>
    <t>SHT0010067</t>
  </si>
  <si>
    <t>减震器上框左右支架</t>
  </si>
  <si>
    <t>SHT0010079</t>
  </si>
  <si>
    <t>减震器下框左右支架钣金</t>
  </si>
  <si>
    <t>SHT0010850</t>
  </si>
  <si>
    <t>支架前板</t>
  </si>
  <si>
    <t>QStE420TM/T=1.5</t>
  </si>
  <si>
    <t>打凸包冲孔</t>
  </si>
  <si>
    <t>预折弯</t>
  </si>
  <si>
    <t>侧冲</t>
  </si>
  <si>
    <t>SHT0010852</t>
  </si>
  <si>
    <t>左地脚支架</t>
  </si>
  <si>
    <t>QStE420TM/T=2.0</t>
  </si>
  <si>
    <t>切断</t>
  </si>
  <si>
    <t>SHT0010853</t>
  </si>
  <si>
    <t>右地脚支架</t>
  </si>
  <si>
    <t>侧冲切断</t>
  </si>
  <si>
    <t>SHT0010854</t>
  </si>
  <si>
    <t>支撑钣金件</t>
  </si>
  <si>
    <t>QStE420TM</t>
  </si>
  <si>
    <t>SHT0010391/2</t>
  </si>
  <si>
    <t>H6右/左侧立板</t>
  </si>
  <si>
    <t>SAPH440 t=2.0</t>
  </si>
  <si>
    <t>400T</t>
  </si>
  <si>
    <t>300T</t>
  </si>
  <si>
    <t>H6左侧立板</t>
  </si>
  <si>
    <t>侧冲切开</t>
  </si>
  <si>
    <t>SHT0010393</t>
  </si>
  <si>
    <t>H6前下支撑板</t>
  </si>
  <si>
    <t>SAPH440 t=2.5</t>
  </si>
  <si>
    <t>SHT0010394</t>
  </si>
  <si>
    <t>H6后下支撑板</t>
  </si>
  <si>
    <t>SHT0010038</t>
  </si>
  <si>
    <t>坐盆钣金</t>
  </si>
  <si>
    <t>ST14
T=1.0</t>
  </si>
  <si>
    <t>630T</t>
  </si>
  <si>
    <t>侧成型</t>
  </si>
  <si>
    <t>SHT0010073</t>
  </si>
  <si>
    <t>安全带上固定钣金</t>
  </si>
  <si>
    <t>修边冲孔</t>
  </si>
  <si>
    <t>翻边成型</t>
  </si>
  <si>
    <t>翻边整形</t>
  </si>
  <si>
    <t>冲孔翻边</t>
  </si>
  <si>
    <t>SHT0010368</t>
  </si>
  <si>
    <t>副司机安全带上固定钣金（H6）</t>
  </si>
  <si>
    <t>SHT0010249</t>
  </si>
  <si>
    <t>安全带上固定加强钣金</t>
  </si>
  <si>
    <t>SHT0010369</t>
  </si>
  <si>
    <t>副司机安全带上固定加强钣金（H6）</t>
  </si>
  <si>
    <t>SHT0010775</t>
  </si>
  <si>
    <t>安全带高调机构固定板1</t>
  </si>
  <si>
    <t>修边</t>
  </si>
  <si>
    <t>翻边</t>
  </si>
  <si>
    <t>压小勾</t>
  </si>
  <si>
    <t>SHT0010776</t>
  </si>
  <si>
    <t>安全带高调机构固定板2</t>
  </si>
  <si>
    <t>SHT0010722</t>
  </si>
  <si>
    <t>司机主边调角器下连接板A</t>
  </si>
  <si>
    <t>成凸包</t>
  </si>
  <si>
    <t>SHT0010724</t>
  </si>
  <si>
    <t>司机副边调角器下连接钣A</t>
  </si>
  <si>
    <t>SHT0010723/25</t>
  </si>
  <si>
    <t>司机主/副边调角器下连接板B</t>
  </si>
  <si>
    <t>司机副边调角器下连接钣B</t>
  </si>
  <si>
    <t>分切冲孔</t>
  </si>
  <si>
    <t>SHT0010070</t>
  </si>
  <si>
    <t>扶手固定加强板1</t>
  </si>
  <si>
    <t>翻边冲孔</t>
  </si>
  <si>
    <t>SHT0010245</t>
  </si>
  <si>
    <t>扶手固定加强板2</t>
  </si>
  <si>
    <t>SHT0010050</t>
  </si>
  <si>
    <t>内绞架支撑钣金</t>
  </si>
  <si>
    <t>SPFH590 /T=3.5</t>
  </si>
  <si>
    <t>SHT0010057</t>
  </si>
  <si>
    <t>外绞架支撑钣金</t>
  </si>
  <si>
    <t>SPFH590 /T=4.0</t>
  </si>
  <si>
    <t>SHT0010846</t>
  </si>
  <si>
    <t>支架左边板</t>
  </si>
  <si>
    <t>冲孔侧冲孔</t>
  </si>
  <si>
    <t>冲孔修边</t>
  </si>
  <si>
    <t>SHT0010848</t>
  </si>
  <si>
    <t>支架右边板</t>
  </si>
  <si>
    <t>SHT0010851</t>
  </si>
  <si>
    <t>支架后板</t>
  </si>
  <si>
    <t>SHT0011031</t>
  </si>
  <si>
    <t>H6副司机座椅底支架上板</t>
  </si>
  <si>
    <t>QSTE420TM t=2.5</t>
  </si>
  <si>
    <t>拉延</t>
  </si>
  <si>
    <t>翻边+整形</t>
  </si>
  <si>
    <t>SHT0011032/33</t>
  </si>
  <si>
    <t>H6副司机座椅底支架左/右下板</t>
  </si>
  <si>
    <t>QSTE420TM t=2.0</t>
  </si>
  <si>
    <t>H6副司机座椅底支架右下板</t>
  </si>
  <si>
    <t>SHT0010260</t>
  </si>
  <si>
    <t>仰角调节钣金</t>
  </si>
  <si>
    <t>SHT0010840</t>
  </si>
  <si>
    <t>仰角小齿板防护板</t>
  </si>
  <si>
    <t>SHT0011421</t>
  </si>
  <si>
    <t>副司机仰角小齿板防护板</t>
  </si>
  <si>
    <t>SHT0010395</t>
  </si>
  <si>
    <t>H6副驾安全带固定钣金</t>
  </si>
  <si>
    <t>SAPH440 t=3.0</t>
  </si>
  <si>
    <t>SHT0010696</t>
  </si>
  <si>
    <t>左旁侧板</t>
  </si>
  <si>
    <t>SHT0010698</t>
  </si>
  <si>
    <t>右旁侧板</t>
  </si>
  <si>
    <t>SHT0010385</t>
  </si>
  <si>
    <t>坐垫翻折连接钣金左</t>
  </si>
  <si>
    <t>SAPH440 t=5.0</t>
  </si>
  <si>
    <t>SHT0010386</t>
  </si>
  <si>
    <t>坐垫翻折连接钣金右</t>
  </si>
  <si>
    <t>SHT0010132</t>
  </si>
  <si>
    <t>座框前连接板</t>
  </si>
  <si>
    <t>SHT0010215</t>
  </si>
  <si>
    <t>减震器上框后横梁</t>
  </si>
  <si>
    <t>SHT0010080</t>
  </si>
  <si>
    <t>气囊下支撑板金</t>
  </si>
  <si>
    <t>翻边+冲孔+修边</t>
  </si>
  <si>
    <t>修边+侧冲孔</t>
  </si>
  <si>
    <t>SHT0010051</t>
  </si>
  <si>
    <t>气囊支撑钣金</t>
  </si>
  <si>
    <t>SHT0010371</t>
  </si>
  <si>
    <t>坐垫翻折支撑钣金右</t>
  </si>
  <si>
    <t>SPFH590
t=3.0</t>
  </si>
  <si>
    <t>SHT0010370</t>
  </si>
  <si>
    <t>坐垫翻折支撑钣金左</t>
  </si>
  <si>
    <t>SHT0010384</t>
  </si>
  <si>
    <t>副驾蜗簧固定钣金片1</t>
  </si>
  <si>
    <t>SHT0010191</t>
  </si>
  <si>
    <t>蜗簧固定钣金片1</t>
  </si>
  <si>
    <t>净重/kg</t>
  </si>
  <si>
    <t>序号</t>
  </si>
  <si>
    <t>物料代码</t>
  </si>
  <si>
    <t>产品名称</t>
  </si>
  <si>
    <t>不含税</t>
  </si>
  <si>
    <t>核算价</t>
  </si>
  <si>
    <t>SHT0011392</t>
  </si>
  <si>
    <t>导向销</t>
  </si>
  <si>
    <t>Q235</t>
  </si>
  <si>
    <t>6*33</t>
  </si>
  <si>
    <t>断料</t>
  </si>
  <si>
    <t>粗车</t>
  </si>
  <si>
    <t>精车*2</t>
  </si>
  <si>
    <t>倒角</t>
  </si>
  <si>
    <t>挑槽</t>
  </si>
  <si>
    <t>镀锌</t>
  </si>
  <si>
    <t>SHT0010307</t>
  </si>
  <si>
    <t>减震前横梁支撑轴套</t>
  </si>
  <si>
    <t>20#</t>
  </si>
  <si>
    <r>
      <rPr>
        <sz val="11"/>
        <color theme="1"/>
        <rFont val="宋体"/>
        <family val="3"/>
        <charset val="134"/>
      </rPr>
      <t>∅</t>
    </r>
    <r>
      <rPr>
        <sz val="11"/>
        <color theme="1"/>
        <rFont val="宋体"/>
        <family val="3"/>
        <charset val="134"/>
        <scheme val="minor"/>
      </rPr>
      <t>16*2*24</t>
    </r>
  </si>
  <si>
    <t>切料</t>
  </si>
  <si>
    <t>SHT0010216</t>
  </si>
  <si>
    <t>气囊下支撑钣金固定轴套</t>
  </si>
  <si>
    <r>
      <rPr>
        <sz val="11"/>
        <color theme="1"/>
        <rFont val="宋体"/>
        <family val="3"/>
        <charset val="134"/>
      </rPr>
      <t>∅</t>
    </r>
    <r>
      <rPr>
        <sz val="11"/>
        <color theme="1"/>
        <rFont val="宋体"/>
        <family val="3"/>
        <charset val="134"/>
        <scheme val="minor"/>
      </rPr>
      <t>16*2*27</t>
    </r>
  </si>
  <si>
    <t>SHT0010356</t>
  </si>
  <si>
    <t>靠背调节手柄销轴</t>
  </si>
  <si>
    <t>8*60</t>
  </si>
  <si>
    <t>倒角*2</t>
  </si>
  <si>
    <t>滚花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</si>
</sst>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[Red]\(0.00\)"/>
    <numFmt numFmtId="179" formatCode="0.00_ "/>
    <numFmt numFmtId="180" formatCode="0.000_ "/>
    <numFmt numFmtId="181" formatCode="0.000_);[Red]\(0.000\)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9" fillId="0" borderId="0">
      <alignment vertical="center"/>
    </xf>
  </cellStyleXfs>
  <cellXfs count="88">
    <xf numFmtId="0" fontId="0" fillId="0" borderId="0" xfId="0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81" fontId="0" fillId="0" borderId="1" xfId="0" applyNumberFormat="1" applyBorder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81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81" fontId="0" fillId="5" borderId="2" xfId="0" applyNumberFormat="1" applyFill="1" applyBorder="1" applyAlignment="1">
      <alignment horizontal="center" vertical="center" wrapText="1"/>
    </xf>
    <xf numFmtId="181" fontId="0" fillId="5" borderId="6" xfId="0" applyNumberFormat="1" applyFill="1" applyBorder="1" applyAlignment="1">
      <alignment horizontal="center" vertical="center" wrapText="1"/>
    </xf>
    <xf numFmtId="181" fontId="0" fillId="5" borderId="3" xfId="0" applyNumberForma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181" fontId="0" fillId="0" borderId="6" xfId="0" applyNumberFormat="1" applyFill="1" applyBorder="1" applyAlignment="1">
      <alignment horizontal="center" vertical="center" wrapText="1"/>
    </xf>
    <xf numFmtId="181" fontId="0" fillId="0" borderId="3" xfId="0" applyNumberForma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9" fontId="0" fillId="3" borderId="1" xfId="0" applyNumberFormat="1" applyFont="1" applyFill="1" applyBorder="1" applyAlignment="1">
      <alignment horizontal="center" vertical="center" wrapText="1" shrinkToFit="1"/>
    </xf>
    <xf numFmtId="179" fontId="0" fillId="3" borderId="1" xfId="0" applyNumberFormat="1" applyFont="1" applyFill="1" applyBorder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/>
    </xf>
    <xf numFmtId="180" fontId="0" fillId="3" borderId="1" xfId="0" applyNumberFormat="1" applyFont="1" applyFill="1" applyBorder="1" applyAlignment="1">
      <alignment horizontal="center" vertical="center" wrapText="1" shrinkToFit="1"/>
    </xf>
    <xf numFmtId="180" fontId="0" fillId="3" borderId="1" xfId="0" applyNumberFormat="1" applyFont="1" applyFill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6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w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w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w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w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5.emf"/><Relationship Id="rId21" Type="http://schemas.openxmlformats.org/officeDocument/2006/relationships/image" Target="../media/image21.wmf"/><Relationship Id="rId34" Type="http://schemas.openxmlformats.org/officeDocument/2006/relationships/image" Target="../media/image30.emf"/><Relationship Id="rId42" Type="http://schemas.openxmlformats.org/officeDocument/2006/relationships/image" Target="../media/image38.emf"/><Relationship Id="rId47" Type="http://schemas.openxmlformats.org/officeDocument/2006/relationships/image" Target="../media/image43.emf"/><Relationship Id="rId50" Type="http://schemas.openxmlformats.org/officeDocument/2006/relationships/image" Target="../media/image46.emf"/><Relationship Id="rId55" Type="http://schemas.openxmlformats.org/officeDocument/2006/relationships/image" Target="../media/image5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29.emf"/><Relationship Id="rId38" Type="http://schemas.openxmlformats.org/officeDocument/2006/relationships/image" Target="../media/image34.emf"/><Relationship Id="rId46" Type="http://schemas.openxmlformats.org/officeDocument/2006/relationships/image" Target="../media/image4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wmf"/><Relationship Id="rId29" Type="http://schemas.openxmlformats.org/officeDocument/2006/relationships/image" Target="../media/image54.emf"/><Relationship Id="rId41" Type="http://schemas.openxmlformats.org/officeDocument/2006/relationships/image" Target="../media/image37.wmf"/><Relationship Id="rId54" Type="http://schemas.openxmlformats.org/officeDocument/2006/relationships/image" Target="../media/image5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28.emf"/><Relationship Id="rId37" Type="http://schemas.openxmlformats.org/officeDocument/2006/relationships/image" Target="../media/image33.emf"/><Relationship Id="rId40" Type="http://schemas.openxmlformats.org/officeDocument/2006/relationships/image" Target="../media/image36.emf"/><Relationship Id="rId45" Type="http://schemas.openxmlformats.org/officeDocument/2006/relationships/image" Target="../media/image41.emf"/><Relationship Id="rId53" Type="http://schemas.openxmlformats.org/officeDocument/2006/relationships/image" Target="../media/image49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52.emf"/><Relationship Id="rId36" Type="http://schemas.openxmlformats.org/officeDocument/2006/relationships/image" Target="../media/image32.emf"/><Relationship Id="rId49" Type="http://schemas.openxmlformats.org/officeDocument/2006/relationships/image" Target="../media/image45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31" Type="http://schemas.openxmlformats.org/officeDocument/2006/relationships/image" Target="../media/image56.emf"/><Relationship Id="rId44" Type="http://schemas.openxmlformats.org/officeDocument/2006/relationships/image" Target="../media/image40.emf"/><Relationship Id="rId52" Type="http://schemas.openxmlformats.org/officeDocument/2006/relationships/image" Target="../media/image48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wmf"/><Relationship Id="rId27" Type="http://schemas.openxmlformats.org/officeDocument/2006/relationships/image" Target="../media/image27.emf"/><Relationship Id="rId30" Type="http://schemas.openxmlformats.org/officeDocument/2006/relationships/image" Target="../media/image55.emf"/><Relationship Id="rId35" Type="http://schemas.openxmlformats.org/officeDocument/2006/relationships/image" Target="../media/image31.emf"/><Relationship Id="rId43" Type="http://schemas.openxmlformats.org/officeDocument/2006/relationships/image" Target="../media/image39.emf"/><Relationship Id="rId48" Type="http://schemas.openxmlformats.org/officeDocument/2006/relationships/image" Target="../media/image44.emf"/><Relationship Id="rId56" Type="http://schemas.openxmlformats.org/officeDocument/2006/relationships/image" Target="../media/image53.emf"/><Relationship Id="rId8" Type="http://schemas.openxmlformats.org/officeDocument/2006/relationships/image" Target="../media/image8.png"/><Relationship Id="rId51" Type="http://schemas.openxmlformats.org/officeDocument/2006/relationships/image" Target="../media/image47.emf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4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3</xdr:row>
      <xdr:rowOff>57150</xdr:rowOff>
    </xdr:from>
    <xdr:to>
      <xdr:col>3</xdr:col>
      <xdr:colOff>845185</xdr:colOff>
      <xdr:row>6</xdr:row>
      <xdr:rowOff>119380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8675" y="704850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8</xdr:row>
      <xdr:rowOff>112395</xdr:rowOff>
    </xdr:from>
    <xdr:to>
      <xdr:col>3</xdr:col>
      <xdr:colOff>854075</xdr:colOff>
      <xdr:row>11</xdr:row>
      <xdr:rowOff>92710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470" y="1617345"/>
          <a:ext cx="80200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61595</xdr:colOff>
      <xdr:row>14</xdr:row>
      <xdr:rowOff>65405</xdr:rowOff>
    </xdr:from>
    <xdr:to>
      <xdr:col>3</xdr:col>
      <xdr:colOff>828675</xdr:colOff>
      <xdr:row>21</xdr:row>
      <xdr:rowOff>76835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8995" y="2599055"/>
          <a:ext cx="76708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22</xdr:row>
      <xdr:rowOff>78740</xdr:rowOff>
    </xdr:from>
    <xdr:to>
      <xdr:col>3</xdr:col>
      <xdr:colOff>821055</xdr:colOff>
      <xdr:row>26</xdr:row>
      <xdr:rowOff>97155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5185" y="3983990"/>
          <a:ext cx="76327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27</xdr:row>
      <xdr:rowOff>67310</xdr:rowOff>
    </xdr:from>
    <xdr:to>
      <xdr:col>3</xdr:col>
      <xdr:colOff>798195</xdr:colOff>
      <xdr:row>29</xdr:row>
      <xdr:rowOff>95250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4829810"/>
          <a:ext cx="74104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30</xdr:row>
      <xdr:rowOff>66040</xdr:rowOff>
    </xdr:from>
    <xdr:to>
      <xdr:col>3</xdr:col>
      <xdr:colOff>788035</xdr:colOff>
      <xdr:row>32</xdr:row>
      <xdr:rowOff>118110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20900" y="5342890"/>
          <a:ext cx="72453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33</xdr:row>
      <xdr:rowOff>59055</xdr:rowOff>
    </xdr:from>
    <xdr:to>
      <xdr:col>3</xdr:col>
      <xdr:colOff>816610</xdr:colOff>
      <xdr:row>38</xdr:row>
      <xdr:rowOff>100965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8520" y="5850255"/>
          <a:ext cx="74549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78740</xdr:colOff>
      <xdr:row>39</xdr:row>
      <xdr:rowOff>26035</xdr:rowOff>
    </xdr:from>
    <xdr:to>
      <xdr:col>3</xdr:col>
      <xdr:colOff>807085</xdr:colOff>
      <xdr:row>40</xdr:row>
      <xdr:rowOff>147320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36140" y="6845935"/>
          <a:ext cx="72834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41</xdr:row>
      <xdr:rowOff>62865</xdr:rowOff>
    </xdr:from>
    <xdr:to>
      <xdr:col>3</xdr:col>
      <xdr:colOff>806450</xdr:colOff>
      <xdr:row>43</xdr:row>
      <xdr:rowOff>81280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7410" y="7225665"/>
          <a:ext cx="72644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44</xdr:row>
      <xdr:rowOff>73025</xdr:rowOff>
    </xdr:from>
    <xdr:to>
      <xdr:col>3</xdr:col>
      <xdr:colOff>776605</xdr:colOff>
      <xdr:row>50</xdr:row>
      <xdr:rowOff>57785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5345" y="7750175"/>
          <a:ext cx="708660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51</xdr:row>
      <xdr:rowOff>85725</xdr:rowOff>
    </xdr:from>
    <xdr:to>
      <xdr:col>3</xdr:col>
      <xdr:colOff>762000</xdr:colOff>
      <xdr:row>57</xdr:row>
      <xdr:rowOff>78740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56460" y="8963025"/>
          <a:ext cx="66294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64135</xdr:colOff>
      <xdr:row>58</xdr:row>
      <xdr:rowOff>76835</xdr:rowOff>
    </xdr:from>
    <xdr:to>
      <xdr:col>3</xdr:col>
      <xdr:colOff>791210</xdr:colOff>
      <xdr:row>61</xdr:row>
      <xdr:rowOff>56515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21535" y="10154285"/>
          <a:ext cx="72707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67310</xdr:colOff>
      <xdr:row>62</xdr:row>
      <xdr:rowOff>108585</xdr:rowOff>
    </xdr:from>
    <xdr:to>
      <xdr:col>3</xdr:col>
      <xdr:colOff>803910</xdr:colOff>
      <xdr:row>66</xdr:row>
      <xdr:rowOff>74295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24710" y="10871835"/>
          <a:ext cx="7366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67</xdr:row>
      <xdr:rowOff>58420</xdr:rowOff>
    </xdr:from>
    <xdr:to>
      <xdr:col>3</xdr:col>
      <xdr:colOff>806450</xdr:colOff>
      <xdr:row>71</xdr:row>
      <xdr:rowOff>53975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16455" y="11678920"/>
          <a:ext cx="74739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</xdr:colOff>
      <xdr:row>72</xdr:row>
      <xdr:rowOff>33655</xdr:rowOff>
    </xdr:from>
    <xdr:to>
      <xdr:col>3</xdr:col>
      <xdr:colOff>807720</xdr:colOff>
      <xdr:row>75</xdr:row>
      <xdr:rowOff>58420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89785" y="12511405"/>
          <a:ext cx="7753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</xdr:colOff>
      <xdr:row>76</xdr:row>
      <xdr:rowOff>109220</xdr:rowOff>
    </xdr:from>
    <xdr:to>
      <xdr:col>3</xdr:col>
      <xdr:colOff>797560</xdr:colOff>
      <xdr:row>79</xdr:row>
      <xdr:rowOff>18415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10740" y="13272770"/>
          <a:ext cx="74422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58420</xdr:colOff>
      <xdr:row>81</xdr:row>
      <xdr:rowOff>62865</xdr:rowOff>
    </xdr:from>
    <xdr:to>
      <xdr:col>3</xdr:col>
      <xdr:colOff>808990</xdr:colOff>
      <xdr:row>86</xdr:row>
      <xdr:rowOff>144145</xdr:rowOff>
    </xdr:to>
    <xdr:pic>
      <xdr:nvPicPr>
        <xdr:cNvPr id="18" name="Picture 13576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15820" y="14083665"/>
          <a:ext cx="75057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</xdr:colOff>
      <xdr:row>88</xdr:row>
      <xdr:rowOff>26035</xdr:rowOff>
    </xdr:from>
    <xdr:to>
      <xdr:col>3</xdr:col>
      <xdr:colOff>795020</xdr:colOff>
      <xdr:row>90</xdr:row>
      <xdr:rowOff>142240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89785" y="15246985"/>
          <a:ext cx="7626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44450</xdr:colOff>
      <xdr:row>91</xdr:row>
      <xdr:rowOff>33655</xdr:rowOff>
    </xdr:from>
    <xdr:to>
      <xdr:col>3</xdr:col>
      <xdr:colOff>770890</xdr:colOff>
      <xdr:row>93</xdr:row>
      <xdr:rowOff>92710</xdr:rowOff>
    </xdr:to>
    <xdr:pic>
      <xdr:nvPicPr>
        <xdr:cNvPr id="20" name="Picture 13576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01850" y="15768955"/>
          <a:ext cx="72644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94</xdr:row>
      <xdr:rowOff>32385</xdr:rowOff>
    </xdr:from>
    <xdr:to>
      <xdr:col>3</xdr:col>
      <xdr:colOff>650240</xdr:colOff>
      <xdr:row>95</xdr:row>
      <xdr:rowOff>146685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28850" y="1628203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96</xdr:row>
      <xdr:rowOff>66040</xdr:rowOff>
    </xdr:from>
    <xdr:to>
      <xdr:col>3</xdr:col>
      <xdr:colOff>497205</xdr:colOff>
      <xdr:row>98</xdr:row>
      <xdr:rowOff>62230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42490" y="16658590"/>
          <a:ext cx="41211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322580</xdr:colOff>
      <xdr:row>98</xdr:row>
      <xdr:rowOff>149225</xdr:rowOff>
    </xdr:from>
    <xdr:to>
      <xdr:col>3</xdr:col>
      <xdr:colOff>788035</xdr:colOff>
      <xdr:row>100</xdr:row>
      <xdr:rowOff>102235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79980" y="17084675"/>
          <a:ext cx="46545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101</xdr:row>
      <xdr:rowOff>50800</xdr:rowOff>
    </xdr:from>
    <xdr:to>
      <xdr:col>3</xdr:col>
      <xdr:colOff>798830</xdr:colOff>
      <xdr:row>103</xdr:row>
      <xdr:rowOff>122555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98675" y="17500600"/>
          <a:ext cx="757555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104</xdr:row>
      <xdr:rowOff>104140</xdr:rowOff>
    </xdr:from>
    <xdr:to>
      <xdr:col>3</xdr:col>
      <xdr:colOff>793115</xdr:colOff>
      <xdr:row>107</xdr:row>
      <xdr:rowOff>38735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14550" y="18068290"/>
          <a:ext cx="7359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108</xdr:row>
      <xdr:rowOff>118745</xdr:rowOff>
    </xdr:from>
    <xdr:to>
      <xdr:col>3</xdr:col>
      <xdr:colOff>790575</xdr:colOff>
      <xdr:row>115</xdr:row>
      <xdr:rowOff>51435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20900" y="18768695"/>
          <a:ext cx="727075" cy="113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73660</xdr:colOff>
      <xdr:row>132</xdr:row>
      <xdr:rowOff>42545</xdr:rowOff>
    </xdr:from>
    <xdr:to>
      <xdr:col>3</xdr:col>
      <xdr:colOff>788035</xdr:colOff>
      <xdr:row>135</xdr:row>
      <xdr:rowOff>98425</xdr:rowOff>
    </xdr:to>
    <xdr:pic>
      <xdr:nvPicPr>
        <xdr:cNvPr id="27" name="图片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31060" y="22807295"/>
          <a:ext cx="714375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116</xdr:row>
      <xdr:rowOff>75565</xdr:rowOff>
    </xdr:from>
    <xdr:to>
      <xdr:col>3</xdr:col>
      <xdr:colOff>840740</xdr:colOff>
      <xdr:row>121</xdr:row>
      <xdr:rowOff>34290</xdr:rowOff>
    </xdr:to>
    <xdr:pic>
      <xdr:nvPicPr>
        <xdr:cNvPr id="36" name="图片 1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6450" y="20097115"/>
          <a:ext cx="821690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128</xdr:row>
      <xdr:rowOff>33020</xdr:rowOff>
    </xdr:from>
    <xdr:to>
      <xdr:col>3</xdr:col>
      <xdr:colOff>818515</xdr:colOff>
      <xdr:row>131</xdr:row>
      <xdr:rowOff>135255</xdr:rowOff>
    </xdr:to>
    <xdr:pic>
      <xdr:nvPicPr>
        <xdr:cNvPr id="37" name="图片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25345" y="22111970"/>
          <a:ext cx="75057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122</xdr:row>
      <xdr:rowOff>78105</xdr:rowOff>
    </xdr:from>
    <xdr:to>
      <xdr:col>3</xdr:col>
      <xdr:colOff>850900</xdr:colOff>
      <xdr:row>127</xdr:row>
      <xdr:rowOff>13335</xdr:rowOff>
    </xdr:to>
    <xdr:pic>
      <xdr:nvPicPr>
        <xdr:cNvPr id="38" name="图片 1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2640" y="21128355"/>
          <a:ext cx="83566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96520</xdr:colOff>
      <xdr:row>289</xdr:row>
      <xdr:rowOff>95250</xdr:rowOff>
    </xdr:from>
    <xdr:to>
      <xdr:col>3</xdr:col>
      <xdr:colOff>801370</xdr:colOff>
      <xdr:row>293</xdr:row>
      <xdr:rowOff>88265</xdr:rowOff>
    </xdr:to>
    <xdr:pic>
      <xdr:nvPicPr>
        <xdr:cNvPr id="63" name="图片 4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flipH="1">
          <a:off x="2153920" y="49777650"/>
          <a:ext cx="70485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294</xdr:row>
      <xdr:rowOff>107315</xdr:rowOff>
    </xdr:from>
    <xdr:to>
      <xdr:col>3</xdr:col>
      <xdr:colOff>845185</xdr:colOff>
      <xdr:row>297</xdr:row>
      <xdr:rowOff>166370</xdr:rowOff>
    </xdr:to>
    <xdr:pic>
      <xdr:nvPicPr>
        <xdr:cNvPr id="64" name="图片 5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14550" y="50646965"/>
          <a:ext cx="78803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97790</xdr:colOff>
      <xdr:row>299</xdr:row>
      <xdr:rowOff>64135</xdr:rowOff>
    </xdr:from>
    <xdr:to>
      <xdr:col>3</xdr:col>
      <xdr:colOff>814705</xdr:colOff>
      <xdr:row>303</xdr:row>
      <xdr:rowOff>123190</xdr:rowOff>
    </xdr:to>
    <xdr:pic>
      <xdr:nvPicPr>
        <xdr:cNvPr id="65" name="图片 5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55190" y="51461035"/>
          <a:ext cx="7169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60325</xdr:colOff>
      <xdr:row>257</xdr:row>
      <xdr:rowOff>86360</xdr:rowOff>
    </xdr:from>
    <xdr:to>
      <xdr:col>3</xdr:col>
      <xdr:colOff>784860</xdr:colOff>
      <xdr:row>260</xdr:row>
      <xdr:rowOff>99695</xdr:rowOff>
    </xdr:to>
    <xdr:pic>
      <xdr:nvPicPr>
        <xdr:cNvPr id="66" name="图片 8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17725" y="44282360"/>
          <a:ext cx="7245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262</xdr:row>
      <xdr:rowOff>12700</xdr:rowOff>
    </xdr:from>
    <xdr:to>
      <xdr:col>3</xdr:col>
      <xdr:colOff>821690</xdr:colOff>
      <xdr:row>265</xdr:row>
      <xdr:rowOff>1905</xdr:rowOff>
    </xdr:to>
    <xdr:pic>
      <xdr:nvPicPr>
        <xdr:cNvPr id="67" name="图片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33600" y="45065950"/>
          <a:ext cx="74549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267</xdr:row>
      <xdr:rowOff>111760</xdr:rowOff>
    </xdr:from>
    <xdr:to>
      <xdr:col>3</xdr:col>
      <xdr:colOff>836295</xdr:colOff>
      <xdr:row>270</xdr:row>
      <xdr:rowOff>78740</xdr:rowOff>
    </xdr:to>
    <xdr:pic>
      <xdr:nvPicPr>
        <xdr:cNvPr id="68" name="图片 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05025" y="46022260"/>
          <a:ext cx="78867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37465</xdr:colOff>
      <xdr:row>272</xdr:row>
      <xdr:rowOff>76835</xdr:rowOff>
    </xdr:from>
    <xdr:to>
      <xdr:col>3</xdr:col>
      <xdr:colOff>810895</xdr:colOff>
      <xdr:row>277</xdr:row>
      <xdr:rowOff>85725</xdr:rowOff>
    </xdr:to>
    <xdr:pic>
      <xdr:nvPicPr>
        <xdr:cNvPr id="69" name="图片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94865" y="46844585"/>
          <a:ext cx="77343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284</xdr:row>
      <xdr:rowOff>71755</xdr:rowOff>
    </xdr:from>
    <xdr:to>
      <xdr:col>3</xdr:col>
      <xdr:colOff>782320</xdr:colOff>
      <xdr:row>288</xdr:row>
      <xdr:rowOff>76200</xdr:rowOff>
    </xdr:to>
    <xdr:pic>
      <xdr:nvPicPr>
        <xdr:cNvPr id="70" name="图片 4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24075" y="48896905"/>
          <a:ext cx="71564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35560</xdr:colOff>
      <xdr:row>279</xdr:row>
      <xdr:rowOff>50800</xdr:rowOff>
    </xdr:from>
    <xdr:to>
      <xdr:col>3</xdr:col>
      <xdr:colOff>838200</xdr:colOff>
      <xdr:row>283</xdr:row>
      <xdr:rowOff>112395</xdr:rowOff>
    </xdr:to>
    <xdr:pic>
      <xdr:nvPicPr>
        <xdr:cNvPr id="71" name="图片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92960" y="48018700"/>
          <a:ext cx="80264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74295</xdr:colOff>
      <xdr:row>231</xdr:row>
      <xdr:rowOff>85725</xdr:rowOff>
    </xdr:from>
    <xdr:to>
      <xdr:col>3</xdr:col>
      <xdr:colOff>765810</xdr:colOff>
      <xdr:row>234</xdr:row>
      <xdr:rowOff>76200</xdr:rowOff>
    </xdr:to>
    <xdr:pic>
      <xdr:nvPicPr>
        <xdr:cNvPr id="72" name="图片 1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31695" y="39824025"/>
          <a:ext cx="69151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123190</xdr:colOff>
      <xdr:row>235</xdr:row>
      <xdr:rowOff>71120</xdr:rowOff>
    </xdr:from>
    <xdr:to>
      <xdr:col>3</xdr:col>
      <xdr:colOff>775970</xdr:colOff>
      <xdr:row>238</xdr:row>
      <xdr:rowOff>63500</xdr:rowOff>
    </xdr:to>
    <xdr:pic>
      <xdr:nvPicPr>
        <xdr:cNvPr id="73" name="图片 2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80590" y="40495220"/>
          <a:ext cx="65278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59690</xdr:colOff>
      <xdr:row>239</xdr:row>
      <xdr:rowOff>34925</xdr:rowOff>
    </xdr:from>
    <xdr:to>
      <xdr:col>3</xdr:col>
      <xdr:colOff>840740</xdr:colOff>
      <xdr:row>242</xdr:row>
      <xdr:rowOff>117475</xdr:rowOff>
    </xdr:to>
    <xdr:pic>
      <xdr:nvPicPr>
        <xdr:cNvPr id="74" name="图片 2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17090" y="41144825"/>
          <a:ext cx="78105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24130</xdr:colOff>
      <xdr:row>243</xdr:row>
      <xdr:rowOff>67945</xdr:rowOff>
    </xdr:from>
    <xdr:to>
      <xdr:col>3</xdr:col>
      <xdr:colOff>800735</xdr:colOff>
      <xdr:row>247</xdr:row>
      <xdr:rowOff>72390</xdr:rowOff>
    </xdr:to>
    <xdr:pic>
      <xdr:nvPicPr>
        <xdr:cNvPr id="75" name="图片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081530" y="41863645"/>
          <a:ext cx="77660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248</xdr:row>
      <xdr:rowOff>76200</xdr:rowOff>
    </xdr:from>
    <xdr:to>
      <xdr:col>3</xdr:col>
      <xdr:colOff>829945</xdr:colOff>
      <xdr:row>251</xdr:row>
      <xdr:rowOff>133350</xdr:rowOff>
    </xdr:to>
    <xdr:pic>
      <xdr:nvPicPr>
        <xdr:cNvPr id="76" name="图片 7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flipH="1">
          <a:off x="2143125" y="42729150"/>
          <a:ext cx="74422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253</xdr:row>
      <xdr:rowOff>52705</xdr:rowOff>
    </xdr:from>
    <xdr:to>
      <xdr:col>3</xdr:col>
      <xdr:colOff>799465</xdr:colOff>
      <xdr:row>256</xdr:row>
      <xdr:rowOff>92710</xdr:rowOff>
    </xdr:to>
    <xdr:pic>
      <xdr:nvPicPr>
        <xdr:cNvPr id="77" name="图片 8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90750" y="43562905"/>
          <a:ext cx="66611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</xdr:colOff>
      <xdr:row>211</xdr:row>
      <xdr:rowOff>57150</xdr:rowOff>
    </xdr:from>
    <xdr:to>
      <xdr:col>3</xdr:col>
      <xdr:colOff>771525</xdr:colOff>
      <xdr:row>215</xdr:row>
      <xdr:rowOff>153670</xdr:rowOff>
    </xdr:to>
    <xdr:pic>
      <xdr:nvPicPr>
        <xdr:cNvPr id="78" name="Picture 13576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41220" y="36366450"/>
          <a:ext cx="68770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100330</xdr:colOff>
      <xdr:row>217</xdr:row>
      <xdr:rowOff>46990</xdr:rowOff>
    </xdr:from>
    <xdr:to>
      <xdr:col>3</xdr:col>
      <xdr:colOff>776605</xdr:colOff>
      <xdr:row>221</xdr:row>
      <xdr:rowOff>167640</xdr:rowOff>
    </xdr:to>
    <xdr:pic>
      <xdr:nvPicPr>
        <xdr:cNvPr id="79" name="图片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57730" y="37384990"/>
          <a:ext cx="67627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511175</xdr:colOff>
      <xdr:row>224</xdr:row>
      <xdr:rowOff>66675</xdr:rowOff>
    </xdr:from>
    <xdr:to>
      <xdr:col>3</xdr:col>
      <xdr:colOff>850265</xdr:colOff>
      <xdr:row>226</xdr:row>
      <xdr:rowOff>20955</xdr:rowOff>
    </xdr:to>
    <xdr:pic>
      <xdr:nvPicPr>
        <xdr:cNvPr id="80" name="图片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568575" y="38604825"/>
          <a:ext cx="33909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224</xdr:row>
      <xdr:rowOff>17780</xdr:rowOff>
    </xdr:from>
    <xdr:to>
      <xdr:col>3</xdr:col>
      <xdr:colOff>419100</xdr:colOff>
      <xdr:row>225</xdr:row>
      <xdr:rowOff>125730</xdr:rowOff>
    </xdr:to>
    <xdr:pic>
      <xdr:nvPicPr>
        <xdr:cNvPr id="81" name="图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flipH="1">
          <a:off x="2098675" y="38555930"/>
          <a:ext cx="37782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109220</xdr:colOff>
      <xdr:row>227</xdr:row>
      <xdr:rowOff>81915</xdr:rowOff>
    </xdr:from>
    <xdr:to>
      <xdr:col>3</xdr:col>
      <xdr:colOff>831215</xdr:colOff>
      <xdr:row>230</xdr:row>
      <xdr:rowOff>104775</xdr:rowOff>
    </xdr:to>
    <xdr:pic>
      <xdr:nvPicPr>
        <xdr:cNvPr id="82" name="图片 6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166620" y="39134415"/>
          <a:ext cx="72199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</xdr:colOff>
      <xdr:row>171</xdr:row>
      <xdr:rowOff>142240</xdr:rowOff>
    </xdr:from>
    <xdr:to>
      <xdr:col>3</xdr:col>
      <xdr:colOff>848995</xdr:colOff>
      <xdr:row>174</xdr:row>
      <xdr:rowOff>84455</xdr:rowOff>
    </xdr:to>
    <xdr:pic>
      <xdr:nvPicPr>
        <xdr:cNvPr id="83" name="图片 4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93595" y="29593540"/>
          <a:ext cx="81280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67310</xdr:colOff>
      <xdr:row>175</xdr:row>
      <xdr:rowOff>72390</xdr:rowOff>
    </xdr:from>
    <xdr:to>
      <xdr:col>3</xdr:col>
      <xdr:colOff>803275</xdr:colOff>
      <xdr:row>180</xdr:row>
      <xdr:rowOff>67310</xdr:rowOff>
    </xdr:to>
    <xdr:pic>
      <xdr:nvPicPr>
        <xdr:cNvPr id="84" name="图片 8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124710" y="30209490"/>
          <a:ext cx="73596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96520</xdr:colOff>
      <xdr:row>181</xdr:row>
      <xdr:rowOff>74295</xdr:rowOff>
    </xdr:from>
    <xdr:to>
      <xdr:col>3</xdr:col>
      <xdr:colOff>804545</xdr:colOff>
      <xdr:row>186</xdr:row>
      <xdr:rowOff>59055</xdr:rowOff>
    </xdr:to>
    <xdr:pic>
      <xdr:nvPicPr>
        <xdr:cNvPr id="85" name="图片 8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53920" y="31240095"/>
          <a:ext cx="70802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198</xdr:row>
      <xdr:rowOff>144145</xdr:rowOff>
    </xdr:from>
    <xdr:to>
      <xdr:col>3</xdr:col>
      <xdr:colOff>808355</xdr:colOff>
      <xdr:row>202</xdr:row>
      <xdr:rowOff>105410</xdr:rowOff>
    </xdr:to>
    <xdr:pic>
      <xdr:nvPicPr>
        <xdr:cNvPr id="86" name="Picture 13576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082800" y="34224595"/>
          <a:ext cx="78295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205</xdr:row>
      <xdr:rowOff>75565</xdr:rowOff>
    </xdr:from>
    <xdr:to>
      <xdr:col>3</xdr:col>
      <xdr:colOff>816610</xdr:colOff>
      <xdr:row>208</xdr:row>
      <xdr:rowOff>152400</xdr:rowOff>
    </xdr:to>
    <xdr:pic>
      <xdr:nvPicPr>
        <xdr:cNvPr id="87" name="Picture 13576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04390" y="35356165"/>
          <a:ext cx="769620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187</xdr:row>
      <xdr:rowOff>87630</xdr:rowOff>
    </xdr:from>
    <xdr:to>
      <xdr:col>3</xdr:col>
      <xdr:colOff>778510</xdr:colOff>
      <xdr:row>191</xdr:row>
      <xdr:rowOff>35560</xdr:rowOff>
    </xdr:to>
    <xdr:pic>
      <xdr:nvPicPr>
        <xdr:cNvPr id="88" name="图片 5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24075" y="32282130"/>
          <a:ext cx="71183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81915</xdr:colOff>
      <xdr:row>192</xdr:row>
      <xdr:rowOff>97155</xdr:rowOff>
    </xdr:from>
    <xdr:to>
      <xdr:col>3</xdr:col>
      <xdr:colOff>829945</xdr:colOff>
      <xdr:row>196</xdr:row>
      <xdr:rowOff>29845</xdr:rowOff>
    </xdr:to>
    <xdr:pic>
      <xdr:nvPicPr>
        <xdr:cNvPr id="89" name="图片 5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39315" y="33148905"/>
          <a:ext cx="74803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150</xdr:row>
      <xdr:rowOff>156210</xdr:rowOff>
    </xdr:from>
    <xdr:to>
      <xdr:col>3</xdr:col>
      <xdr:colOff>791210</xdr:colOff>
      <xdr:row>156</xdr:row>
      <xdr:rowOff>125095</xdr:rowOff>
    </xdr:to>
    <xdr:pic>
      <xdr:nvPicPr>
        <xdr:cNvPr id="90" name="图片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132965" y="26007060"/>
          <a:ext cx="71564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55880</xdr:colOff>
      <xdr:row>168</xdr:row>
      <xdr:rowOff>48260</xdr:rowOff>
    </xdr:from>
    <xdr:to>
      <xdr:col>3</xdr:col>
      <xdr:colOff>773430</xdr:colOff>
      <xdr:row>171</xdr:row>
      <xdr:rowOff>80010</xdr:rowOff>
    </xdr:to>
    <xdr:pic>
      <xdr:nvPicPr>
        <xdr:cNvPr id="91" name="图片 4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113280" y="28985210"/>
          <a:ext cx="71755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159</xdr:row>
      <xdr:rowOff>101600</xdr:rowOff>
    </xdr:from>
    <xdr:to>
      <xdr:col>3</xdr:col>
      <xdr:colOff>790575</xdr:colOff>
      <xdr:row>165</xdr:row>
      <xdr:rowOff>137795</xdr:rowOff>
    </xdr:to>
    <xdr:pic>
      <xdr:nvPicPr>
        <xdr:cNvPr id="92" name="图片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124075" y="27495500"/>
          <a:ext cx="72390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</xdr:colOff>
      <xdr:row>136</xdr:row>
      <xdr:rowOff>38100</xdr:rowOff>
    </xdr:from>
    <xdr:to>
      <xdr:col>3</xdr:col>
      <xdr:colOff>823595</xdr:colOff>
      <xdr:row>142</xdr:row>
      <xdr:rowOff>130175</xdr:rowOff>
    </xdr:to>
    <xdr:pic>
      <xdr:nvPicPr>
        <xdr:cNvPr id="93" name="图片 8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91690" y="23488650"/>
          <a:ext cx="78930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143</xdr:row>
      <xdr:rowOff>38735</xdr:rowOff>
    </xdr:from>
    <xdr:to>
      <xdr:col>3</xdr:col>
      <xdr:colOff>817245</xdr:colOff>
      <xdr:row>149</xdr:row>
      <xdr:rowOff>150495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07565" y="24689435"/>
          <a:ext cx="767080" cy="1140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3</xdr:row>
      <xdr:rowOff>57150</xdr:rowOff>
    </xdr:from>
    <xdr:to>
      <xdr:col>3</xdr:col>
      <xdr:colOff>845185</xdr:colOff>
      <xdr:row>6</xdr:row>
      <xdr:rowOff>119380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8675" y="704850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8</xdr:row>
      <xdr:rowOff>112395</xdr:rowOff>
    </xdr:from>
    <xdr:to>
      <xdr:col>3</xdr:col>
      <xdr:colOff>854075</xdr:colOff>
      <xdr:row>11</xdr:row>
      <xdr:rowOff>92710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470" y="1617345"/>
          <a:ext cx="80200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61595</xdr:colOff>
      <xdr:row>14</xdr:row>
      <xdr:rowOff>65405</xdr:rowOff>
    </xdr:from>
    <xdr:to>
      <xdr:col>3</xdr:col>
      <xdr:colOff>828675</xdr:colOff>
      <xdr:row>21</xdr:row>
      <xdr:rowOff>76835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8995" y="2599055"/>
          <a:ext cx="76708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22</xdr:row>
      <xdr:rowOff>78740</xdr:rowOff>
    </xdr:from>
    <xdr:to>
      <xdr:col>3</xdr:col>
      <xdr:colOff>821055</xdr:colOff>
      <xdr:row>26</xdr:row>
      <xdr:rowOff>97155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5185" y="3983990"/>
          <a:ext cx="76327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27</xdr:row>
      <xdr:rowOff>67310</xdr:rowOff>
    </xdr:from>
    <xdr:to>
      <xdr:col>3</xdr:col>
      <xdr:colOff>798195</xdr:colOff>
      <xdr:row>29</xdr:row>
      <xdr:rowOff>95250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4829810"/>
          <a:ext cx="74104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30</xdr:row>
      <xdr:rowOff>66040</xdr:rowOff>
    </xdr:from>
    <xdr:to>
      <xdr:col>3</xdr:col>
      <xdr:colOff>788035</xdr:colOff>
      <xdr:row>32</xdr:row>
      <xdr:rowOff>118110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20900" y="5342890"/>
          <a:ext cx="72453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33</xdr:row>
      <xdr:rowOff>59055</xdr:rowOff>
    </xdr:from>
    <xdr:to>
      <xdr:col>3</xdr:col>
      <xdr:colOff>816610</xdr:colOff>
      <xdr:row>38</xdr:row>
      <xdr:rowOff>100965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8520" y="5850255"/>
          <a:ext cx="74549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78740</xdr:colOff>
      <xdr:row>39</xdr:row>
      <xdr:rowOff>26035</xdr:rowOff>
    </xdr:from>
    <xdr:to>
      <xdr:col>3</xdr:col>
      <xdr:colOff>807085</xdr:colOff>
      <xdr:row>40</xdr:row>
      <xdr:rowOff>147320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36140" y="6845935"/>
          <a:ext cx="72834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41</xdr:row>
      <xdr:rowOff>62865</xdr:rowOff>
    </xdr:from>
    <xdr:to>
      <xdr:col>3</xdr:col>
      <xdr:colOff>806450</xdr:colOff>
      <xdr:row>43</xdr:row>
      <xdr:rowOff>81280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7410" y="7225665"/>
          <a:ext cx="72644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44</xdr:row>
      <xdr:rowOff>73025</xdr:rowOff>
    </xdr:from>
    <xdr:to>
      <xdr:col>3</xdr:col>
      <xdr:colOff>776605</xdr:colOff>
      <xdr:row>50</xdr:row>
      <xdr:rowOff>57785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5345" y="7750175"/>
          <a:ext cx="708660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51</xdr:row>
      <xdr:rowOff>85725</xdr:rowOff>
    </xdr:from>
    <xdr:to>
      <xdr:col>3</xdr:col>
      <xdr:colOff>762000</xdr:colOff>
      <xdr:row>57</xdr:row>
      <xdr:rowOff>78740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56460" y="8963025"/>
          <a:ext cx="66294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64135</xdr:colOff>
      <xdr:row>58</xdr:row>
      <xdr:rowOff>76835</xdr:rowOff>
    </xdr:from>
    <xdr:to>
      <xdr:col>3</xdr:col>
      <xdr:colOff>791210</xdr:colOff>
      <xdr:row>61</xdr:row>
      <xdr:rowOff>56515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21535" y="10154285"/>
          <a:ext cx="72707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67310</xdr:colOff>
      <xdr:row>62</xdr:row>
      <xdr:rowOff>108585</xdr:rowOff>
    </xdr:from>
    <xdr:to>
      <xdr:col>3</xdr:col>
      <xdr:colOff>803910</xdr:colOff>
      <xdr:row>66</xdr:row>
      <xdr:rowOff>74295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24710" y="10871835"/>
          <a:ext cx="7366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67</xdr:row>
      <xdr:rowOff>58420</xdr:rowOff>
    </xdr:from>
    <xdr:to>
      <xdr:col>3</xdr:col>
      <xdr:colOff>806450</xdr:colOff>
      <xdr:row>71</xdr:row>
      <xdr:rowOff>53975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16455" y="11678920"/>
          <a:ext cx="74739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</xdr:colOff>
      <xdr:row>72</xdr:row>
      <xdr:rowOff>33655</xdr:rowOff>
    </xdr:from>
    <xdr:to>
      <xdr:col>3</xdr:col>
      <xdr:colOff>807720</xdr:colOff>
      <xdr:row>75</xdr:row>
      <xdr:rowOff>58420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89785" y="12511405"/>
          <a:ext cx="7753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</xdr:colOff>
      <xdr:row>76</xdr:row>
      <xdr:rowOff>109220</xdr:rowOff>
    </xdr:from>
    <xdr:to>
      <xdr:col>3</xdr:col>
      <xdr:colOff>797560</xdr:colOff>
      <xdr:row>79</xdr:row>
      <xdr:rowOff>18415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10740" y="13272770"/>
          <a:ext cx="74422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58420</xdr:colOff>
      <xdr:row>81</xdr:row>
      <xdr:rowOff>62865</xdr:rowOff>
    </xdr:from>
    <xdr:to>
      <xdr:col>3</xdr:col>
      <xdr:colOff>808990</xdr:colOff>
      <xdr:row>86</xdr:row>
      <xdr:rowOff>144145</xdr:rowOff>
    </xdr:to>
    <xdr:pic>
      <xdr:nvPicPr>
        <xdr:cNvPr id="18" name="Picture 13576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15820" y="14083665"/>
          <a:ext cx="75057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</xdr:colOff>
      <xdr:row>88</xdr:row>
      <xdr:rowOff>26035</xdr:rowOff>
    </xdr:from>
    <xdr:to>
      <xdr:col>3</xdr:col>
      <xdr:colOff>795020</xdr:colOff>
      <xdr:row>90</xdr:row>
      <xdr:rowOff>142240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89785" y="15246985"/>
          <a:ext cx="7626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44450</xdr:colOff>
      <xdr:row>91</xdr:row>
      <xdr:rowOff>33655</xdr:rowOff>
    </xdr:from>
    <xdr:to>
      <xdr:col>3</xdr:col>
      <xdr:colOff>770890</xdr:colOff>
      <xdr:row>93</xdr:row>
      <xdr:rowOff>92710</xdr:rowOff>
    </xdr:to>
    <xdr:pic>
      <xdr:nvPicPr>
        <xdr:cNvPr id="20" name="Picture 13576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01850" y="15768955"/>
          <a:ext cx="72644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94</xdr:row>
      <xdr:rowOff>32385</xdr:rowOff>
    </xdr:from>
    <xdr:to>
      <xdr:col>3</xdr:col>
      <xdr:colOff>650240</xdr:colOff>
      <xdr:row>95</xdr:row>
      <xdr:rowOff>146685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28850" y="1628203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96</xdr:row>
      <xdr:rowOff>66040</xdr:rowOff>
    </xdr:from>
    <xdr:to>
      <xdr:col>3</xdr:col>
      <xdr:colOff>497205</xdr:colOff>
      <xdr:row>98</xdr:row>
      <xdr:rowOff>62230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42490" y="16658590"/>
          <a:ext cx="41211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322580</xdr:colOff>
      <xdr:row>98</xdr:row>
      <xdr:rowOff>149225</xdr:rowOff>
    </xdr:from>
    <xdr:to>
      <xdr:col>3</xdr:col>
      <xdr:colOff>788035</xdr:colOff>
      <xdr:row>100</xdr:row>
      <xdr:rowOff>102235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79980" y="17084675"/>
          <a:ext cx="46545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101</xdr:row>
      <xdr:rowOff>50800</xdr:rowOff>
    </xdr:from>
    <xdr:to>
      <xdr:col>3</xdr:col>
      <xdr:colOff>798830</xdr:colOff>
      <xdr:row>103</xdr:row>
      <xdr:rowOff>122555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98675" y="17500600"/>
          <a:ext cx="757555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104</xdr:row>
      <xdr:rowOff>104140</xdr:rowOff>
    </xdr:from>
    <xdr:to>
      <xdr:col>3</xdr:col>
      <xdr:colOff>793115</xdr:colOff>
      <xdr:row>107</xdr:row>
      <xdr:rowOff>38735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14550" y="18068290"/>
          <a:ext cx="7359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108</xdr:row>
      <xdr:rowOff>118745</xdr:rowOff>
    </xdr:from>
    <xdr:to>
      <xdr:col>3</xdr:col>
      <xdr:colOff>790575</xdr:colOff>
      <xdr:row>115</xdr:row>
      <xdr:rowOff>51435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20900" y="18768695"/>
          <a:ext cx="727075" cy="113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73660</xdr:colOff>
      <xdr:row>132</xdr:row>
      <xdr:rowOff>42545</xdr:rowOff>
    </xdr:from>
    <xdr:to>
      <xdr:col>3</xdr:col>
      <xdr:colOff>788035</xdr:colOff>
      <xdr:row>135</xdr:row>
      <xdr:rowOff>98425</xdr:rowOff>
    </xdr:to>
    <xdr:pic>
      <xdr:nvPicPr>
        <xdr:cNvPr id="27" name="图片 2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31060" y="22807295"/>
          <a:ext cx="714375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116</xdr:row>
      <xdr:rowOff>75565</xdr:rowOff>
    </xdr:from>
    <xdr:to>
      <xdr:col>3</xdr:col>
      <xdr:colOff>840740</xdr:colOff>
      <xdr:row>121</xdr:row>
      <xdr:rowOff>34290</xdr:rowOff>
    </xdr:to>
    <xdr:pic>
      <xdr:nvPicPr>
        <xdr:cNvPr id="28" name="图片 10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6450" y="20097115"/>
          <a:ext cx="821690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128</xdr:row>
      <xdr:rowOff>33020</xdr:rowOff>
    </xdr:from>
    <xdr:to>
      <xdr:col>3</xdr:col>
      <xdr:colOff>818515</xdr:colOff>
      <xdr:row>131</xdr:row>
      <xdr:rowOff>135255</xdr:rowOff>
    </xdr:to>
    <xdr:pic>
      <xdr:nvPicPr>
        <xdr:cNvPr id="29" name="图片 1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25345" y="22111970"/>
          <a:ext cx="75057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122</xdr:row>
      <xdr:rowOff>78105</xdr:rowOff>
    </xdr:from>
    <xdr:to>
      <xdr:col>3</xdr:col>
      <xdr:colOff>850900</xdr:colOff>
      <xdr:row>127</xdr:row>
      <xdr:rowOff>13335</xdr:rowOff>
    </xdr:to>
    <xdr:pic>
      <xdr:nvPicPr>
        <xdr:cNvPr id="30" name="图片 1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2640" y="21128355"/>
          <a:ext cx="83566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150</xdr:row>
      <xdr:rowOff>156210</xdr:rowOff>
    </xdr:from>
    <xdr:to>
      <xdr:col>3</xdr:col>
      <xdr:colOff>791210</xdr:colOff>
      <xdr:row>156</xdr:row>
      <xdr:rowOff>125095</xdr:rowOff>
    </xdr:to>
    <xdr:pic>
      <xdr:nvPicPr>
        <xdr:cNvPr id="58" name="图片 3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32965" y="26007060"/>
          <a:ext cx="71564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159</xdr:row>
      <xdr:rowOff>101600</xdr:rowOff>
    </xdr:from>
    <xdr:to>
      <xdr:col>3</xdr:col>
      <xdr:colOff>790575</xdr:colOff>
      <xdr:row>165</xdr:row>
      <xdr:rowOff>137795</xdr:rowOff>
    </xdr:to>
    <xdr:pic>
      <xdr:nvPicPr>
        <xdr:cNvPr id="60" name="图片 10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24075" y="27495500"/>
          <a:ext cx="72390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</xdr:colOff>
      <xdr:row>136</xdr:row>
      <xdr:rowOff>38100</xdr:rowOff>
    </xdr:from>
    <xdr:to>
      <xdr:col>3</xdr:col>
      <xdr:colOff>823595</xdr:colOff>
      <xdr:row>142</xdr:row>
      <xdr:rowOff>130175</xdr:rowOff>
    </xdr:to>
    <xdr:pic>
      <xdr:nvPicPr>
        <xdr:cNvPr id="61" name="图片 8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91690" y="23488650"/>
          <a:ext cx="78930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143</xdr:row>
      <xdr:rowOff>38735</xdr:rowOff>
    </xdr:from>
    <xdr:to>
      <xdr:col>3</xdr:col>
      <xdr:colOff>817245</xdr:colOff>
      <xdr:row>149</xdr:row>
      <xdr:rowOff>150495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07565" y="24689435"/>
          <a:ext cx="76708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124</xdr:row>
      <xdr:rowOff>95250</xdr:rowOff>
    </xdr:from>
    <xdr:to>
      <xdr:col>9</xdr:col>
      <xdr:colOff>801370</xdr:colOff>
      <xdr:row>128</xdr:row>
      <xdr:rowOff>88265</xdr:rowOff>
    </xdr:to>
    <xdr:pic>
      <xdr:nvPicPr>
        <xdr:cNvPr id="63" name="图片 48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H="1">
          <a:off x="5883275" y="21488400"/>
          <a:ext cx="70485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129</xdr:row>
      <xdr:rowOff>107315</xdr:rowOff>
    </xdr:from>
    <xdr:to>
      <xdr:col>9</xdr:col>
      <xdr:colOff>845185</xdr:colOff>
      <xdr:row>132</xdr:row>
      <xdr:rowOff>166370</xdr:rowOff>
    </xdr:to>
    <xdr:pic>
      <xdr:nvPicPr>
        <xdr:cNvPr id="64" name="图片 5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43905" y="22357715"/>
          <a:ext cx="78803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97790</xdr:colOff>
      <xdr:row>134</xdr:row>
      <xdr:rowOff>64135</xdr:rowOff>
    </xdr:from>
    <xdr:to>
      <xdr:col>9</xdr:col>
      <xdr:colOff>814705</xdr:colOff>
      <xdr:row>138</xdr:row>
      <xdr:rowOff>123190</xdr:rowOff>
    </xdr:to>
    <xdr:pic>
      <xdr:nvPicPr>
        <xdr:cNvPr id="65" name="图片 5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884545" y="23171785"/>
          <a:ext cx="7169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60325</xdr:colOff>
      <xdr:row>92</xdr:row>
      <xdr:rowOff>86360</xdr:rowOff>
    </xdr:from>
    <xdr:to>
      <xdr:col>9</xdr:col>
      <xdr:colOff>784860</xdr:colOff>
      <xdr:row>95</xdr:row>
      <xdr:rowOff>99695</xdr:rowOff>
    </xdr:to>
    <xdr:pic>
      <xdr:nvPicPr>
        <xdr:cNvPr id="66" name="图片 8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847080" y="15993110"/>
          <a:ext cx="7245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97</xdr:row>
      <xdr:rowOff>12700</xdr:rowOff>
    </xdr:from>
    <xdr:to>
      <xdr:col>9</xdr:col>
      <xdr:colOff>821690</xdr:colOff>
      <xdr:row>100</xdr:row>
      <xdr:rowOff>1905</xdr:rowOff>
    </xdr:to>
    <xdr:pic>
      <xdr:nvPicPr>
        <xdr:cNvPr id="67" name="图片 2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62955" y="16776700"/>
          <a:ext cx="74549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47625</xdr:colOff>
      <xdr:row>102</xdr:row>
      <xdr:rowOff>111760</xdr:rowOff>
    </xdr:from>
    <xdr:to>
      <xdr:col>9</xdr:col>
      <xdr:colOff>836295</xdr:colOff>
      <xdr:row>105</xdr:row>
      <xdr:rowOff>78740</xdr:rowOff>
    </xdr:to>
    <xdr:pic>
      <xdr:nvPicPr>
        <xdr:cNvPr id="68" name="图片 1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834380" y="17733010"/>
          <a:ext cx="78867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37465</xdr:colOff>
      <xdr:row>107</xdr:row>
      <xdr:rowOff>76835</xdr:rowOff>
    </xdr:from>
    <xdr:to>
      <xdr:col>9</xdr:col>
      <xdr:colOff>810895</xdr:colOff>
      <xdr:row>112</xdr:row>
      <xdr:rowOff>85725</xdr:rowOff>
    </xdr:to>
    <xdr:pic>
      <xdr:nvPicPr>
        <xdr:cNvPr id="69" name="图片 15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824220" y="18555335"/>
          <a:ext cx="77343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119</xdr:row>
      <xdr:rowOff>71755</xdr:rowOff>
    </xdr:from>
    <xdr:to>
      <xdr:col>9</xdr:col>
      <xdr:colOff>782320</xdr:colOff>
      <xdr:row>123</xdr:row>
      <xdr:rowOff>76200</xdr:rowOff>
    </xdr:to>
    <xdr:pic>
      <xdr:nvPicPr>
        <xdr:cNvPr id="70" name="图片 4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53430" y="20607655"/>
          <a:ext cx="71564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35560</xdr:colOff>
      <xdr:row>114</xdr:row>
      <xdr:rowOff>50800</xdr:rowOff>
    </xdr:from>
    <xdr:to>
      <xdr:col>9</xdr:col>
      <xdr:colOff>838200</xdr:colOff>
      <xdr:row>118</xdr:row>
      <xdr:rowOff>112395</xdr:rowOff>
    </xdr:to>
    <xdr:pic>
      <xdr:nvPicPr>
        <xdr:cNvPr id="71" name="图片 6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22315" y="19729450"/>
          <a:ext cx="80264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74295</xdr:colOff>
      <xdr:row>66</xdr:row>
      <xdr:rowOff>85725</xdr:rowOff>
    </xdr:from>
    <xdr:to>
      <xdr:col>9</xdr:col>
      <xdr:colOff>765810</xdr:colOff>
      <xdr:row>69</xdr:row>
      <xdr:rowOff>76200</xdr:rowOff>
    </xdr:to>
    <xdr:pic>
      <xdr:nvPicPr>
        <xdr:cNvPr id="72" name="图片 1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61050" y="11534775"/>
          <a:ext cx="69151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123190</xdr:colOff>
      <xdr:row>70</xdr:row>
      <xdr:rowOff>71120</xdr:rowOff>
    </xdr:from>
    <xdr:to>
      <xdr:col>9</xdr:col>
      <xdr:colOff>775970</xdr:colOff>
      <xdr:row>73</xdr:row>
      <xdr:rowOff>63500</xdr:rowOff>
    </xdr:to>
    <xdr:pic>
      <xdr:nvPicPr>
        <xdr:cNvPr id="73" name="图片 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909945" y="12205970"/>
          <a:ext cx="65278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59690</xdr:colOff>
      <xdr:row>74</xdr:row>
      <xdr:rowOff>34925</xdr:rowOff>
    </xdr:from>
    <xdr:to>
      <xdr:col>9</xdr:col>
      <xdr:colOff>840740</xdr:colOff>
      <xdr:row>77</xdr:row>
      <xdr:rowOff>117475</xdr:rowOff>
    </xdr:to>
    <xdr:pic>
      <xdr:nvPicPr>
        <xdr:cNvPr id="74" name="图片 2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46445" y="12855575"/>
          <a:ext cx="78105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24130</xdr:colOff>
      <xdr:row>78</xdr:row>
      <xdr:rowOff>67945</xdr:rowOff>
    </xdr:from>
    <xdr:to>
      <xdr:col>9</xdr:col>
      <xdr:colOff>800735</xdr:colOff>
      <xdr:row>82</xdr:row>
      <xdr:rowOff>72390</xdr:rowOff>
    </xdr:to>
    <xdr:pic>
      <xdr:nvPicPr>
        <xdr:cNvPr id="75" name="图片 75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10885" y="13574395"/>
          <a:ext cx="77660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83</xdr:row>
      <xdr:rowOff>76200</xdr:rowOff>
    </xdr:from>
    <xdr:to>
      <xdr:col>9</xdr:col>
      <xdr:colOff>829945</xdr:colOff>
      <xdr:row>86</xdr:row>
      <xdr:rowOff>133350</xdr:rowOff>
    </xdr:to>
    <xdr:pic>
      <xdr:nvPicPr>
        <xdr:cNvPr id="76" name="图片 7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flipH="1">
          <a:off x="5872480" y="14439900"/>
          <a:ext cx="74422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133350</xdr:colOff>
      <xdr:row>88</xdr:row>
      <xdr:rowOff>52705</xdr:rowOff>
    </xdr:from>
    <xdr:to>
      <xdr:col>9</xdr:col>
      <xdr:colOff>799465</xdr:colOff>
      <xdr:row>91</xdr:row>
      <xdr:rowOff>92710</xdr:rowOff>
    </xdr:to>
    <xdr:pic>
      <xdr:nvPicPr>
        <xdr:cNvPr id="77" name="图片 8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920105" y="15273655"/>
          <a:ext cx="66611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46</xdr:row>
      <xdr:rowOff>57150</xdr:rowOff>
    </xdr:from>
    <xdr:to>
      <xdr:col>9</xdr:col>
      <xdr:colOff>771525</xdr:colOff>
      <xdr:row>50</xdr:row>
      <xdr:rowOff>153670</xdr:rowOff>
    </xdr:to>
    <xdr:pic>
      <xdr:nvPicPr>
        <xdr:cNvPr id="78" name="Picture 135765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70575" y="8077200"/>
          <a:ext cx="68770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100330</xdr:colOff>
      <xdr:row>52</xdr:row>
      <xdr:rowOff>46990</xdr:rowOff>
    </xdr:from>
    <xdr:to>
      <xdr:col>9</xdr:col>
      <xdr:colOff>776605</xdr:colOff>
      <xdr:row>56</xdr:row>
      <xdr:rowOff>167640</xdr:rowOff>
    </xdr:to>
    <xdr:pic>
      <xdr:nvPicPr>
        <xdr:cNvPr id="79" name="图片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887085" y="9095740"/>
          <a:ext cx="67627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511175</xdr:colOff>
      <xdr:row>59</xdr:row>
      <xdr:rowOff>66675</xdr:rowOff>
    </xdr:from>
    <xdr:to>
      <xdr:col>9</xdr:col>
      <xdr:colOff>850265</xdr:colOff>
      <xdr:row>61</xdr:row>
      <xdr:rowOff>20955</xdr:rowOff>
    </xdr:to>
    <xdr:pic>
      <xdr:nvPicPr>
        <xdr:cNvPr id="80" name="图片 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97930" y="10315575"/>
          <a:ext cx="33909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41275</xdr:colOff>
      <xdr:row>59</xdr:row>
      <xdr:rowOff>17780</xdr:rowOff>
    </xdr:from>
    <xdr:to>
      <xdr:col>9</xdr:col>
      <xdr:colOff>419100</xdr:colOff>
      <xdr:row>60</xdr:row>
      <xdr:rowOff>125730</xdr:rowOff>
    </xdr:to>
    <xdr:pic>
      <xdr:nvPicPr>
        <xdr:cNvPr id="81" name="图片 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H="1">
          <a:off x="5828030" y="10266680"/>
          <a:ext cx="37782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109220</xdr:colOff>
      <xdr:row>62</xdr:row>
      <xdr:rowOff>81915</xdr:rowOff>
    </xdr:from>
    <xdr:to>
      <xdr:col>9</xdr:col>
      <xdr:colOff>831215</xdr:colOff>
      <xdr:row>65</xdr:row>
      <xdr:rowOff>104775</xdr:rowOff>
    </xdr:to>
    <xdr:pic>
      <xdr:nvPicPr>
        <xdr:cNvPr id="82" name="图片 6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895975" y="10845165"/>
          <a:ext cx="72199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</xdr:colOff>
      <xdr:row>6</xdr:row>
      <xdr:rowOff>142240</xdr:rowOff>
    </xdr:from>
    <xdr:to>
      <xdr:col>9</xdr:col>
      <xdr:colOff>848995</xdr:colOff>
      <xdr:row>9</xdr:row>
      <xdr:rowOff>84455</xdr:rowOff>
    </xdr:to>
    <xdr:pic>
      <xdr:nvPicPr>
        <xdr:cNvPr id="83" name="图片 48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822950" y="1304290"/>
          <a:ext cx="81280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67310</xdr:colOff>
      <xdr:row>10</xdr:row>
      <xdr:rowOff>72390</xdr:rowOff>
    </xdr:from>
    <xdr:to>
      <xdr:col>9</xdr:col>
      <xdr:colOff>803275</xdr:colOff>
      <xdr:row>15</xdr:row>
      <xdr:rowOff>67310</xdr:rowOff>
    </xdr:to>
    <xdr:pic>
      <xdr:nvPicPr>
        <xdr:cNvPr id="84" name="图片 8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54065" y="1920240"/>
          <a:ext cx="73596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16</xdr:row>
      <xdr:rowOff>74295</xdr:rowOff>
    </xdr:from>
    <xdr:to>
      <xdr:col>9</xdr:col>
      <xdr:colOff>804545</xdr:colOff>
      <xdr:row>21</xdr:row>
      <xdr:rowOff>59055</xdr:rowOff>
    </xdr:to>
    <xdr:pic>
      <xdr:nvPicPr>
        <xdr:cNvPr id="85" name="图片 8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83275" y="2950845"/>
          <a:ext cx="70802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25400</xdr:colOff>
      <xdr:row>33</xdr:row>
      <xdr:rowOff>144145</xdr:rowOff>
    </xdr:from>
    <xdr:to>
      <xdr:col>9</xdr:col>
      <xdr:colOff>808355</xdr:colOff>
      <xdr:row>37</xdr:row>
      <xdr:rowOff>105410</xdr:rowOff>
    </xdr:to>
    <xdr:pic>
      <xdr:nvPicPr>
        <xdr:cNvPr id="86" name="Picture 13576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812155" y="5935345"/>
          <a:ext cx="78295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46990</xdr:colOff>
      <xdr:row>40</xdr:row>
      <xdr:rowOff>75565</xdr:rowOff>
    </xdr:from>
    <xdr:to>
      <xdr:col>9</xdr:col>
      <xdr:colOff>816610</xdr:colOff>
      <xdr:row>43</xdr:row>
      <xdr:rowOff>152400</xdr:rowOff>
    </xdr:to>
    <xdr:pic>
      <xdr:nvPicPr>
        <xdr:cNvPr id="87" name="Picture 13576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833745" y="7066915"/>
          <a:ext cx="769620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22</xdr:row>
      <xdr:rowOff>87630</xdr:rowOff>
    </xdr:from>
    <xdr:to>
      <xdr:col>9</xdr:col>
      <xdr:colOff>778510</xdr:colOff>
      <xdr:row>26</xdr:row>
      <xdr:rowOff>35560</xdr:rowOff>
    </xdr:to>
    <xdr:pic>
      <xdr:nvPicPr>
        <xdr:cNvPr id="88" name="图片 5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853430" y="3992880"/>
          <a:ext cx="71183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</xdr:colOff>
      <xdr:row>27</xdr:row>
      <xdr:rowOff>97155</xdr:rowOff>
    </xdr:from>
    <xdr:to>
      <xdr:col>9</xdr:col>
      <xdr:colOff>829945</xdr:colOff>
      <xdr:row>31</xdr:row>
      <xdr:rowOff>29845</xdr:rowOff>
    </xdr:to>
    <xdr:pic>
      <xdr:nvPicPr>
        <xdr:cNvPr id="89" name="图片 5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868670" y="4859655"/>
          <a:ext cx="74803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55880</xdr:colOff>
      <xdr:row>3</xdr:row>
      <xdr:rowOff>48260</xdr:rowOff>
    </xdr:from>
    <xdr:to>
      <xdr:col>9</xdr:col>
      <xdr:colOff>773430</xdr:colOff>
      <xdr:row>6</xdr:row>
      <xdr:rowOff>80010</xdr:rowOff>
    </xdr:to>
    <xdr:pic>
      <xdr:nvPicPr>
        <xdr:cNvPr id="90" name="图片 4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842635" y="695960"/>
          <a:ext cx="717550" cy="546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81280</xdr:colOff>
      <xdr:row>2</xdr:row>
      <xdr:rowOff>102870</xdr:rowOff>
    </xdr:from>
    <xdr:to>
      <xdr:col>3</xdr:col>
      <xdr:colOff>568960</xdr:colOff>
      <xdr:row>7</xdr:row>
      <xdr:rowOff>104140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8485" y="631190"/>
          <a:ext cx="85852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8</xdr:row>
      <xdr:rowOff>38100</xdr:rowOff>
    </xdr:from>
    <xdr:to>
      <xdr:col>3</xdr:col>
      <xdr:colOff>563880</xdr:colOff>
      <xdr:row>8</xdr:row>
      <xdr:rowOff>460375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8825" y="1409700"/>
          <a:ext cx="48768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9</xdr:row>
      <xdr:rowOff>19050</xdr:rowOff>
    </xdr:from>
    <xdr:to>
      <xdr:col>3</xdr:col>
      <xdr:colOff>629285</xdr:colOff>
      <xdr:row>9</xdr:row>
      <xdr:rowOff>466725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1905000"/>
          <a:ext cx="57213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200977</xdr:colOff>
      <xdr:row>10</xdr:row>
      <xdr:rowOff>58102</xdr:rowOff>
    </xdr:from>
    <xdr:to>
      <xdr:col>3</xdr:col>
      <xdr:colOff>353377</xdr:colOff>
      <xdr:row>13</xdr:row>
      <xdr:rowOff>143827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1929130" y="2681605"/>
          <a:ext cx="600075" cy="15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4"/>
  <sheetViews>
    <sheetView workbookViewId="0">
      <selection activeCell="U15" sqref="U15"/>
    </sheetView>
  </sheetViews>
  <sheetFormatPr defaultColWidth="9" defaultRowHeight="13.5" x14ac:dyDescent="0.15"/>
  <cols>
    <col min="1" max="1" width="3.25" style="15" customWidth="1"/>
    <col min="2" max="2" width="9.125" style="16" customWidth="1"/>
    <col min="3" max="3" width="14.625" style="16" customWidth="1"/>
    <col min="4" max="4" width="11.5" customWidth="1"/>
    <col min="5" max="5" width="8.625" customWidth="1"/>
    <col min="6" max="6" width="6.375" customWidth="1"/>
    <col min="7" max="8" width="4.5" customWidth="1"/>
    <col min="9" max="11" width="7.375" style="20" customWidth="1"/>
    <col min="12" max="13" width="6.375" style="1" customWidth="1"/>
    <col min="14" max="14" width="7.375" style="1" customWidth="1"/>
    <col min="15" max="15" width="10" customWidth="1"/>
    <col min="16" max="16" width="5.375" customWidth="1"/>
    <col min="17" max="17" width="7" style="1" customWidth="1"/>
    <col min="18" max="18" width="5.125" style="21" customWidth="1"/>
    <col min="19" max="19" width="6.375" style="2" customWidth="1"/>
    <col min="20" max="20" width="7.375" style="2" customWidth="1"/>
  </cols>
  <sheetData>
    <row r="1" spans="1:20" ht="24" customHeight="1" x14ac:dyDescent="0.15">
      <c r="A1" s="26" t="s">
        <v>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15">
      <c r="A2" s="18" t="s">
        <v>1</v>
      </c>
      <c r="B2" s="40" t="s">
        <v>2</v>
      </c>
      <c r="C2" s="49" t="s">
        <v>3</v>
      </c>
      <c r="D2" s="40" t="s">
        <v>4</v>
      </c>
      <c r="E2" s="53" t="s">
        <v>5</v>
      </c>
      <c r="F2" s="28" t="s">
        <v>6</v>
      </c>
      <c r="G2" s="28"/>
      <c r="H2" s="28"/>
      <c r="I2" s="29" t="s">
        <v>7</v>
      </c>
      <c r="J2" s="29"/>
      <c r="K2" s="29"/>
      <c r="L2" s="30" t="s">
        <v>8</v>
      </c>
      <c r="M2" s="30"/>
      <c r="N2" s="30" t="s">
        <v>9</v>
      </c>
      <c r="O2" s="30" t="s">
        <v>10</v>
      </c>
      <c r="P2" s="30"/>
      <c r="Q2" s="30"/>
      <c r="R2" s="30"/>
      <c r="S2" s="31"/>
      <c r="T2" s="75" t="s">
        <v>11</v>
      </c>
    </row>
    <row r="3" spans="1:20" x14ac:dyDescent="0.15">
      <c r="A3" s="19" t="s">
        <v>12</v>
      </c>
      <c r="B3" s="40"/>
      <c r="C3" s="49"/>
      <c r="D3" s="40"/>
      <c r="E3" s="53"/>
      <c r="F3" s="22" t="s">
        <v>13</v>
      </c>
      <c r="G3" s="22" t="s">
        <v>14</v>
      </c>
      <c r="H3" s="22" t="s">
        <v>15</v>
      </c>
      <c r="I3" s="23" t="s">
        <v>16</v>
      </c>
      <c r="J3" s="23" t="s">
        <v>17</v>
      </c>
      <c r="K3" s="23" t="s">
        <v>18</v>
      </c>
      <c r="L3" s="4" t="s">
        <v>19</v>
      </c>
      <c r="M3" s="4" t="s">
        <v>18</v>
      </c>
      <c r="N3" s="30"/>
      <c r="O3" s="4" t="s">
        <v>20</v>
      </c>
      <c r="P3" s="4" t="s">
        <v>21</v>
      </c>
      <c r="Q3" s="4" t="s">
        <v>22</v>
      </c>
      <c r="R3" s="10" t="s">
        <v>23</v>
      </c>
      <c r="S3" s="10" t="s">
        <v>24</v>
      </c>
      <c r="T3" s="76"/>
    </row>
    <row r="4" spans="1:20" x14ac:dyDescent="0.15">
      <c r="A4" s="38">
        <v>1</v>
      </c>
      <c r="B4" s="41" t="s">
        <v>25</v>
      </c>
      <c r="C4" s="41" t="s">
        <v>26</v>
      </c>
      <c r="D4" s="51"/>
      <c r="E4" s="46" t="s">
        <v>27</v>
      </c>
      <c r="F4" s="46">
        <v>122.5</v>
      </c>
      <c r="G4" s="46">
        <v>108</v>
      </c>
      <c r="H4" s="46">
        <v>3</v>
      </c>
      <c r="I4" s="57">
        <f>F4*G4*H4*0.00000785</f>
        <v>0.31156649999999997</v>
      </c>
      <c r="J4" s="66">
        <v>0.13300000000000001</v>
      </c>
      <c r="K4" s="57">
        <f>I4-J4</f>
        <v>0.17856649999999996</v>
      </c>
      <c r="L4" s="69">
        <v>5.83</v>
      </c>
      <c r="M4" s="69">
        <v>3.4</v>
      </c>
      <c r="N4" s="69">
        <f>I4*L4-K4*M4</f>
        <v>1.2093065949999999</v>
      </c>
      <c r="O4" s="6" t="s">
        <v>28</v>
      </c>
      <c r="P4" s="6" t="s">
        <v>29</v>
      </c>
      <c r="Q4" s="9">
        <v>0.08</v>
      </c>
      <c r="R4" s="5">
        <v>1</v>
      </c>
      <c r="S4" s="14">
        <f>Q4/R4</f>
        <v>0.08</v>
      </c>
      <c r="T4" s="51">
        <f>(N7+S7)*1.12</f>
        <v>1.5896233864</v>
      </c>
    </row>
    <row r="5" spans="1:20" x14ac:dyDescent="0.15">
      <c r="A5" s="38"/>
      <c r="B5" s="41"/>
      <c r="C5" s="41"/>
      <c r="D5" s="51"/>
      <c r="E5" s="47"/>
      <c r="F5" s="47"/>
      <c r="G5" s="47"/>
      <c r="H5" s="47"/>
      <c r="I5" s="58"/>
      <c r="J5" s="67"/>
      <c r="K5" s="58"/>
      <c r="L5" s="70"/>
      <c r="M5" s="70"/>
      <c r="N5" s="70"/>
      <c r="O5" s="6" t="s">
        <v>30</v>
      </c>
      <c r="P5" s="6" t="s">
        <v>29</v>
      </c>
      <c r="Q5" s="9">
        <v>0.08</v>
      </c>
      <c r="R5" s="5">
        <v>1</v>
      </c>
      <c r="S5" s="14">
        <f>Q5/R5</f>
        <v>0.08</v>
      </c>
      <c r="T5" s="51"/>
    </row>
    <row r="6" spans="1:20" x14ac:dyDescent="0.15">
      <c r="A6" s="38"/>
      <c r="B6" s="41"/>
      <c r="C6" s="41"/>
      <c r="D6" s="51"/>
      <c r="E6" s="48"/>
      <c r="F6" s="48"/>
      <c r="G6" s="48"/>
      <c r="H6" s="48"/>
      <c r="I6" s="59"/>
      <c r="J6" s="68"/>
      <c r="K6" s="59"/>
      <c r="L6" s="71"/>
      <c r="M6" s="71"/>
      <c r="N6" s="71"/>
      <c r="O6" s="6" t="s">
        <v>31</v>
      </c>
      <c r="P6" s="6" t="s">
        <v>32</v>
      </c>
      <c r="Q6" s="9">
        <v>0.05</v>
      </c>
      <c r="R6" s="5">
        <v>1</v>
      </c>
      <c r="S6" s="14">
        <f>Q6/R6</f>
        <v>0.05</v>
      </c>
      <c r="T6" s="51"/>
    </row>
    <row r="7" spans="1:20" x14ac:dyDescent="0.15">
      <c r="A7" s="38"/>
      <c r="B7" s="41"/>
      <c r="C7" s="41"/>
      <c r="D7" s="51"/>
      <c r="E7" s="32" t="s">
        <v>33</v>
      </c>
      <c r="F7" s="33"/>
      <c r="G7" s="33"/>
      <c r="H7" s="33"/>
      <c r="I7" s="34"/>
      <c r="J7" s="34"/>
      <c r="K7" s="34"/>
      <c r="L7" s="35"/>
      <c r="M7" s="36"/>
      <c r="N7" s="9">
        <f>SUM(N4:N6)</f>
        <v>1.2093065949999999</v>
      </c>
      <c r="O7" s="32" t="s">
        <v>33</v>
      </c>
      <c r="P7" s="33"/>
      <c r="Q7" s="33"/>
      <c r="R7" s="37"/>
      <c r="S7" s="14">
        <f>SUM(S4:S6)</f>
        <v>0.21000000000000002</v>
      </c>
      <c r="T7" s="51"/>
    </row>
    <row r="8" spans="1:20" x14ac:dyDescent="0.15">
      <c r="A8" s="38">
        <v>2</v>
      </c>
      <c r="B8" s="41" t="s">
        <v>34</v>
      </c>
      <c r="C8" s="41" t="s">
        <v>35</v>
      </c>
      <c r="D8" s="51"/>
      <c r="E8" s="46" t="s">
        <v>36</v>
      </c>
      <c r="F8" s="46">
        <v>67</v>
      </c>
      <c r="G8" s="46">
        <v>275</v>
      </c>
      <c r="H8" s="46">
        <v>1.6</v>
      </c>
      <c r="I8" s="57">
        <f>F8*G8*H8*0.00000785</f>
        <v>0.23141799999999998</v>
      </c>
      <c r="J8" s="66">
        <v>0.15</v>
      </c>
      <c r="K8" s="57">
        <f>I8-J8</f>
        <v>8.141799999999999E-2</v>
      </c>
      <c r="L8" s="69">
        <v>5.83</v>
      </c>
      <c r="M8" s="69">
        <v>3.4</v>
      </c>
      <c r="N8" s="69">
        <f>I8*L8-K8*M8</f>
        <v>1.07234574</v>
      </c>
      <c r="O8" s="6" t="s">
        <v>37</v>
      </c>
      <c r="P8" s="6" t="s">
        <v>38</v>
      </c>
      <c r="Q8" s="9">
        <v>0.1</v>
      </c>
      <c r="R8" s="5">
        <v>1</v>
      </c>
      <c r="S8" s="14">
        <f t="shared" ref="S8:S13" si="0">Q8/R8</f>
        <v>0.1</v>
      </c>
      <c r="T8" s="51">
        <f>(N14+S14)*1.12</f>
        <v>1.8730272288000001</v>
      </c>
    </row>
    <row r="9" spans="1:20" x14ac:dyDescent="0.15">
      <c r="A9" s="38"/>
      <c r="B9" s="41"/>
      <c r="C9" s="41"/>
      <c r="D9" s="51"/>
      <c r="E9" s="47"/>
      <c r="F9" s="47"/>
      <c r="G9" s="47"/>
      <c r="H9" s="47"/>
      <c r="I9" s="58"/>
      <c r="J9" s="67"/>
      <c r="K9" s="58"/>
      <c r="L9" s="70"/>
      <c r="M9" s="70"/>
      <c r="N9" s="70"/>
      <c r="O9" s="6" t="s">
        <v>31</v>
      </c>
      <c r="P9" s="6" t="s">
        <v>38</v>
      </c>
      <c r="Q9" s="9">
        <v>0.1</v>
      </c>
      <c r="R9" s="5">
        <v>1</v>
      </c>
      <c r="S9" s="14">
        <f t="shared" si="0"/>
        <v>0.1</v>
      </c>
      <c r="T9" s="51"/>
    </row>
    <row r="10" spans="1:20" x14ac:dyDescent="0.15">
      <c r="A10" s="38"/>
      <c r="B10" s="41"/>
      <c r="C10" s="41"/>
      <c r="D10" s="51"/>
      <c r="E10" s="47"/>
      <c r="F10" s="47"/>
      <c r="G10" s="47"/>
      <c r="H10" s="47"/>
      <c r="I10" s="58"/>
      <c r="J10" s="67"/>
      <c r="K10" s="58"/>
      <c r="L10" s="70"/>
      <c r="M10" s="70"/>
      <c r="N10" s="70"/>
      <c r="O10" s="6" t="s">
        <v>39</v>
      </c>
      <c r="P10" s="6" t="s">
        <v>38</v>
      </c>
      <c r="Q10" s="9">
        <v>0.1</v>
      </c>
      <c r="R10" s="5">
        <v>1</v>
      </c>
      <c r="S10" s="14">
        <f t="shared" si="0"/>
        <v>0.1</v>
      </c>
      <c r="T10" s="51"/>
    </row>
    <row r="11" spans="1:20" x14ac:dyDescent="0.15">
      <c r="A11" s="38"/>
      <c r="B11" s="41"/>
      <c r="C11" s="41"/>
      <c r="D11" s="51"/>
      <c r="E11" s="47"/>
      <c r="F11" s="47"/>
      <c r="G11" s="47"/>
      <c r="H11" s="47"/>
      <c r="I11" s="58"/>
      <c r="J11" s="67"/>
      <c r="K11" s="58"/>
      <c r="L11" s="70"/>
      <c r="M11" s="70"/>
      <c r="N11" s="70"/>
      <c r="O11" s="6" t="s">
        <v>28</v>
      </c>
      <c r="P11" s="6" t="s">
        <v>38</v>
      </c>
      <c r="Q11" s="9">
        <v>0.1</v>
      </c>
      <c r="R11" s="5">
        <v>1</v>
      </c>
      <c r="S11" s="14">
        <f t="shared" si="0"/>
        <v>0.1</v>
      </c>
      <c r="T11" s="51"/>
    </row>
    <row r="12" spans="1:20" x14ac:dyDescent="0.15">
      <c r="A12" s="38"/>
      <c r="B12" s="41"/>
      <c r="C12" s="41"/>
      <c r="D12" s="51"/>
      <c r="E12" s="47"/>
      <c r="F12" s="47"/>
      <c r="G12" s="47"/>
      <c r="H12" s="47"/>
      <c r="I12" s="58"/>
      <c r="J12" s="67"/>
      <c r="K12" s="58"/>
      <c r="L12" s="70"/>
      <c r="M12" s="70"/>
      <c r="N12" s="70"/>
      <c r="O12" s="6" t="s">
        <v>40</v>
      </c>
      <c r="P12" s="6" t="s">
        <v>38</v>
      </c>
      <c r="Q12" s="9">
        <v>0.1</v>
      </c>
      <c r="R12" s="5">
        <v>1</v>
      </c>
      <c r="S12" s="14">
        <f t="shared" si="0"/>
        <v>0.1</v>
      </c>
      <c r="T12" s="51"/>
    </row>
    <row r="13" spans="1:20" x14ac:dyDescent="0.15">
      <c r="A13" s="38"/>
      <c r="B13" s="41"/>
      <c r="C13" s="41"/>
      <c r="D13" s="51"/>
      <c r="E13" s="48"/>
      <c r="F13" s="48"/>
      <c r="G13" s="48"/>
      <c r="H13" s="48"/>
      <c r="I13" s="59"/>
      <c r="J13" s="68"/>
      <c r="K13" s="59"/>
      <c r="L13" s="71"/>
      <c r="M13" s="71"/>
      <c r="N13" s="71"/>
      <c r="O13" s="6" t="s">
        <v>41</v>
      </c>
      <c r="P13" s="6" t="s">
        <v>38</v>
      </c>
      <c r="Q13" s="9">
        <v>0.1</v>
      </c>
      <c r="R13" s="5">
        <v>1</v>
      </c>
      <c r="S13" s="14">
        <f t="shared" si="0"/>
        <v>0.1</v>
      </c>
      <c r="T13" s="51"/>
    </row>
    <row r="14" spans="1:20" x14ac:dyDescent="0.15">
      <c r="A14" s="38"/>
      <c r="B14" s="41"/>
      <c r="C14" s="41"/>
      <c r="D14" s="51"/>
      <c r="E14" s="32" t="s">
        <v>33</v>
      </c>
      <c r="F14" s="33"/>
      <c r="G14" s="33"/>
      <c r="H14" s="33"/>
      <c r="I14" s="34"/>
      <c r="J14" s="34"/>
      <c r="K14" s="34"/>
      <c r="L14" s="35"/>
      <c r="M14" s="36"/>
      <c r="N14" s="9">
        <f>SUM(N8:N13)</f>
        <v>1.07234574</v>
      </c>
      <c r="O14" s="32" t="s">
        <v>33</v>
      </c>
      <c r="P14" s="33"/>
      <c r="Q14" s="33"/>
      <c r="R14" s="37"/>
      <c r="S14" s="14">
        <f>SUM(S8:S13)</f>
        <v>0.6</v>
      </c>
      <c r="T14" s="51"/>
    </row>
    <row r="15" spans="1:20" x14ac:dyDescent="0.15">
      <c r="A15" s="38">
        <v>3</v>
      </c>
      <c r="B15" s="41" t="s">
        <v>42</v>
      </c>
      <c r="C15" s="41" t="s">
        <v>43</v>
      </c>
      <c r="D15" s="51"/>
      <c r="E15" s="46" t="s">
        <v>44</v>
      </c>
      <c r="F15" s="46">
        <v>160</v>
      </c>
      <c r="G15" s="46">
        <v>160</v>
      </c>
      <c r="H15" s="46">
        <v>1.5</v>
      </c>
      <c r="I15" s="57">
        <f>F15*G15*H15*0.00000785</f>
        <v>0.30143999999999999</v>
      </c>
      <c r="J15" s="57">
        <v>0.13200000000000001</v>
      </c>
      <c r="K15" s="57">
        <f>I15-J15</f>
        <v>0.16943999999999998</v>
      </c>
      <c r="L15" s="69">
        <v>5.18</v>
      </c>
      <c r="M15" s="69">
        <v>3.4</v>
      </c>
      <c r="N15" s="69">
        <f>I15*L15-K15*M15</f>
        <v>0.98536319999999988</v>
      </c>
      <c r="O15" s="6" t="s">
        <v>45</v>
      </c>
      <c r="P15" s="6" t="s">
        <v>38</v>
      </c>
      <c r="Q15" s="9">
        <v>0.1</v>
      </c>
      <c r="R15" s="5">
        <v>1</v>
      </c>
      <c r="S15" s="14">
        <f t="shared" ref="S15:S21" si="1">Q15/R15</f>
        <v>0.1</v>
      </c>
      <c r="T15" s="51">
        <f>(N22+S22)*1.12</f>
        <v>1.8876067839999999</v>
      </c>
    </row>
    <row r="16" spans="1:20" x14ac:dyDescent="0.15">
      <c r="A16" s="38"/>
      <c r="B16" s="41"/>
      <c r="C16" s="41"/>
      <c r="D16" s="51"/>
      <c r="E16" s="47"/>
      <c r="F16" s="47"/>
      <c r="G16" s="47"/>
      <c r="H16" s="47"/>
      <c r="I16" s="58"/>
      <c r="J16" s="58"/>
      <c r="K16" s="58"/>
      <c r="L16" s="70"/>
      <c r="M16" s="70"/>
      <c r="N16" s="70"/>
      <c r="O16" s="6" t="s">
        <v>46</v>
      </c>
      <c r="P16" s="6" t="s">
        <v>38</v>
      </c>
      <c r="Q16" s="9">
        <v>0.1</v>
      </c>
      <c r="R16" s="5">
        <v>1</v>
      </c>
      <c r="S16" s="14">
        <f t="shared" si="1"/>
        <v>0.1</v>
      </c>
      <c r="T16" s="51"/>
    </row>
    <row r="17" spans="1:20" x14ac:dyDescent="0.15">
      <c r="A17" s="38"/>
      <c r="B17" s="41"/>
      <c r="C17" s="41"/>
      <c r="D17" s="51"/>
      <c r="E17" s="47"/>
      <c r="F17" s="47"/>
      <c r="G17" s="47"/>
      <c r="H17" s="47"/>
      <c r="I17" s="58"/>
      <c r="J17" s="58"/>
      <c r="K17" s="58"/>
      <c r="L17" s="70"/>
      <c r="M17" s="70"/>
      <c r="N17" s="70"/>
      <c r="O17" s="6" t="s">
        <v>47</v>
      </c>
      <c r="P17" s="6" t="s">
        <v>38</v>
      </c>
      <c r="Q17" s="9">
        <v>0.1</v>
      </c>
      <c r="R17" s="5">
        <v>1</v>
      </c>
      <c r="S17" s="14">
        <f t="shared" si="1"/>
        <v>0.1</v>
      </c>
      <c r="T17" s="51"/>
    </row>
    <row r="18" spans="1:20" x14ac:dyDescent="0.15">
      <c r="A18" s="38"/>
      <c r="B18" s="41"/>
      <c r="C18" s="41"/>
      <c r="D18" s="51"/>
      <c r="E18" s="47"/>
      <c r="F18" s="47"/>
      <c r="G18" s="47"/>
      <c r="H18" s="47"/>
      <c r="I18" s="58"/>
      <c r="J18" s="58"/>
      <c r="K18" s="58"/>
      <c r="L18" s="70"/>
      <c r="M18" s="70"/>
      <c r="N18" s="70"/>
      <c r="O18" s="6" t="s">
        <v>28</v>
      </c>
      <c r="P18" s="6" t="s">
        <v>38</v>
      </c>
      <c r="Q18" s="9">
        <v>0.1</v>
      </c>
      <c r="R18" s="5">
        <v>1</v>
      </c>
      <c r="S18" s="14">
        <f t="shared" si="1"/>
        <v>0.1</v>
      </c>
      <c r="T18" s="51"/>
    </row>
    <row r="19" spans="1:20" x14ac:dyDescent="0.15">
      <c r="A19" s="38"/>
      <c r="B19" s="41"/>
      <c r="C19" s="41"/>
      <c r="D19" s="51"/>
      <c r="E19" s="47"/>
      <c r="F19" s="47"/>
      <c r="G19" s="47"/>
      <c r="H19" s="47"/>
      <c r="I19" s="58"/>
      <c r="J19" s="58"/>
      <c r="K19" s="58"/>
      <c r="L19" s="70"/>
      <c r="M19" s="70"/>
      <c r="N19" s="70"/>
      <c r="O19" s="6" t="s">
        <v>31</v>
      </c>
      <c r="P19" s="6" t="s">
        <v>38</v>
      </c>
      <c r="Q19" s="9">
        <v>0.1</v>
      </c>
      <c r="R19" s="5">
        <v>1</v>
      </c>
      <c r="S19" s="14">
        <f t="shared" si="1"/>
        <v>0.1</v>
      </c>
      <c r="T19" s="51"/>
    </row>
    <row r="20" spans="1:20" x14ac:dyDescent="0.15">
      <c r="A20" s="38"/>
      <c r="B20" s="41"/>
      <c r="C20" s="41"/>
      <c r="D20" s="51"/>
      <c r="E20" s="47"/>
      <c r="F20" s="47"/>
      <c r="G20" s="47"/>
      <c r="H20" s="47"/>
      <c r="I20" s="58"/>
      <c r="J20" s="58"/>
      <c r="K20" s="58"/>
      <c r="L20" s="70"/>
      <c r="M20" s="70"/>
      <c r="N20" s="70"/>
      <c r="O20" s="6" t="s">
        <v>48</v>
      </c>
      <c r="P20" s="6" t="s">
        <v>38</v>
      </c>
      <c r="Q20" s="9">
        <v>0.1</v>
      </c>
      <c r="R20" s="5">
        <v>1</v>
      </c>
      <c r="S20" s="14">
        <f t="shared" si="1"/>
        <v>0.1</v>
      </c>
      <c r="T20" s="51"/>
    </row>
    <row r="21" spans="1:20" x14ac:dyDescent="0.15">
      <c r="A21" s="38"/>
      <c r="B21" s="41"/>
      <c r="C21" s="41"/>
      <c r="D21" s="51"/>
      <c r="E21" s="48"/>
      <c r="F21" s="48"/>
      <c r="G21" s="48"/>
      <c r="H21" s="48"/>
      <c r="I21" s="59"/>
      <c r="J21" s="59"/>
      <c r="K21" s="59"/>
      <c r="L21" s="71"/>
      <c r="M21" s="71"/>
      <c r="N21" s="71"/>
      <c r="O21" s="6" t="s">
        <v>49</v>
      </c>
      <c r="P21" s="6" t="s">
        <v>38</v>
      </c>
      <c r="Q21" s="9">
        <v>0.1</v>
      </c>
      <c r="R21" s="5">
        <v>1</v>
      </c>
      <c r="S21" s="14">
        <f t="shared" si="1"/>
        <v>0.1</v>
      </c>
      <c r="T21" s="51"/>
    </row>
    <row r="22" spans="1:20" x14ac:dyDescent="0.15">
      <c r="A22" s="38"/>
      <c r="B22" s="41"/>
      <c r="C22" s="41"/>
      <c r="D22" s="51"/>
      <c r="E22" s="32" t="s">
        <v>33</v>
      </c>
      <c r="F22" s="33"/>
      <c r="G22" s="33"/>
      <c r="H22" s="33"/>
      <c r="I22" s="34"/>
      <c r="J22" s="34"/>
      <c r="K22" s="34"/>
      <c r="L22" s="35"/>
      <c r="M22" s="36"/>
      <c r="N22" s="9">
        <f>SUM(N15:N21)</f>
        <v>0.98536319999999988</v>
      </c>
      <c r="O22" s="32" t="s">
        <v>33</v>
      </c>
      <c r="P22" s="33"/>
      <c r="Q22" s="33"/>
      <c r="R22" s="37"/>
      <c r="S22" s="14">
        <f>SUM(S15:S21)</f>
        <v>0.7</v>
      </c>
      <c r="T22" s="51"/>
    </row>
    <row r="23" spans="1:20" x14ac:dyDescent="0.15">
      <c r="A23" s="38">
        <v>4</v>
      </c>
      <c r="B23" s="41" t="s">
        <v>50</v>
      </c>
      <c r="C23" s="41" t="s">
        <v>51</v>
      </c>
      <c r="D23" s="51"/>
      <c r="E23" s="46" t="s">
        <v>44</v>
      </c>
      <c r="F23" s="46">
        <v>60</v>
      </c>
      <c r="G23" s="46">
        <v>320</v>
      </c>
      <c r="H23" s="46">
        <v>1.5</v>
      </c>
      <c r="I23" s="57">
        <f>F23*G23*H23*0.00000785</f>
        <v>0.22607999999999998</v>
      </c>
      <c r="J23" s="66">
        <v>0.11799999999999999</v>
      </c>
      <c r="K23" s="57">
        <f>I23-J23</f>
        <v>0.10807999999999998</v>
      </c>
      <c r="L23" s="69">
        <v>5.18</v>
      </c>
      <c r="M23" s="69">
        <v>3.4</v>
      </c>
      <c r="N23" s="69">
        <f>I23*L23-K23*M23</f>
        <v>0.80362239999999996</v>
      </c>
      <c r="O23" s="6" t="s">
        <v>30</v>
      </c>
      <c r="P23" s="6" t="s">
        <v>38</v>
      </c>
      <c r="Q23" s="9">
        <v>0.1</v>
      </c>
      <c r="R23" s="5">
        <v>1</v>
      </c>
      <c r="S23" s="14">
        <f>Q23/R23</f>
        <v>0.1</v>
      </c>
      <c r="T23" s="51">
        <f>(N27+S27)*1.12</f>
        <v>1.348057088</v>
      </c>
    </row>
    <row r="24" spans="1:20" x14ac:dyDescent="0.15">
      <c r="A24" s="38"/>
      <c r="B24" s="41"/>
      <c r="C24" s="41"/>
      <c r="D24" s="51"/>
      <c r="E24" s="47"/>
      <c r="F24" s="47"/>
      <c r="G24" s="47"/>
      <c r="H24" s="47"/>
      <c r="I24" s="58"/>
      <c r="J24" s="67"/>
      <c r="K24" s="58"/>
      <c r="L24" s="70"/>
      <c r="M24" s="70"/>
      <c r="N24" s="70"/>
      <c r="O24" s="6" t="s">
        <v>28</v>
      </c>
      <c r="P24" s="6" t="s">
        <v>38</v>
      </c>
      <c r="Q24" s="9">
        <v>0.1</v>
      </c>
      <c r="R24" s="5">
        <v>1</v>
      </c>
      <c r="S24" s="14">
        <f>Q24/R24</f>
        <v>0.1</v>
      </c>
      <c r="T24" s="51"/>
    </row>
    <row r="25" spans="1:20" x14ac:dyDescent="0.15">
      <c r="A25" s="38"/>
      <c r="B25" s="41"/>
      <c r="C25" s="41"/>
      <c r="D25" s="51"/>
      <c r="E25" s="47"/>
      <c r="F25" s="47"/>
      <c r="G25" s="47"/>
      <c r="H25" s="47"/>
      <c r="I25" s="58"/>
      <c r="J25" s="67"/>
      <c r="K25" s="58"/>
      <c r="L25" s="70"/>
      <c r="M25" s="70"/>
      <c r="N25" s="70"/>
      <c r="O25" s="6" t="s">
        <v>52</v>
      </c>
      <c r="P25" s="6" t="s">
        <v>38</v>
      </c>
      <c r="Q25" s="9">
        <v>0.1</v>
      </c>
      <c r="R25" s="5">
        <v>1</v>
      </c>
      <c r="S25" s="14">
        <f>Q25/R25</f>
        <v>0.1</v>
      </c>
      <c r="T25" s="51"/>
    </row>
    <row r="26" spans="1:20" x14ac:dyDescent="0.15">
      <c r="A26" s="38"/>
      <c r="B26" s="41"/>
      <c r="C26" s="41"/>
      <c r="D26" s="51"/>
      <c r="E26" s="48"/>
      <c r="F26" s="48"/>
      <c r="G26" s="48"/>
      <c r="H26" s="48"/>
      <c r="I26" s="59"/>
      <c r="J26" s="68"/>
      <c r="K26" s="59"/>
      <c r="L26" s="71"/>
      <c r="M26" s="71"/>
      <c r="N26" s="71"/>
      <c r="O26" s="6" t="s">
        <v>52</v>
      </c>
      <c r="P26" s="6" t="s">
        <v>38</v>
      </c>
      <c r="Q26" s="9">
        <v>0.1</v>
      </c>
      <c r="R26" s="5">
        <v>1</v>
      </c>
      <c r="S26" s="14">
        <f>Q26/R26</f>
        <v>0.1</v>
      </c>
      <c r="T26" s="51"/>
    </row>
    <row r="27" spans="1:20" x14ac:dyDescent="0.15">
      <c r="A27" s="38"/>
      <c r="B27" s="41"/>
      <c r="C27" s="41"/>
      <c r="D27" s="51"/>
      <c r="E27" s="32" t="s">
        <v>33</v>
      </c>
      <c r="F27" s="33"/>
      <c r="G27" s="33"/>
      <c r="H27" s="33"/>
      <c r="I27" s="34"/>
      <c r="J27" s="34"/>
      <c r="K27" s="34"/>
      <c r="L27" s="35"/>
      <c r="M27" s="36"/>
      <c r="N27" s="9">
        <f>SUM(N23:N26)</f>
        <v>0.80362239999999996</v>
      </c>
      <c r="O27" s="32" t="s">
        <v>33</v>
      </c>
      <c r="P27" s="33"/>
      <c r="Q27" s="33"/>
      <c r="R27" s="37"/>
      <c r="S27" s="14">
        <f>SUM(S23:S26)</f>
        <v>0.4</v>
      </c>
      <c r="T27" s="51"/>
    </row>
    <row r="28" spans="1:20" x14ac:dyDescent="0.15">
      <c r="A28" s="38">
        <v>5</v>
      </c>
      <c r="B28" s="42" t="s">
        <v>53</v>
      </c>
      <c r="C28" s="42" t="s">
        <v>54</v>
      </c>
      <c r="D28" s="50"/>
      <c r="E28" s="46" t="s">
        <v>55</v>
      </c>
      <c r="F28" s="46">
        <v>130</v>
      </c>
      <c r="G28" s="46">
        <v>360</v>
      </c>
      <c r="H28" s="46">
        <v>2</v>
      </c>
      <c r="I28" s="57">
        <f>F28*G28*H28*0.00000785</f>
        <v>0.73475999999999997</v>
      </c>
      <c r="J28" s="57">
        <v>0.52800000000000002</v>
      </c>
      <c r="K28" s="57">
        <f>I28-J28</f>
        <v>0.20675999999999994</v>
      </c>
      <c r="L28" s="69">
        <v>5.18</v>
      </c>
      <c r="M28" s="69">
        <v>3.4</v>
      </c>
      <c r="N28" s="69">
        <f>I28*L28-K28*M28</f>
        <v>3.1030727999999996</v>
      </c>
      <c r="O28" s="6" t="s">
        <v>28</v>
      </c>
      <c r="P28" s="6" t="s">
        <v>38</v>
      </c>
      <c r="Q28" s="9">
        <v>0.1</v>
      </c>
      <c r="R28" s="5">
        <v>2</v>
      </c>
      <c r="S28" s="14">
        <f>Q28/R28</f>
        <v>0.05</v>
      </c>
      <c r="T28" s="51">
        <f>(N33+S33)*1.12</f>
        <v>2.0177207679999998</v>
      </c>
    </row>
    <row r="29" spans="1:20" x14ac:dyDescent="0.15">
      <c r="A29" s="38"/>
      <c r="B29" s="42"/>
      <c r="C29" s="50"/>
      <c r="D29" s="50"/>
      <c r="E29" s="47"/>
      <c r="F29" s="47"/>
      <c r="G29" s="47"/>
      <c r="H29" s="47"/>
      <c r="I29" s="58"/>
      <c r="J29" s="58"/>
      <c r="K29" s="58"/>
      <c r="L29" s="70"/>
      <c r="M29" s="70"/>
      <c r="N29" s="70"/>
      <c r="O29" s="6" t="s">
        <v>39</v>
      </c>
      <c r="P29" s="6" t="s">
        <v>38</v>
      </c>
      <c r="Q29" s="9">
        <v>0.1</v>
      </c>
      <c r="R29" s="5">
        <v>2</v>
      </c>
      <c r="S29" s="14">
        <f>Q29/R29</f>
        <v>0.05</v>
      </c>
      <c r="T29" s="51"/>
    </row>
    <row r="30" spans="1:20" x14ac:dyDescent="0.15">
      <c r="A30" s="38"/>
      <c r="B30" s="42"/>
      <c r="C30" s="50"/>
      <c r="D30" s="50"/>
      <c r="E30" s="47"/>
      <c r="F30" s="47"/>
      <c r="G30" s="47"/>
      <c r="H30" s="47"/>
      <c r="I30" s="58"/>
      <c r="J30" s="58"/>
      <c r="K30" s="58"/>
      <c r="L30" s="70"/>
      <c r="M30" s="70"/>
      <c r="N30" s="70"/>
      <c r="O30" s="6" t="s">
        <v>56</v>
      </c>
      <c r="P30" s="6" t="s">
        <v>38</v>
      </c>
      <c r="Q30" s="9">
        <v>0.1</v>
      </c>
      <c r="R30" s="5">
        <v>2</v>
      </c>
      <c r="S30" s="14">
        <f>Q30/R30</f>
        <v>0.05</v>
      </c>
      <c r="T30" s="51"/>
    </row>
    <row r="31" spans="1:20" x14ac:dyDescent="0.15">
      <c r="A31" s="38"/>
      <c r="B31" s="42" t="s">
        <v>57</v>
      </c>
      <c r="C31" s="42" t="s">
        <v>58</v>
      </c>
      <c r="D31" s="50"/>
      <c r="E31" s="47"/>
      <c r="F31" s="47"/>
      <c r="G31" s="47"/>
      <c r="H31" s="47"/>
      <c r="I31" s="58"/>
      <c r="J31" s="58"/>
      <c r="K31" s="58"/>
      <c r="L31" s="70"/>
      <c r="M31" s="70"/>
      <c r="N31" s="70"/>
      <c r="O31" s="6" t="s">
        <v>40</v>
      </c>
      <c r="P31" s="6" t="s">
        <v>38</v>
      </c>
      <c r="Q31" s="9">
        <v>0.1</v>
      </c>
      <c r="R31" s="5">
        <v>2</v>
      </c>
      <c r="S31" s="14">
        <f>Q31/R31</f>
        <v>0.05</v>
      </c>
      <c r="T31" s="51"/>
    </row>
    <row r="32" spans="1:20" x14ac:dyDescent="0.15">
      <c r="A32" s="38"/>
      <c r="B32" s="42"/>
      <c r="C32" s="50"/>
      <c r="D32" s="50"/>
      <c r="E32" s="48"/>
      <c r="F32" s="48"/>
      <c r="G32" s="48"/>
      <c r="H32" s="48"/>
      <c r="I32" s="59"/>
      <c r="J32" s="59"/>
      <c r="K32" s="59"/>
      <c r="L32" s="71"/>
      <c r="M32" s="71"/>
      <c r="N32" s="71"/>
      <c r="O32" s="6" t="s">
        <v>59</v>
      </c>
      <c r="P32" s="6" t="s">
        <v>38</v>
      </c>
      <c r="Q32" s="9">
        <v>0.1</v>
      </c>
      <c r="R32" s="5">
        <v>2</v>
      </c>
      <c r="S32" s="14">
        <f>Q32/R32</f>
        <v>0.05</v>
      </c>
      <c r="T32" s="51"/>
    </row>
    <row r="33" spans="1:20" x14ac:dyDescent="0.15">
      <c r="A33" s="38"/>
      <c r="B33" s="42"/>
      <c r="C33" s="50"/>
      <c r="D33" s="50"/>
      <c r="E33" s="32" t="s">
        <v>33</v>
      </c>
      <c r="F33" s="33"/>
      <c r="G33" s="33"/>
      <c r="H33" s="33"/>
      <c r="I33" s="34"/>
      <c r="J33" s="34"/>
      <c r="K33" s="34"/>
      <c r="L33" s="35"/>
      <c r="M33" s="36"/>
      <c r="N33" s="9">
        <f>SUM(N28:N32)/2</f>
        <v>1.5515363999999998</v>
      </c>
      <c r="O33" s="32" t="s">
        <v>33</v>
      </c>
      <c r="P33" s="33"/>
      <c r="Q33" s="33"/>
      <c r="R33" s="37"/>
      <c r="S33" s="14">
        <f>SUM(S28:S32)</f>
        <v>0.25</v>
      </c>
      <c r="T33" s="51"/>
    </row>
    <row r="34" spans="1:20" x14ac:dyDescent="0.15">
      <c r="A34" s="38">
        <v>6</v>
      </c>
      <c r="B34" s="41" t="s">
        <v>60</v>
      </c>
      <c r="C34" s="51" t="s">
        <v>61</v>
      </c>
      <c r="D34" s="51"/>
      <c r="E34" s="46" t="s">
        <v>55</v>
      </c>
      <c r="F34" s="46">
        <v>71</v>
      </c>
      <c r="G34" s="46">
        <v>271</v>
      </c>
      <c r="H34" s="46">
        <v>2</v>
      </c>
      <c r="I34" s="57">
        <f>F34*G34*H34*0.00000785</f>
        <v>0.30208369999999996</v>
      </c>
      <c r="J34" s="57">
        <v>0.20799999999999999</v>
      </c>
      <c r="K34" s="57">
        <f>I34-J34</f>
        <v>9.4083699999999965E-2</v>
      </c>
      <c r="L34" s="69">
        <v>5.18</v>
      </c>
      <c r="M34" s="69">
        <v>3.4</v>
      </c>
      <c r="N34" s="69">
        <f>I34*L34-K34*M34</f>
        <v>1.2449089859999998</v>
      </c>
      <c r="O34" s="6" t="s">
        <v>39</v>
      </c>
      <c r="P34" s="6" t="s">
        <v>38</v>
      </c>
      <c r="Q34" s="9">
        <v>0.1</v>
      </c>
      <c r="R34" s="5">
        <v>1</v>
      </c>
      <c r="S34" s="14">
        <f>Q34/R34</f>
        <v>0.1</v>
      </c>
      <c r="T34" s="51">
        <f>(N39+S39)*1.12</f>
        <v>1.9542980643199999</v>
      </c>
    </row>
    <row r="35" spans="1:20" x14ac:dyDescent="0.15">
      <c r="A35" s="38"/>
      <c r="B35" s="41"/>
      <c r="C35" s="51"/>
      <c r="D35" s="51"/>
      <c r="E35" s="47"/>
      <c r="F35" s="47"/>
      <c r="G35" s="47"/>
      <c r="H35" s="47"/>
      <c r="I35" s="58"/>
      <c r="J35" s="58"/>
      <c r="K35" s="58"/>
      <c r="L35" s="70"/>
      <c r="M35" s="70"/>
      <c r="N35" s="70"/>
      <c r="O35" s="6" t="s">
        <v>28</v>
      </c>
      <c r="P35" s="6" t="s">
        <v>38</v>
      </c>
      <c r="Q35" s="9">
        <v>0.1</v>
      </c>
      <c r="R35" s="5">
        <v>1</v>
      </c>
      <c r="S35" s="14">
        <f>Q35/R35</f>
        <v>0.1</v>
      </c>
      <c r="T35" s="51"/>
    </row>
    <row r="36" spans="1:20" x14ac:dyDescent="0.15">
      <c r="A36" s="38"/>
      <c r="B36" s="41"/>
      <c r="C36" s="51"/>
      <c r="D36" s="51"/>
      <c r="E36" s="47"/>
      <c r="F36" s="47"/>
      <c r="G36" s="47"/>
      <c r="H36" s="47"/>
      <c r="I36" s="58"/>
      <c r="J36" s="58"/>
      <c r="K36" s="58"/>
      <c r="L36" s="70"/>
      <c r="M36" s="70"/>
      <c r="N36" s="70"/>
      <c r="O36" s="6" t="s">
        <v>31</v>
      </c>
      <c r="P36" s="6" t="s">
        <v>38</v>
      </c>
      <c r="Q36" s="9">
        <v>0.1</v>
      </c>
      <c r="R36" s="5">
        <v>1</v>
      </c>
      <c r="S36" s="14">
        <f>Q36/R36</f>
        <v>0.1</v>
      </c>
      <c r="T36" s="51"/>
    </row>
    <row r="37" spans="1:20" x14ac:dyDescent="0.15">
      <c r="A37" s="38"/>
      <c r="B37" s="41"/>
      <c r="C37" s="51"/>
      <c r="D37" s="51"/>
      <c r="E37" s="47"/>
      <c r="F37" s="47"/>
      <c r="G37" s="47"/>
      <c r="H37" s="47"/>
      <c r="I37" s="58"/>
      <c r="J37" s="58"/>
      <c r="K37" s="58"/>
      <c r="L37" s="70"/>
      <c r="M37" s="70"/>
      <c r="N37" s="70"/>
      <c r="O37" s="6" t="s">
        <v>40</v>
      </c>
      <c r="P37" s="6" t="s">
        <v>38</v>
      </c>
      <c r="Q37" s="9">
        <v>0.1</v>
      </c>
      <c r="R37" s="5">
        <v>1</v>
      </c>
      <c r="S37" s="14">
        <f>Q37/R37</f>
        <v>0.1</v>
      </c>
      <c r="T37" s="51"/>
    </row>
    <row r="38" spans="1:20" x14ac:dyDescent="0.15">
      <c r="A38" s="38"/>
      <c r="B38" s="41"/>
      <c r="C38" s="51"/>
      <c r="D38" s="51"/>
      <c r="E38" s="48"/>
      <c r="F38" s="48"/>
      <c r="G38" s="48"/>
      <c r="H38" s="48"/>
      <c r="I38" s="59"/>
      <c r="J38" s="59"/>
      <c r="K38" s="59"/>
      <c r="L38" s="71"/>
      <c r="M38" s="71"/>
      <c r="N38" s="71"/>
      <c r="O38" s="6" t="s">
        <v>52</v>
      </c>
      <c r="P38" s="6" t="s">
        <v>38</v>
      </c>
      <c r="Q38" s="9">
        <v>0.1</v>
      </c>
      <c r="R38" s="5">
        <v>1</v>
      </c>
      <c r="S38" s="14">
        <f>Q38/R38</f>
        <v>0.1</v>
      </c>
      <c r="T38" s="51"/>
    </row>
    <row r="39" spans="1:20" x14ac:dyDescent="0.15">
      <c r="A39" s="38"/>
      <c r="B39" s="41"/>
      <c r="C39" s="51"/>
      <c r="D39" s="51"/>
      <c r="E39" s="32" t="s">
        <v>33</v>
      </c>
      <c r="F39" s="33"/>
      <c r="G39" s="33"/>
      <c r="H39" s="33"/>
      <c r="I39" s="34"/>
      <c r="J39" s="34"/>
      <c r="K39" s="34"/>
      <c r="L39" s="35"/>
      <c r="M39" s="36"/>
      <c r="N39" s="9">
        <f>SUM(N34:N38)</f>
        <v>1.2449089859999998</v>
      </c>
      <c r="O39" s="32" t="s">
        <v>33</v>
      </c>
      <c r="P39" s="33"/>
      <c r="Q39" s="33"/>
      <c r="R39" s="37"/>
      <c r="S39" s="14">
        <f>SUM(S34:S38)</f>
        <v>0.5</v>
      </c>
      <c r="T39" s="51"/>
    </row>
    <row r="40" spans="1:20" x14ac:dyDescent="0.15">
      <c r="A40" s="38">
        <v>7</v>
      </c>
      <c r="B40" s="39" t="s">
        <v>62</v>
      </c>
      <c r="C40" s="38" t="s">
        <v>63</v>
      </c>
      <c r="D40" s="38"/>
      <c r="E40" s="46" t="s">
        <v>36</v>
      </c>
      <c r="F40" s="46">
        <v>130</v>
      </c>
      <c r="G40" s="46">
        <v>504</v>
      </c>
      <c r="H40" s="46">
        <v>1.6</v>
      </c>
      <c r="I40" s="57">
        <f>F40*G40*H40*0.00000785</f>
        <v>0.82293119999999997</v>
      </c>
      <c r="J40" s="57">
        <v>0.502</v>
      </c>
      <c r="K40" s="57">
        <f>I40-J40</f>
        <v>0.32093119999999997</v>
      </c>
      <c r="L40" s="69">
        <v>5.83</v>
      </c>
      <c r="M40" s="69">
        <v>3.4</v>
      </c>
      <c r="N40" s="69">
        <f>I40*L40-K40*M40</f>
        <v>3.7065228159999997</v>
      </c>
      <c r="O40" s="6" t="s">
        <v>28</v>
      </c>
      <c r="P40" s="6" t="s">
        <v>64</v>
      </c>
      <c r="Q40" s="9">
        <v>0.16</v>
      </c>
      <c r="R40" s="5">
        <v>2</v>
      </c>
      <c r="S40" s="14">
        <f>Q40/R40</f>
        <v>0.08</v>
      </c>
      <c r="T40" s="51">
        <f>(N44+S44)*1.12</f>
        <v>2.3332527769600002</v>
      </c>
    </row>
    <row r="41" spans="1:20" x14ac:dyDescent="0.15">
      <c r="A41" s="38"/>
      <c r="B41" s="39"/>
      <c r="C41" s="38"/>
      <c r="D41" s="38"/>
      <c r="E41" s="47"/>
      <c r="F41" s="47"/>
      <c r="G41" s="47"/>
      <c r="H41" s="47"/>
      <c r="I41" s="58"/>
      <c r="J41" s="58"/>
      <c r="K41" s="58"/>
      <c r="L41" s="70"/>
      <c r="M41" s="70"/>
      <c r="N41" s="70"/>
      <c r="O41" s="6" t="s">
        <v>39</v>
      </c>
      <c r="P41" s="6" t="s">
        <v>38</v>
      </c>
      <c r="Q41" s="9">
        <v>0.1</v>
      </c>
      <c r="R41" s="5">
        <v>2</v>
      </c>
      <c r="S41" s="14">
        <f>Q41/R41</f>
        <v>0.05</v>
      </c>
      <c r="T41" s="51"/>
    </row>
    <row r="42" spans="1:20" x14ac:dyDescent="0.15">
      <c r="A42" s="38"/>
      <c r="B42" s="42" t="s">
        <v>65</v>
      </c>
      <c r="C42" s="50" t="s">
        <v>66</v>
      </c>
      <c r="D42" s="50"/>
      <c r="E42" s="47"/>
      <c r="F42" s="47"/>
      <c r="G42" s="47"/>
      <c r="H42" s="47"/>
      <c r="I42" s="58"/>
      <c r="J42" s="58"/>
      <c r="K42" s="58"/>
      <c r="L42" s="70"/>
      <c r="M42" s="70"/>
      <c r="N42" s="70"/>
      <c r="O42" s="6" t="s">
        <v>56</v>
      </c>
      <c r="P42" s="6" t="s">
        <v>38</v>
      </c>
      <c r="Q42" s="9">
        <v>0.1</v>
      </c>
      <c r="R42" s="5">
        <v>2</v>
      </c>
      <c r="S42" s="14">
        <f>Q42/R42</f>
        <v>0.05</v>
      </c>
      <c r="T42" s="51"/>
    </row>
    <row r="43" spans="1:20" x14ac:dyDescent="0.15">
      <c r="A43" s="38"/>
      <c r="B43" s="42"/>
      <c r="C43" s="50"/>
      <c r="D43" s="50"/>
      <c r="E43" s="48"/>
      <c r="F43" s="48"/>
      <c r="G43" s="48"/>
      <c r="H43" s="48"/>
      <c r="I43" s="59"/>
      <c r="J43" s="59"/>
      <c r="K43" s="59"/>
      <c r="L43" s="71"/>
      <c r="M43" s="71"/>
      <c r="N43" s="71"/>
      <c r="O43" s="6" t="s">
        <v>67</v>
      </c>
      <c r="P43" s="6" t="s">
        <v>38</v>
      </c>
      <c r="Q43" s="9">
        <v>0.1</v>
      </c>
      <c r="R43" s="5">
        <v>2</v>
      </c>
      <c r="S43" s="14">
        <f>Q43/R43</f>
        <v>0.05</v>
      </c>
      <c r="T43" s="51"/>
    </row>
    <row r="44" spans="1:20" x14ac:dyDescent="0.15">
      <c r="A44" s="38"/>
      <c r="B44" s="42"/>
      <c r="C44" s="50"/>
      <c r="D44" s="50"/>
      <c r="E44" s="32" t="s">
        <v>33</v>
      </c>
      <c r="F44" s="33"/>
      <c r="G44" s="33"/>
      <c r="H44" s="33"/>
      <c r="I44" s="34"/>
      <c r="J44" s="34"/>
      <c r="K44" s="34"/>
      <c r="L44" s="35"/>
      <c r="M44" s="36"/>
      <c r="N44" s="9">
        <f>SUM(N40:N43)/2</f>
        <v>1.8532614079999998</v>
      </c>
      <c r="O44" s="32" t="s">
        <v>33</v>
      </c>
      <c r="P44" s="33"/>
      <c r="Q44" s="33"/>
      <c r="R44" s="37"/>
      <c r="S44" s="14">
        <f>SUM(S40:S43)</f>
        <v>0.22999999999999998</v>
      </c>
      <c r="T44" s="51"/>
    </row>
    <row r="45" spans="1:20" x14ac:dyDescent="0.15">
      <c r="A45" s="38">
        <v>8</v>
      </c>
      <c r="B45" s="41" t="s">
        <v>68</v>
      </c>
      <c r="C45" s="51" t="s">
        <v>69</v>
      </c>
      <c r="D45" s="51"/>
      <c r="E45" s="46" t="s">
        <v>70</v>
      </c>
      <c r="F45" s="46">
        <v>140</v>
      </c>
      <c r="G45" s="46">
        <v>550</v>
      </c>
      <c r="H45" s="46">
        <v>2</v>
      </c>
      <c r="I45" s="57">
        <f>F45*G45*H45*0.00000785</f>
        <v>1.2088999999999999</v>
      </c>
      <c r="J45" s="57">
        <v>0.73399999999999999</v>
      </c>
      <c r="K45" s="57">
        <f>I45-J45</f>
        <v>0.47489999999999988</v>
      </c>
      <c r="L45" s="69">
        <v>5.83</v>
      </c>
      <c r="M45" s="69">
        <v>3.4</v>
      </c>
      <c r="N45" s="69">
        <f>I45*L45-K45*M45</f>
        <v>5.4332269999999996</v>
      </c>
      <c r="O45" s="6" t="s">
        <v>28</v>
      </c>
      <c r="P45" s="6" t="s">
        <v>71</v>
      </c>
      <c r="Q45" s="9">
        <v>0.2</v>
      </c>
      <c r="R45" s="5">
        <v>1</v>
      </c>
      <c r="S45" s="14">
        <f t="shared" ref="S45:S50" si="2">Q45/R45</f>
        <v>0.2</v>
      </c>
      <c r="T45" s="51">
        <f>(N51+S51)*1.12</f>
        <v>7.0260142400000003</v>
      </c>
    </row>
    <row r="46" spans="1:20" x14ac:dyDescent="0.15">
      <c r="A46" s="38"/>
      <c r="B46" s="41"/>
      <c r="C46" s="51"/>
      <c r="D46" s="51"/>
      <c r="E46" s="47"/>
      <c r="F46" s="47"/>
      <c r="G46" s="47"/>
      <c r="H46" s="47"/>
      <c r="I46" s="58"/>
      <c r="J46" s="58"/>
      <c r="K46" s="58"/>
      <c r="L46" s="70"/>
      <c r="M46" s="70"/>
      <c r="N46" s="70"/>
      <c r="O46" s="6" t="s">
        <v>39</v>
      </c>
      <c r="P46" s="6" t="s">
        <v>64</v>
      </c>
      <c r="Q46" s="9">
        <v>0.16</v>
      </c>
      <c r="R46" s="5">
        <v>1</v>
      </c>
      <c r="S46" s="14">
        <f t="shared" si="2"/>
        <v>0.16</v>
      </c>
      <c r="T46" s="51"/>
    </row>
    <row r="47" spans="1:20" x14ac:dyDescent="0.15">
      <c r="A47" s="38"/>
      <c r="B47" s="41"/>
      <c r="C47" s="51"/>
      <c r="D47" s="51"/>
      <c r="E47" s="47"/>
      <c r="F47" s="47"/>
      <c r="G47" s="47"/>
      <c r="H47" s="47"/>
      <c r="I47" s="58"/>
      <c r="J47" s="58"/>
      <c r="K47" s="58"/>
      <c r="L47" s="70"/>
      <c r="M47" s="70"/>
      <c r="N47" s="70"/>
      <c r="O47" s="6" t="s">
        <v>56</v>
      </c>
      <c r="P47" s="6" t="s">
        <v>64</v>
      </c>
      <c r="Q47" s="9">
        <v>0.16</v>
      </c>
      <c r="R47" s="5">
        <v>1</v>
      </c>
      <c r="S47" s="14">
        <f t="shared" si="2"/>
        <v>0.16</v>
      </c>
      <c r="T47" s="51"/>
    </row>
    <row r="48" spans="1:20" x14ac:dyDescent="0.15">
      <c r="A48" s="38"/>
      <c r="B48" s="41"/>
      <c r="C48" s="51"/>
      <c r="D48" s="51"/>
      <c r="E48" s="47"/>
      <c r="F48" s="47"/>
      <c r="G48" s="47"/>
      <c r="H48" s="47"/>
      <c r="I48" s="58"/>
      <c r="J48" s="58"/>
      <c r="K48" s="58"/>
      <c r="L48" s="70"/>
      <c r="M48" s="70"/>
      <c r="N48" s="70"/>
      <c r="O48" s="6" t="s">
        <v>40</v>
      </c>
      <c r="P48" s="6" t="s">
        <v>64</v>
      </c>
      <c r="Q48" s="9">
        <v>0.16</v>
      </c>
      <c r="R48" s="5">
        <v>1</v>
      </c>
      <c r="S48" s="14">
        <f t="shared" si="2"/>
        <v>0.16</v>
      </c>
      <c r="T48" s="51"/>
    </row>
    <row r="49" spans="1:20" x14ac:dyDescent="0.15">
      <c r="A49" s="38"/>
      <c r="B49" s="41"/>
      <c r="C49" s="51"/>
      <c r="D49" s="51"/>
      <c r="E49" s="47"/>
      <c r="F49" s="47"/>
      <c r="G49" s="47"/>
      <c r="H49" s="47"/>
      <c r="I49" s="58"/>
      <c r="J49" s="58"/>
      <c r="K49" s="58"/>
      <c r="L49" s="70"/>
      <c r="M49" s="70"/>
      <c r="N49" s="70"/>
      <c r="O49" s="6" t="s">
        <v>72</v>
      </c>
      <c r="P49" s="6" t="s">
        <v>64</v>
      </c>
      <c r="Q49" s="9">
        <v>0.16</v>
      </c>
      <c r="R49" s="5">
        <v>1</v>
      </c>
      <c r="S49" s="14">
        <f t="shared" si="2"/>
        <v>0.16</v>
      </c>
      <c r="T49" s="51"/>
    </row>
    <row r="50" spans="1:20" x14ac:dyDescent="0.15">
      <c r="A50" s="38"/>
      <c r="B50" s="41"/>
      <c r="C50" s="51"/>
      <c r="D50" s="51"/>
      <c r="E50" s="48"/>
      <c r="F50" s="48"/>
      <c r="G50" s="48"/>
      <c r="H50" s="48"/>
      <c r="I50" s="59"/>
      <c r="J50" s="59"/>
      <c r="K50" s="59"/>
      <c r="L50" s="71"/>
      <c r="M50" s="71"/>
      <c r="N50" s="71"/>
      <c r="O50" s="6" t="s">
        <v>31</v>
      </c>
      <c r="P50" s="6"/>
      <c r="Q50" s="9"/>
      <c r="R50" s="5">
        <v>1</v>
      </c>
      <c r="S50" s="14">
        <f t="shared" si="2"/>
        <v>0</v>
      </c>
      <c r="T50" s="51"/>
    </row>
    <row r="51" spans="1:20" x14ac:dyDescent="0.15">
      <c r="A51" s="38"/>
      <c r="B51" s="41"/>
      <c r="C51" s="51"/>
      <c r="D51" s="51"/>
      <c r="E51" s="32" t="s">
        <v>33</v>
      </c>
      <c r="F51" s="33"/>
      <c r="G51" s="33"/>
      <c r="H51" s="33"/>
      <c r="I51" s="34"/>
      <c r="J51" s="34"/>
      <c r="K51" s="34"/>
      <c r="L51" s="35"/>
      <c r="M51" s="36"/>
      <c r="N51" s="9">
        <f>SUM(N45:N50)</f>
        <v>5.4332269999999996</v>
      </c>
      <c r="O51" s="32" t="s">
        <v>33</v>
      </c>
      <c r="P51" s="33"/>
      <c r="Q51" s="33"/>
      <c r="R51" s="37"/>
      <c r="S51" s="14">
        <f>SUM(S45:S50)</f>
        <v>0.84000000000000008</v>
      </c>
      <c r="T51" s="51"/>
    </row>
    <row r="52" spans="1:20" x14ac:dyDescent="0.15">
      <c r="A52" s="38">
        <v>9</v>
      </c>
      <c r="B52" s="39" t="s">
        <v>73</v>
      </c>
      <c r="C52" s="38" t="s">
        <v>74</v>
      </c>
      <c r="D52" s="38"/>
      <c r="E52" s="46" t="s">
        <v>70</v>
      </c>
      <c r="F52" s="46">
        <v>140</v>
      </c>
      <c r="G52" s="46">
        <v>550</v>
      </c>
      <c r="H52" s="46">
        <v>2</v>
      </c>
      <c r="I52" s="57">
        <f>F52*G52*H52*0.00000785</f>
        <v>1.2088999999999999</v>
      </c>
      <c r="J52" s="57">
        <v>0.73399999999999999</v>
      </c>
      <c r="K52" s="57">
        <f>I52-J52</f>
        <v>0.47489999999999988</v>
      </c>
      <c r="L52" s="69">
        <v>5.83</v>
      </c>
      <c r="M52" s="69">
        <v>3.4</v>
      </c>
      <c r="N52" s="69">
        <f>I52*L52-K52*M52</f>
        <v>5.4332269999999996</v>
      </c>
      <c r="O52" s="6" t="s">
        <v>28</v>
      </c>
      <c r="P52" s="6" t="s">
        <v>71</v>
      </c>
      <c r="Q52" s="9">
        <v>0.2</v>
      </c>
      <c r="R52" s="5">
        <v>1</v>
      </c>
      <c r="S52" s="14">
        <f t="shared" ref="S52:S57" si="3">Q52/R52</f>
        <v>0.2</v>
      </c>
      <c r="T52" s="51">
        <f>(N58+S58)*1.12</f>
        <v>7.0260142400000003</v>
      </c>
    </row>
    <row r="53" spans="1:20" x14ac:dyDescent="0.15">
      <c r="A53" s="38"/>
      <c r="B53" s="39"/>
      <c r="C53" s="38"/>
      <c r="D53" s="38"/>
      <c r="E53" s="47"/>
      <c r="F53" s="47"/>
      <c r="G53" s="47"/>
      <c r="H53" s="47"/>
      <c r="I53" s="58"/>
      <c r="J53" s="58"/>
      <c r="K53" s="58"/>
      <c r="L53" s="70"/>
      <c r="M53" s="70"/>
      <c r="N53" s="70"/>
      <c r="O53" s="6" t="s">
        <v>39</v>
      </c>
      <c r="P53" s="6" t="s">
        <v>64</v>
      </c>
      <c r="Q53" s="9">
        <v>0.16</v>
      </c>
      <c r="R53" s="5">
        <v>1</v>
      </c>
      <c r="S53" s="14">
        <f t="shared" si="3"/>
        <v>0.16</v>
      </c>
      <c r="T53" s="51"/>
    </row>
    <row r="54" spans="1:20" x14ac:dyDescent="0.15">
      <c r="A54" s="38"/>
      <c r="B54" s="39"/>
      <c r="C54" s="38"/>
      <c r="D54" s="38"/>
      <c r="E54" s="47"/>
      <c r="F54" s="47"/>
      <c r="G54" s="47"/>
      <c r="H54" s="47"/>
      <c r="I54" s="58"/>
      <c r="J54" s="58"/>
      <c r="K54" s="58"/>
      <c r="L54" s="70"/>
      <c r="M54" s="70"/>
      <c r="N54" s="70"/>
      <c r="O54" s="6" t="s">
        <v>56</v>
      </c>
      <c r="P54" s="6" t="s">
        <v>64</v>
      </c>
      <c r="Q54" s="9">
        <v>0.16</v>
      </c>
      <c r="R54" s="5">
        <v>1</v>
      </c>
      <c r="S54" s="14">
        <f t="shared" si="3"/>
        <v>0.16</v>
      </c>
      <c r="T54" s="51"/>
    </row>
    <row r="55" spans="1:20" x14ac:dyDescent="0.15">
      <c r="A55" s="38"/>
      <c r="B55" s="39"/>
      <c r="C55" s="38"/>
      <c r="D55" s="38"/>
      <c r="E55" s="47"/>
      <c r="F55" s="47"/>
      <c r="G55" s="47"/>
      <c r="H55" s="47"/>
      <c r="I55" s="58"/>
      <c r="J55" s="58"/>
      <c r="K55" s="58"/>
      <c r="L55" s="70"/>
      <c r="M55" s="70"/>
      <c r="N55" s="70"/>
      <c r="O55" s="6" t="s">
        <v>40</v>
      </c>
      <c r="P55" s="6" t="s">
        <v>64</v>
      </c>
      <c r="Q55" s="9">
        <v>0.16</v>
      </c>
      <c r="R55" s="5">
        <v>1</v>
      </c>
      <c r="S55" s="14">
        <f t="shared" si="3"/>
        <v>0.16</v>
      </c>
      <c r="T55" s="51"/>
    </row>
    <row r="56" spans="1:20" x14ac:dyDescent="0.15">
      <c r="A56" s="38"/>
      <c r="B56" s="39"/>
      <c r="C56" s="38"/>
      <c r="D56" s="38"/>
      <c r="E56" s="47"/>
      <c r="F56" s="47"/>
      <c r="G56" s="47"/>
      <c r="H56" s="47"/>
      <c r="I56" s="58"/>
      <c r="J56" s="58"/>
      <c r="K56" s="58"/>
      <c r="L56" s="70"/>
      <c r="M56" s="70"/>
      <c r="N56" s="70"/>
      <c r="O56" s="6" t="s">
        <v>72</v>
      </c>
      <c r="P56" s="6" t="s">
        <v>64</v>
      </c>
      <c r="Q56" s="9">
        <v>0.16</v>
      </c>
      <c r="R56" s="5">
        <v>1</v>
      </c>
      <c r="S56" s="14">
        <f t="shared" si="3"/>
        <v>0.16</v>
      </c>
      <c r="T56" s="51"/>
    </row>
    <row r="57" spans="1:20" x14ac:dyDescent="0.15">
      <c r="A57" s="38"/>
      <c r="B57" s="39"/>
      <c r="C57" s="38"/>
      <c r="D57" s="38"/>
      <c r="E57" s="48"/>
      <c r="F57" s="48"/>
      <c r="G57" s="48"/>
      <c r="H57" s="48"/>
      <c r="I57" s="59"/>
      <c r="J57" s="59"/>
      <c r="K57" s="59"/>
      <c r="L57" s="71"/>
      <c r="M57" s="71"/>
      <c r="N57" s="71"/>
      <c r="O57" s="6" t="s">
        <v>31</v>
      </c>
      <c r="P57" s="6"/>
      <c r="Q57" s="9"/>
      <c r="R57" s="5">
        <v>1</v>
      </c>
      <c r="S57" s="14">
        <f t="shared" si="3"/>
        <v>0</v>
      </c>
      <c r="T57" s="51"/>
    </row>
    <row r="58" spans="1:20" x14ac:dyDescent="0.15">
      <c r="A58" s="38"/>
      <c r="B58" s="39"/>
      <c r="C58" s="38"/>
      <c r="D58" s="38"/>
      <c r="E58" s="32" t="s">
        <v>33</v>
      </c>
      <c r="F58" s="33"/>
      <c r="G58" s="33"/>
      <c r="H58" s="33"/>
      <c r="I58" s="34"/>
      <c r="J58" s="34"/>
      <c r="K58" s="34"/>
      <c r="L58" s="35"/>
      <c r="M58" s="36"/>
      <c r="N58" s="9">
        <f>SUM(N52:N57)</f>
        <v>5.4332269999999996</v>
      </c>
      <c r="O58" s="32" t="s">
        <v>33</v>
      </c>
      <c r="P58" s="33"/>
      <c r="Q58" s="33"/>
      <c r="R58" s="37"/>
      <c r="S58" s="14">
        <f>SUM(S52:S57)</f>
        <v>0.84000000000000008</v>
      </c>
      <c r="T58" s="51"/>
    </row>
    <row r="59" spans="1:20" x14ac:dyDescent="0.15">
      <c r="A59" s="38">
        <v>10</v>
      </c>
      <c r="B59" s="42" t="s">
        <v>75</v>
      </c>
      <c r="C59" s="42" t="s">
        <v>76</v>
      </c>
      <c r="D59" s="50"/>
      <c r="E59" s="46" t="s">
        <v>77</v>
      </c>
      <c r="F59" s="46">
        <v>150</v>
      </c>
      <c r="G59" s="46">
        <v>467</v>
      </c>
      <c r="H59" s="46">
        <v>2.5</v>
      </c>
      <c r="I59" s="57">
        <f>F59*G59*H59*0.00000785</f>
        <v>1.37473125</v>
      </c>
      <c r="J59" s="57">
        <v>0.6</v>
      </c>
      <c r="K59" s="57">
        <f>I59-J59</f>
        <v>0.77473124999999998</v>
      </c>
      <c r="L59" s="69">
        <v>5.83</v>
      </c>
      <c r="M59" s="69">
        <v>3.4</v>
      </c>
      <c r="N59" s="69">
        <f>I59*L59-K59*M59</f>
        <v>5.3805969375</v>
      </c>
      <c r="O59" s="6" t="s">
        <v>39</v>
      </c>
      <c r="P59" s="6" t="s">
        <v>71</v>
      </c>
      <c r="Q59" s="9">
        <v>0.2</v>
      </c>
      <c r="R59" s="5">
        <v>2</v>
      </c>
      <c r="S59" s="14">
        <f t="shared" ref="S59:S66" si="4">Q59/R59</f>
        <v>0.1</v>
      </c>
      <c r="T59" s="51">
        <f>(N67+S67)*1.12</f>
        <v>3.8419342850000007</v>
      </c>
    </row>
    <row r="60" spans="1:20" x14ac:dyDescent="0.15">
      <c r="A60" s="38"/>
      <c r="B60" s="42"/>
      <c r="C60" s="42"/>
      <c r="D60" s="50"/>
      <c r="E60" s="47"/>
      <c r="F60" s="47"/>
      <c r="G60" s="47"/>
      <c r="H60" s="47"/>
      <c r="I60" s="58"/>
      <c r="J60" s="58"/>
      <c r="K60" s="58"/>
      <c r="L60" s="70"/>
      <c r="M60" s="70"/>
      <c r="N60" s="70"/>
      <c r="O60" s="6" t="s">
        <v>28</v>
      </c>
      <c r="P60" s="6" t="s">
        <v>71</v>
      </c>
      <c r="Q60" s="9">
        <v>0.2</v>
      </c>
      <c r="R60" s="5">
        <v>2</v>
      </c>
      <c r="S60" s="14">
        <f t="shared" si="4"/>
        <v>0.1</v>
      </c>
      <c r="T60" s="51"/>
    </row>
    <row r="61" spans="1:20" x14ac:dyDescent="0.15">
      <c r="A61" s="38"/>
      <c r="B61" s="42"/>
      <c r="C61" s="42"/>
      <c r="D61" s="50"/>
      <c r="E61" s="47"/>
      <c r="F61" s="47"/>
      <c r="G61" s="47"/>
      <c r="H61" s="47"/>
      <c r="I61" s="58"/>
      <c r="J61" s="58"/>
      <c r="K61" s="58"/>
      <c r="L61" s="70"/>
      <c r="M61" s="70"/>
      <c r="N61" s="70"/>
      <c r="O61" s="6" t="s">
        <v>28</v>
      </c>
      <c r="P61" s="6" t="s">
        <v>71</v>
      </c>
      <c r="Q61" s="9">
        <v>0.2</v>
      </c>
      <c r="R61" s="5">
        <v>2</v>
      </c>
      <c r="S61" s="14">
        <f t="shared" si="4"/>
        <v>0.1</v>
      </c>
      <c r="T61" s="51"/>
    </row>
    <row r="62" spans="1:20" x14ac:dyDescent="0.15">
      <c r="A62" s="38"/>
      <c r="B62" s="42"/>
      <c r="C62" s="42"/>
      <c r="D62" s="50"/>
      <c r="E62" s="47"/>
      <c r="F62" s="47"/>
      <c r="G62" s="47"/>
      <c r="H62" s="47"/>
      <c r="I62" s="58"/>
      <c r="J62" s="58"/>
      <c r="K62" s="58"/>
      <c r="L62" s="70"/>
      <c r="M62" s="70"/>
      <c r="N62" s="70"/>
      <c r="O62" s="6" t="s">
        <v>28</v>
      </c>
      <c r="P62" s="6" t="s">
        <v>71</v>
      </c>
      <c r="Q62" s="9">
        <v>0.2</v>
      </c>
      <c r="R62" s="5">
        <v>2</v>
      </c>
      <c r="S62" s="14">
        <f t="shared" si="4"/>
        <v>0.1</v>
      </c>
      <c r="T62" s="51"/>
    </row>
    <row r="63" spans="1:20" x14ac:dyDescent="0.15">
      <c r="A63" s="38"/>
      <c r="B63" s="42" t="s">
        <v>78</v>
      </c>
      <c r="C63" s="42" t="s">
        <v>79</v>
      </c>
      <c r="D63" s="50"/>
      <c r="E63" s="47"/>
      <c r="F63" s="47"/>
      <c r="G63" s="47"/>
      <c r="H63" s="47"/>
      <c r="I63" s="58"/>
      <c r="J63" s="58"/>
      <c r="K63" s="58"/>
      <c r="L63" s="70"/>
      <c r="M63" s="70"/>
      <c r="N63" s="70"/>
      <c r="O63" s="6" t="s">
        <v>28</v>
      </c>
      <c r="P63" s="6" t="s">
        <v>71</v>
      </c>
      <c r="Q63" s="9">
        <v>0.2</v>
      </c>
      <c r="R63" s="5">
        <v>2</v>
      </c>
      <c r="S63" s="14">
        <f t="shared" si="4"/>
        <v>0.1</v>
      </c>
      <c r="T63" s="51"/>
    </row>
    <row r="64" spans="1:20" x14ac:dyDescent="0.15">
      <c r="A64" s="38"/>
      <c r="B64" s="42"/>
      <c r="C64" s="42"/>
      <c r="D64" s="50"/>
      <c r="E64" s="47"/>
      <c r="F64" s="47"/>
      <c r="G64" s="47"/>
      <c r="H64" s="47"/>
      <c r="I64" s="58"/>
      <c r="J64" s="58"/>
      <c r="K64" s="58"/>
      <c r="L64" s="70"/>
      <c r="M64" s="70"/>
      <c r="N64" s="70"/>
      <c r="O64" s="6" t="s">
        <v>31</v>
      </c>
      <c r="P64" s="6" t="s">
        <v>71</v>
      </c>
      <c r="Q64" s="9">
        <v>0.2</v>
      </c>
      <c r="R64" s="5">
        <v>2</v>
      </c>
      <c r="S64" s="14">
        <f t="shared" si="4"/>
        <v>0.1</v>
      </c>
      <c r="T64" s="51"/>
    </row>
    <row r="65" spans="1:20" x14ac:dyDescent="0.15">
      <c r="A65" s="38"/>
      <c r="B65" s="42"/>
      <c r="C65" s="42"/>
      <c r="D65" s="50"/>
      <c r="E65" s="47"/>
      <c r="F65" s="47"/>
      <c r="G65" s="47"/>
      <c r="H65" s="47"/>
      <c r="I65" s="58"/>
      <c r="J65" s="58"/>
      <c r="K65" s="58"/>
      <c r="L65" s="70"/>
      <c r="M65" s="70"/>
      <c r="N65" s="70"/>
      <c r="O65" s="6" t="s">
        <v>31</v>
      </c>
      <c r="P65" s="6" t="s">
        <v>71</v>
      </c>
      <c r="Q65" s="9">
        <v>0.2</v>
      </c>
      <c r="R65" s="5">
        <v>2</v>
      </c>
      <c r="S65" s="14">
        <f t="shared" si="4"/>
        <v>0.1</v>
      </c>
      <c r="T65" s="51"/>
    </row>
    <row r="66" spans="1:20" x14ac:dyDescent="0.15">
      <c r="A66" s="38"/>
      <c r="B66" s="42"/>
      <c r="C66" s="42"/>
      <c r="D66" s="50"/>
      <c r="E66" s="48"/>
      <c r="F66" s="48"/>
      <c r="G66" s="48"/>
      <c r="H66" s="48"/>
      <c r="I66" s="59"/>
      <c r="J66" s="59"/>
      <c r="K66" s="59"/>
      <c r="L66" s="71"/>
      <c r="M66" s="71"/>
      <c r="N66" s="71"/>
      <c r="O66" s="6" t="s">
        <v>40</v>
      </c>
      <c r="P66" s="6" t="s">
        <v>29</v>
      </c>
      <c r="Q66" s="9">
        <v>0.08</v>
      </c>
      <c r="R66" s="5">
        <v>2</v>
      </c>
      <c r="S66" s="14">
        <f t="shared" si="4"/>
        <v>0.04</v>
      </c>
      <c r="T66" s="51"/>
    </row>
    <row r="67" spans="1:20" x14ac:dyDescent="0.15">
      <c r="A67" s="38"/>
      <c r="B67" s="42"/>
      <c r="C67" s="42"/>
      <c r="D67" s="50"/>
      <c r="E67" s="32" t="s">
        <v>33</v>
      </c>
      <c r="F67" s="33"/>
      <c r="G67" s="33"/>
      <c r="H67" s="33"/>
      <c r="I67" s="34"/>
      <c r="J67" s="34"/>
      <c r="K67" s="34"/>
      <c r="L67" s="35"/>
      <c r="M67" s="36"/>
      <c r="N67" s="9">
        <f>SUM(N59:N66)/2</f>
        <v>2.69029846875</v>
      </c>
      <c r="O67" s="32" t="s">
        <v>33</v>
      </c>
      <c r="P67" s="33"/>
      <c r="Q67" s="33"/>
      <c r="R67" s="37"/>
      <c r="S67" s="14">
        <f>SUM(S59:S66)</f>
        <v>0.74</v>
      </c>
      <c r="T67" s="51"/>
    </row>
    <row r="68" spans="1:20" x14ac:dyDescent="0.15">
      <c r="A68" s="38">
        <v>11</v>
      </c>
      <c r="B68" s="41" t="s">
        <v>80</v>
      </c>
      <c r="C68" s="51" t="s">
        <v>81</v>
      </c>
      <c r="D68" s="51"/>
      <c r="E68" s="46" t="s">
        <v>70</v>
      </c>
      <c r="F68" s="46">
        <v>150</v>
      </c>
      <c r="G68" s="46">
        <v>550</v>
      </c>
      <c r="H68" s="46">
        <v>2</v>
      </c>
      <c r="I68" s="57">
        <f>F68*G68*H68*0.00000785</f>
        <v>1.2952499999999998</v>
      </c>
      <c r="J68" s="57">
        <v>0.79400000000000004</v>
      </c>
      <c r="K68" s="57">
        <f>I68-J68</f>
        <v>0.50124999999999975</v>
      </c>
      <c r="L68" s="69">
        <v>5.83</v>
      </c>
      <c r="M68" s="69">
        <v>3.4</v>
      </c>
      <c r="N68" s="69">
        <f>I68*L68-K68*M68</f>
        <v>5.8470575</v>
      </c>
      <c r="O68" s="6" t="s">
        <v>28</v>
      </c>
      <c r="P68" s="6" t="s">
        <v>71</v>
      </c>
      <c r="Q68" s="9">
        <v>0.2</v>
      </c>
      <c r="R68" s="5">
        <v>1</v>
      </c>
      <c r="S68" s="14">
        <f>Q68/R68</f>
        <v>0.2</v>
      </c>
      <c r="T68" s="51">
        <f>(N72+S72)*1.12</f>
        <v>7.4447044000000009</v>
      </c>
    </row>
    <row r="69" spans="1:20" x14ac:dyDescent="0.15">
      <c r="A69" s="38"/>
      <c r="B69" s="41"/>
      <c r="C69" s="51"/>
      <c r="D69" s="51"/>
      <c r="E69" s="47"/>
      <c r="F69" s="47"/>
      <c r="G69" s="47"/>
      <c r="H69" s="47"/>
      <c r="I69" s="58"/>
      <c r="J69" s="58"/>
      <c r="K69" s="58"/>
      <c r="L69" s="70"/>
      <c r="M69" s="70"/>
      <c r="N69" s="70"/>
      <c r="O69" s="6" t="s">
        <v>39</v>
      </c>
      <c r="P69" s="6" t="s">
        <v>71</v>
      </c>
      <c r="Q69" s="9">
        <v>0.2</v>
      </c>
      <c r="R69" s="5">
        <v>1</v>
      </c>
      <c r="S69" s="14">
        <f>Q69/R69</f>
        <v>0.2</v>
      </c>
      <c r="T69" s="51"/>
    </row>
    <row r="70" spans="1:20" x14ac:dyDescent="0.15">
      <c r="A70" s="38"/>
      <c r="B70" s="41"/>
      <c r="C70" s="51"/>
      <c r="D70" s="51"/>
      <c r="E70" s="47"/>
      <c r="F70" s="47"/>
      <c r="G70" s="47"/>
      <c r="H70" s="47"/>
      <c r="I70" s="58"/>
      <c r="J70" s="58"/>
      <c r="K70" s="58"/>
      <c r="L70" s="70"/>
      <c r="M70" s="70"/>
      <c r="N70" s="70"/>
      <c r="O70" s="6" t="s">
        <v>28</v>
      </c>
      <c r="P70" s="6" t="s">
        <v>71</v>
      </c>
      <c r="Q70" s="9">
        <v>0.2</v>
      </c>
      <c r="R70" s="5">
        <v>1</v>
      </c>
      <c r="S70" s="14">
        <f>Q70/R70</f>
        <v>0.2</v>
      </c>
      <c r="T70" s="51"/>
    </row>
    <row r="71" spans="1:20" x14ac:dyDescent="0.15">
      <c r="A71" s="38"/>
      <c r="B71" s="41"/>
      <c r="C71" s="51"/>
      <c r="D71" s="51"/>
      <c r="E71" s="48"/>
      <c r="F71" s="48"/>
      <c r="G71" s="48"/>
      <c r="H71" s="48"/>
      <c r="I71" s="59"/>
      <c r="J71" s="59"/>
      <c r="K71" s="59"/>
      <c r="L71" s="71"/>
      <c r="M71" s="71"/>
      <c r="N71" s="71"/>
      <c r="O71" s="6" t="s">
        <v>31</v>
      </c>
      <c r="P71" s="6" t="s">
        <v>71</v>
      </c>
      <c r="Q71" s="9">
        <v>0.2</v>
      </c>
      <c r="R71" s="5">
        <v>1</v>
      </c>
      <c r="S71" s="14">
        <f>Q71/R71</f>
        <v>0.2</v>
      </c>
      <c r="T71" s="51"/>
    </row>
    <row r="72" spans="1:20" x14ac:dyDescent="0.15">
      <c r="A72" s="38"/>
      <c r="B72" s="41"/>
      <c r="C72" s="51"/>
      <c r="D72" s="51"/>
      <c r="E72" s="32" t="s">
        <v>33</v>
      </c>
      <c r="F72" s="33"/>
      <c r="G72" s="33"/>
      <c r="H72" s="33"/>
      <c r="I72" s="34"/>
      <c r="J72" s="34"/>
      <c r="K72" s="34"/>
      <c r="L72" s="35"/>
      <c r="M72" s="36"/>
      <c r="N72" s="9">
        <f>SUM(N68:N71)</f>
        <v>5.8470575</v>
      </c>
      <c r="O72" s="32" t="s">
        <v>33</v>
      </c>
      <c r="P72" s="33"/>
      <c r="Q72" s="33"/>
      <c r="R72" s="37"/>
      <c r="S72" s="14">
        <f>SUM(S68:S71)</f>
        <v>0.8</v>
      </c>
      <c r="T72" s="51"/>
    </row>
    <row r="73" spans="1:20" x14ac:dyDescent="0.15">
      <c r="A73" s="38">
        <v>12</v>
      </c>
      <c r="B73" s="41" t="s">
        <v>82</v>
      </c>
      <c r="C73" s="41" t="s">
        <v>83</v>
      </c>
      <c r="D73" s="51"/>
      <c r="E73" s="46" t="s">
        <v>77</v>
      </c>
      <c r="F73" s="46">
        <v>80</v>
      </c>
      <c r="G73" s="46">
        <v>491</v>
      </c>
      <c r="H73" s="46">
        <v>2.5</v>
      </c>
      <c r="I73" s="57">
        <f>F73*G73*H73*0.00000785</f>
        <v>0.77086999999999994</v>
      </c>
      <c r="J73" s="57">
        <v>0.64100000000000001</v>
      </c>
      <c r="K73" s="57">
        <f>I73-J73</f>
        <v>0.12986999999999993</v>
      </c>
      <c r="L73" s="69">
        <v>5.83</v>
      </c>
      <c r="M73" s="69">
        <v>3.4</v>
      </c>
      <c r="N73" s="69">
        <f>I73*L73-K73*M73</f>
        <v>4.0526141000000004</v>
      </c>
      <c r="O73" s="6" t="s">
        <v>30</v>
      </c>
      <c r="P73" s="6" t="s">
        <v>71</v>
      </c>
      <c r="Q73" s="9">
        <v>0.2</v>
      </c>
      <c r="R73" s="5">
        <v>1</v>
      </c>
      <c r="S73" s="14">
        <f>Q73/R73</f>
        <v>0.2</v>
      </c>
      <c r="T73" s="51">
        <f>(N76+S76)*1.12</f>
        <v>5.2109277920000014</v>
      </c>
    </row>
    <row r="74" spans="1:20" x14ac:dyDescent="0.15">
      <c r="A74" s="38"/>
      <c r="B74" s="41"/>
      <c r="C74" s="41"/>
      <c r="D74" s="51"/>
      <c r="E74" s="47"/>
      <c r="F74" s="47"/>
      <c r="G74" s="47"/>
      <c r="H74" s="47"/>
      <c r="I74" s="58"/>
      <c r="J74" s="58"/>
      <c r="K74" s="58"/>
      <c r="L74" s="70"/>
      <c r="M74" s="70"/>
      <c r="N74" s="70"/>
      <c r="O74" s="6" t="s">
        <v>31</v>
      </c>
      <c r="P74" s="6" t="s">
        <v>71</v>
      </c>
      <c r="Q74" s="9">
        <v>0.2</v>
      </c>
      <c r="R74" s="5">
        <v>1</v>
      </c>
      <c r="S74" s="14">
        <f>Q74/R74</f>
        <v>0.2</v>
      </c>
      <c r="T74" s="51"/>
    </row>
    <row r="75" spans="1:20" x14ac:dyDescent="0.15">
      <c r="A75" s="38"/>
      <c r="B75" s="41"/>
      <c r="C75" s="41"/>
      <c r="D75" s="51"/>
      <c r="E75" s="48"/>
      <c r="F75" s="48"/>
      <c r="G75" s="48"/>
      <c r="H75" s="48"/>
      <c r="I75" s="59"/>
      <c r="J75" s="59"/>
      <c r="K75" s="59"/>
      <c r="L75" s="71"/>
      <c r="M75" s="71"/>
      <c r="N75" s="71"/>
      <c r="O75" s="6" t="s">
        <v>28</v>
      </c>
      <c r="P75" s="6" t="s">
        <v>71</v>
      </c>
      <c r="Q75" s="9">
        <v>0.2</v>
      </c>
      <c r="R75" s="5">
        <v>1</v>
      </c>
      <c r="S75" s="14">
        <f>Q75/R75</f>
        <v>0.2</v>
      </c>
      <c r="T75" s="51"/>
    </row>
    <row r="76" spans="1:20" x14ac:dyDescent="0.15">
      <c r="A76" s="38"/>
      <c r="B76" s="41"/>
      <c r="C76" s="41"/>
      <c r="D76" s="51"/>
      <c r="E76" s="32" t="s">
        <v>33</v>
      </c>
      <c r="F76" s="33"/>
      <c r="G76" s="33"/>
      <c r="H76" s="33"/>
      <c r="I76" s="34"/>
      <c r="J76" s="34"/>
      <c r="K76" s="34"/>
      <c r="L76" s="35"/>
      <c r="M76" s="36"/>
      <c r="N76" s="9">
        <f>SUM(N73:N75)</f>
        <v>4.0526141000000004</v>
      </c>
      <c r="O76" s="32" t="s">
        <v>33</v>
      </c>
      <c r="P76" s="33"/>
      <c r="Q76" s="33"/>
      <c r="R76" s="37"/>
      <c r="S76" s="14">
        <f>SUM(S73:S75)</f>
        <v>0.60000000000000009</v>
      </c>
      <c r="T76" s="51"/>
    </row>
    <row r="77" spans="1:20" x14ac:dyDescent="0.15">
      <c r="A77" s="38">
        <v>13</v>
      </c>
      <c r="B77" s="41" t="s">
        <v>84</v>
      </c>
      <c r="C77" s="41" t="s">
        <v>85</v>
      </c>
      <c r="D77" s="51"/>
      <c r="E77" s="46" t="s">
        <v>77</v>
      </c>
      <c r="F77" s="46">
        <v>77</v>
      </c>
      <c r="G77" s="46">
        <v>464</v>
      </c>
      <c r="H77" s="46">
        <v>2.5</v>
      </c>
      <c r="I77" s="57">
        <f>F77*G77*H77*0.00000785</f>
        <v>0.70116199999999995</v>
      </c>
      <c r="J77" s="57">
        <v>0.63200000000000001</v>
      </c>
      <c r="K77" s="57">
        <f>I77-J77</f>
        <v>6.9161999999999946E-2</v>
      </c>
      <c r="L77" s="69">
        <v>5.83</v>
      </c>
      <c r="M77" s="69">
        <v>3.4</v>
      </c>
      <c r="N77" s="69">
        <f>I77*L77-K77*M77</f>
        <v>3.8526236599999995</v>
      </c>
      <c r="O77" s="6" t="s">
        <v>30</v>
      </c>
      <c r="P77" s="6" t="s">
        <v>71</v>
      </c>
      <c r="Q77" s="9">
        <v>0.2</v>
      </c>
      <c r="R77" s="5">
        <v>1</v>
      </c>
      <c r="S77" s="14">
        <f>Q77/R77</f>
        <v>0.2</v>
      </c>
      <c r="T77" s="51">
        <f>(N80+S80)*1.12</f>
        <v>4.9869384991999999</v>
      </c>
    </row>
    <row r="78" spans="1:20" x14ac:dyDescent="0.15">
      <c r="A78" s="38"/>
      <c r="B78" s="41"/>
      <c r="C78" s="41"/>
      <c r="D78" s="51"/>
      <c r="E78" s="47"/>
      <c r="F78" s="47"/>
      <c r="G78" s="47"/>
      <c r="H78" s="47"/>
      <c r="I78" s="58"/>
      <c r="J78" s="58"/>
      <c r="K78" s="58"/>
      <c r="L78" s="70"/>
      <c r="M78" s="70"/>
      <c r="N78" s="70"/>
      <c r="O78" s="6" t="s">
        <v>31</v>
      </c>
      <c r="P78" s="6" t="s">
        <v>71</v>
      </c>
      <c r="Q78" s="9">
        <v>0.2</v>
      </c>
      <c r="R78" s="5">
        <v>1</v>
      </c>
      <c r="S78" s="14">
        <f>Q78/R78</f>
        <v>0.2</v>
      </c>
      <c r="T78" s="51"/>
    </row>
    <row r="79" spans="1:20" x14ac:dyDescent="0.15">
      <c r="A79" s="38"/>
      <c r="B79" s="41"/>
      <c r="C79" s="41"/>
      <c r="D79" s="51"/>
      <c r="E79" s="48"/>
      <c r="F79" s="48"/>
      <c r="G79" s="48"/>
      <c r="H79" s="48"/>
      <c r="I79" s="59"/>
      <c r="J79" s="59"/>
      <c r="K79" s="59"/>
      <c r="L79" s="71"/>
      <c r="M79" s="71"/>
      <c r="N79" s="71"/>
      <c r="O79" s="6" t="s">
        <v>28</v>
      </c>
      <c r="P79" s="6" t="s">
        <v>71</v>
      </c>
      <c r="Q79" s="9">
        <v>0.2</v>
      </c>
      <c r="R79" s="5">
        <v>1</v>
      </c>
      <c r="S79" s="14">
        <f>Q79/R79</f>
        <v>0.2</v>
      </c>
      <c r="T79" s="51"/>
    </row>
    <row r="80" spans="1:20" x14ac:dyDescent="0.15">
      <c r="A80" s="38"/>
      <c r="B80" s="41"/>
      <c r="C80" s="41"/>
      <c r="D80" s="51"/>
      <c r="E80" s="32" t="s">
        <v>33</v>
      </c>
      <c r="F80" s="33"/>
      <c r="G80" s="33"/>
      <c r="H80" s="33"/>
      <c r="I80" s="34"/>
      <c r="J80" s="34"/>
      <c r="K80" s="34"/>
      <c r="L80" s="35"/>
      <c r="M80" s="36"/>
      <c r="N80" s="9">
        <f>SUM(N77:N79)</f>
        <v>3.8526236599999995</v>
      </c>
      <c r="O80" s="32" t="s">
        <v>33</v>
      </c>
      <c r="P80" s="33"/>
      <c r="Q80" s="33"/>
      <c r="R80" s="37"/>
      <c r="S80" s="14">
        <f>SUM(S77:S79)</f>
        <v>0.60000000000000009</v>
      </c>
      <c r="T80" s="51"/>
    </row>
    <row r="81" spans="1:20" x14ac:dyDescent="0.15">
      <c r="A81" s="38">
        <v>14</v>
      </c>
      <c r="B81" s="41" t="s">
        <v>86</v>
      </c>
      <c r="C81" s="51" t="s">
        <v>87</v>
      </c>
      <c r="D81" s="51"/>
      <c r="E81" s="46" t="s">
        <v>88</v>
      </c>
      <c r="F81" s="46">
        <v>270</v>
      </c>
      <c r="G81" s="46">
        <v>320</v>
      </c>
      <c r="H81" s="46">
        <v>1.5</v>
      </c>
      <c r="I81" s="57">
        <f>F81*G81*H81*0.00000785</f>
        <v>1.0173599999999998</v>
      </c>
      <c r="J81" s="57">
        <v>0.67200000000000004</v>
      </c>
      <c r="K81" s="57">
        <f>I81-J81</f>
        <v>0.34535999999999978</v>
      </c>
      <c r="L81" s="69">
        <v>5.66</v>
      </c>
      <c r="M81" s="69">
        <v>3.4</v>
      </c>
      <c r="N81" s="69">
        <f>I81*L81-K81*M81</f>
        <v>4.5840335999999997</v>
      </c>
      <c r="O81" s="6" t="s">
        <v>89</v>
      </c>
      <c r="P81" s="6" t="s">
        <v>71</v>
      </c>
      <c r="Q81" s="9">
        <v>0.2</v>
      </c>
      <c r="R81" s="5">
        <v>1</v>
      </c>
      <c r="S81" s="14">
        <f t="shared" ref="S81:S87" si="5">Q81/R81</f>
        <v>0.2</v>
      </c>
      <c r="T81" s="51">
        <f>(N88+S88)*1.12</f>
        <v>6.7021176320000011</v>
      </c>
    </row>
    <row r="82" spans="1:20" x14ac:dyDescent="0.15">
      <c r="A82" s="38"/>
      <c r="B82" s="41"/>
      <c r="C82" s="51"/>
      <c r="D82" s="51"/>
      <c r="E82" s="47"/>
      <c r="F82" s="47"/>
      <c r="G82" s="47"/>
      <c r="H82" s="47"/>
      <c r="I82" s="58"/>
      <c r="J82" s="58"/>
      <c r="K82" s="58"/>
      <c r="L82" s="70"/>
      <c r="M82" s="70"/>
      <c r="N82" s="70"/>
      <c r="O82" s="6" t="s">
        <v>30</v>
      </c>
      <c r="P82" s="6" t="s">
        <v>71</v>
      </c>
      <c r="Q82" s="9">
        <v>0.2</v>
      </c>
      <c r="R82" s="5">
        <v>1</v>
      </c>
      <c r="S82" s="14">
        <f t="shared" si="5"/>
        <v>0.2</v>
      </c>
      <c r="T82" s="51"/>
    </row>
    <row r="83" spans="1:20" x14ac:dyDescent="0.15">
      <c r="A83" s="38"/>
      <c r="B83" s="41"/>
      <c r="C83" s="51"/>
      <c r="D83" s="51"/>
      <c r="E83" s="47"/>
      <c r="F83" s="47"/>
      <c r="G83" s="47"/>
      <c r="H83" s="47"/>
      <c r="I83" s="58"/>
      <c r="J83" s="58"/>
      <c r="K83" s="58"/>
      <c r="L83" s="70"/>
      <c r="M83" s="70"/>
      <c r="N83" s="70"/>
      <c r="O83" s="6" t="s">
        <v>90</v>
      </c>
      <c r="P83" s="6" t="s">
        <v>71</v>
      </c>
      <c r="Q83" s="9">
        <v>0.2</v>
      </c>
      <c r="R83" s="5">
        <v>1</v>
      </c>
      <c r="S83" s="14">
        <f t="shared" si="5"/>
        <v>0.2</v>
      </c>
      <c r="T83" s="51"/>
    </row>
    <row r="84" spans="1:20" x14ac:dyDescent="0.15">
      <c r="A84" s="38"/>
      <c r="B84" s="41"/>
      <c r="C84" s="51"/>
      <c r="D84" s="51"/>
      <c r="E84" s="47"/>
      <c r="F84" s="47"/>
      <c r="G84" s="47"/>
      <c r="H84" s="47"/>
      <c r="I84" s="58"/>
      <c r="J84" s="58"/>
      <c r="K84" s="58"/>
      <c r="L84" s="70"/>
      <c r="M84" s="70"/>
      <c r="N84" s="70"/>
      <c r="O84" s="6" t="s">
        <v>56</v>
      </c>
      <c r="P84" s="6" t="s">
        <v>71</v>
      </c>
      <c r="Q84" s="9">
        <v>0.2</v>
      </c>
      <c r="R84" s="5">
        <v>1</v>
      </c>
      <c r="S84" s="14">
        <f t="shared" si="5"/>
        <v>0.2</v>
      </c>
      <c r="T84" s="51"/>
    </row>
    <row r="85" spans="1:20" x14ac:dyDescent="0.15">
      <c r="A85" s="38"/>
      <c r="B85" s="41"/>
      <c r="C85" s="51"/>
      <c r="D85" s="51"/>
      <c r="E85" s="47"/>
      <c r="F85" s="47"/>
      <c r="G85" s="47"/>
      <c r="H85" s="47"/>
      <c r="I85" s="58"/>
      <c r="J85" s="58"/>
      <c r="K85" s="58"/>
      <c r="L85" s="70"/>
      <c r="M85" s="70"/>
      <c r="N85" s="70"/>
      <c r="O85" s="6" t="s">
        <v>40</v>
      </c>
      <c r="P85" s="6" t="s">
        <v>71</v>
      </c>
      <c r="Q85" s="9">
        <v>0.2</v>
      </c>
      <c r="R85" s="5">
        <v>1</v>
      </c>
      <c r="S85" s="14">
        <f t="shared" si="5"/>
        <v>0.2</v>
      </c>
      <c r="T85" s="51"/>
    </row>
    <row r="86" spans="1:20" x14ac:dyDescent="0.15">
      <c r="A86" s="38"/>
      <c r="B86" s="41"/>
      <c r="C86" s="51"/>
      <c r="D86" s="51"/>
      <c r="E86" s="47"/>
      <c r="F86" s="47"/>
      <c r="G86" s="47"/>
      <c r="H86" s="47"/>
      <c r="I86" s="58"/>
      <c r="J86" s="58"/>
      <c r="K86" s="58"/>
      <c r="L86" s="70"/>
      <c r="M86" s="70"/>
      <c r="N86" s="70"/>
      <c r="O86" s="6" t="s">
        <v>56</v>
      </c>
      <c r="P86" s="6" t="s">
        <v>71</v>
      </c>
      <c r="Q86" s="9">
        <v>0.2</v>
      </c>
      <c r="R86" s="5">
        <v>1</v>
      </c>
      <c r="S86" s="14">
        <f t="shared" si="5"/>
        <v>0.2</v>
      </c>
      <c r="T86" s="51"/>
    </row>
    <row r="87" spans="1:20" x14ac:dyDescent="0.15">
      <c r="A87" s="38"/>
      <c r="B87" s="41"/>
      <c r="C87" s="51"/>
      <c r="D87" s="51"/>
      <c r="E87" s="48"/>
      <c r="F87" s="48"/>
      <c r="G87" s="48"/>
      <c r="H87" s="48"/>
      <c r="I87" s="59"/>
      <c r="J87" s="59"/>
      <c r="K87" s="59"/>
      <c r="L87" s="71"/>
      <c r="M87" s="71"/>
      <c r="N87" s="71"/>
      <c r="O87" s="6" t="s">
        <v>91</v>
      </c>
      <c r="P87" s="6" t="s">
        <v>71</v>
      </c>
      <c r="Q87" s="9">
        <v>0.2</v>
      </c>
      <c r="R87" s="5">
        <v>1</v>
      </c>
      <c r="S87" s="14">
        <f t="shared" si="5"/>
        <v>0.2</v>
      </c>
      <c r="T87" s="51"/>
    </row>
    <row r="88" spans="1:20" x14ac:dyDescent="0.15">
      <c r="A88" s="38"/>
      <c r="B88" s="41"/>
      <c r="C88" s="51"/>
      <c r="D88" s="51"/>
      <c r="E88" s="32" t="s">
        <v>33</v>
      </c>
      <c r="F88" s="33"/>
      <c r="G88" s="33"/>
      <c r="H88" s="33"/>
      <c r="I88" s="34"/>
      <c r="J88" s="34"/>
      <c r="K88" s="34"/>
      <c r="L88" s="35"/>
      <c r="M88" s="36"/>
      <c r="N88" s="9">
        <f>SUM(N81:N87)</f>
        <v>4.5840335999999997</v>
      </c>
      <c r="O88" s="32" t="s">
        <v>33</v>
      </c>
      <c r="P88" s="33"/>
      <c r="Q88" s="33"/>
      <c r="R88" s="37"/>
      <c r="S88" s="14">
        <f>SUM(S81:S87)</f>
        <v>1.4</v>
      </c>
      <c r="T88" s="51"/>
    </row>
    <row r="89" spans="1:20" x14ac:dyDescent="0.15">
      <c r="A89" s="38">
        <v>15</v>
      </c>
      <c r="B89" s="39" t="s">
        <v>92</v>
      </c>
      <c r="C89" s="38" t="s">
        <v>93</v>
      </c>
      <c r="D89" s="38"/>
      <c r="E89" s="46" t="s">
        <v>94</v>
      </c>
      <c r="F89" s="54">
        <v>130</v>
      </c>
      <c r="G89" s="54">
        <v>250</v>
      </c>
      <c r="H89" s="54">
        <v>2</v>
      </c>
      <c r="I89" s="60">
        <f>F89*G89*H89*0.00000785</f>
        <v>0.51024999999999998</v>
      </c>
      <c r="J89" s="60">
        <v>0.20100000000000001</v>
      </c>
      <c r="K89" s="60">
        <f>I89-J89</f>
        <v>0.30924999999999997</v>
      </c>
      <c r="L89" s="72">
        <v>5.66</v>
      </c>
      <c r="M89" s="72">
        <v>3.4</v>
      </c>
      <c r="N89" s="72">
        <f>I89*L89-K89*M89</f>
        <v>1.836565</v>
      </c>
      <c r="O89" s="6" t="s">
        <v>30</v>
      </c>
      <c r="P89" s="6" t="s">
        <v>29</v>
      </c>
      <c r="Q89" s="9">
        <v>0.08</v>
      </c>
      <c r="R89" s="5">
        <v>2</v>
      </c>
      <c r="S89" s="14">
        <f>Q89/R89</f>
        <v>0.04</v>
      </c>
      <c r="T89" s="51">
        <f>(N94+S94)*1.12</f>
        <v>1.3028764000000002</v>
      </c>
    </row>
    <row r="90" spans="1:20" x14ac:dyDescent="0.15">
      <c r="A90" s="38"/>
      <c r="B90" s="39"/>
      <c r="C90" s="38"/>
      <c r="D90" s="38"/>
      <c r="E90" s="47"/>
      <c r="F90" s="55"/>
      <c r="G90" s="55"/>
      <c r="H90" s="55"/>
      <c r="I90" s="61"/>
      <c r="J90" s="61"/>
      <c r="K90" s="61"/>
      <c r="L90" s="73"/>
      <c r="M90" s="73"/>
      <c r="N90" s="73"/>
      <c r="O90" s="6" t="s">
        <v>28</v>
      </c>
      <c r="P90" s="6" t="s">
        <v>71</v>
      </c>
      <c r="Q90" s="9">
        <v>0.2</v>
      </c>
      <c r="R90" s="5">
        <v>2</v>
      </c>
      <c r="S90" s="14">
        <f>Q90/R90</f>
        <v>0.1</v>
      </c>
      <c r="T90" s="51"/>
    </row>
    <row r="91" spans="1:20" x14ac:dyDescent="0.15">
      <c r="A91" s="38"/>
      <c r="B91" s="39"/>
      <c r="C91" s="38"/>
      <c r="D91" s="38"/>
      <c r="E91" s="47"/>
      <c r="F91" s="55"/>
      <c r="G91" s="55"/>
      <c r="H91" s="55"/>
      <c r="I91" s="61"/>
      <c r="J91" s="61"/>
      <c r="K91" s="61"/>
      <c r="L91" s="73"/>
      <c r="M91" s="73"/>
      <c r="N91" s="73"/>
      <c r="O91" s="6" t="s">
        <v>95</v>
      </c>
      <c r="P91" s="6" t="s">
        <v>32</v>
      </c>
      <c r="Q91" s="9">
        <v>0.05</v>
      </c>
      <c r="R91" s="5">
        <v>2</v>
      </c>
      <c r="S91" s="14">
        <f>Q91/R91</f>
        <v>2.5000000000000001E-2</v>
      </c>
      <c r="T91" s="51"/>
    </row>
    <row r="92" spans="1:20" x14ac:dyDescent="0.15">
      <c r="A92" s="38"/>
      <c r="B92" s="39" t="s">
        <v>96</v>
      </c>
      <c r="C92" s="38" t="s">
        <v>97</v>
      </c>
      <c r="D92" s="38"/>
      <c r="E92" s="47"/>
      <c r="F92" s="55"/>
      <c r="G92" s="55"/>
      <c r="H92" s="55"/>
      <c r="I92" s="61"/>
      <c r="J92" s="61"/>
      <c r="K92" s="61"/>
      <c r="L92" s="73"/>
      <c r="M92" s="73"/>
      <c r="N92" s="73"/>
      <c r="O92" s="6" t="s">
        <v>28</v>
      </c>
      <c r="P92" s="6" t="s">
        <v>29</v>
      </c>
      <c r="Q92" s="9">
        <v>0.08</v>
      </c>
      <c r="R92" s="5">
        <v>2</v>
      </c>
      <c r="S92" s="14">
        <f>Q92/R92</f>
        <v>0.04</v>
      </c>
      <c r="T92" s="51"/>
    </row>
    <row r="93" spans="1:20" x14ac:dyDescent="0.15">
      <c r="A93" s="38"/>
      <c r="B93" s="39"/>
      <c r="C93" s="38"/>
      <c r="D93" s="38"/>
      <c r="E93" s="48"/>
      <c r="F93" s="56"/>
      <c r="G93" s="56"/>
      <c r="H93" s="56"/>
      <c r="I93" s="62"/>
      <c r="J93" s="62"/>
      <c r="K93" s="62"/>
      <c r="L93" s="74"/>
      <c r="M93" s="74"/>
      <c r="N93" s="74"/>
      <c r="O93" s="6" t="s">
        <v>98</v>
      </c>
      <c r="P93" s="6" t="s">
        <v>29</v>
      </c>
      <c r="Q93" s="9">
        <v>0.08</v>
      </c>
      <c r="R93" s="5">
        <v>2</v>
      </c>
      <c r="S93" s="14">
        <f>Q93/R93</f>
        <v>0.04</v>
      </c>
      <c r="T93" s="51"/>
    </row>
    <row r="94" spans="1:20" x14ac:dyDescent="0.15">
      <c r="A94" s="38"/>
      <c r="B94" s="39"/>
      <c r="C94" s="38"/>
      <c r="D94" s="38"/>
      <c r="E94" s="32" t="s">
        <v>33</v>
      </c>
      <c r="F94" s="33"/>
      <c r="G94" s="33"/>
      <c r="H94" s="33"/>
      <c r="I94" s="34"/>
      <c r="J94" s="34"/>
      <c r="K94" s="34"/>
      <c r="L94" s="35"/>
      <c r="M94" s="36"/>
      <c r="N94" s="9">
        <f>SUM(N89:N93)/2</f>
        <v>0.9182825</v>
      </c>
      <c r="O94" s="32" t="s">
        <v>33</v>
      </c>
      <c r="P94" s="33"/>
      <c r="Q94" s="33"/>
      <c r="R94" s="37"/>
      <c r="S94" s="14">
        <f>SUM(S89:S93)</f>
        <v>0.24500000000000002</v>
      </c>
      <c r="T94" s="51"/>
    </row>
    <row r="95" spans="1:20" x14ac:dyDescent="0.15">
      <c r="A95" s="38">
        <v>16</v>
      </c>
      <c r="B95" s="41" t="s">
        <v>99</v>
      </c>
      <c r="C95" s="51" t="s">
        <v>100</v>
      </c>
      <c r="D95" s="51"/>
      <c r="E95" s="24" t="s">
        <v>101</v>
      </c>
      <c r="F95" s="6">
        <v>43</v>
      </c>
      <c r="G95" s="6">
        <v>298</v>
      </c>
      <c r="H95" s="6">
        <v>1.5</v>
      </c>
      <c r="I95" s="25">
        <f>F95*G95*H95*0.00000785</f>
        <v>0.15088484999999999</v>
      </c>
      <c r="J95" s="25">
        <v>0.11600000000000001</v>
      </c>
      <c r="K95" s="25">
        <f>I95-J95</f>
        <v>3.4884849999999981E-2</v>
      </c>
      <c r="L95" s="9">
        <v>5.66</v>
      </c>
      <c r="M95" s="9">
        <v>3.4</v>
      </c>
      <c r="N95" s="9">
        <f>I95*L95-K95*M95</f>
        <v>0.73539976100000004</v>
      </c>
      <c r="O95" s="6" t="s">
        <v>30</v>
      </c>
      <c r="P95" s="6" t="s">
        <v>32</v>
      </c>
      <c r="Q95" s="9">
        <v>0.05</v>
      </c>
      <c r="R95" s="5">
        <v>1</v>
      </c>
      <c r="S95" s="14">
        <f>Q95/R95</f>
        <v>0.05</v>
      </c>
      <c r="T95" s="51">
        <f>(N96+S96)*1.12</f>
        <v>0.87964773232000015</v>
      </c>
    </row>
    <row r="96" spans="1:20" x14ac:dyDescent="0.15">
      <c r="A96" s="38"/>
      <c r="B96" s="41"/>
      <c r="C96" s="51"/>
      <c r="D96" s="51"/>
      <c r="E96" s="32" t="s">
        <v>33</v>
      </c>
      <c r="F96" s="33"/>
      <c r="G96" s="33"/>
      <c r="H96" s="33"/>
      <c r="I96" s="34"/>
      <c r="J96" s="34"/>
      <c r="K96" s="34"/>
      <c r="L96" s="35"/>
      <c r="M96" s="36"/>
      <c r="N96" s="9">
        <f>SUM(N95)</f>
        <v>0.73539976100000004</v>
      </c>
      <c r="O96" s="6" t="s">
        <v>33</v>
      </c>
      <c r="P96" s="6"/>
      <c r="Q96" s="9"/>
      <c r="R96" s="5"/>
      <c r="S96" s="14">
        <f>SUM(S95)</f>
        <v>0.05</v>
      </c>
      <c r="T96" s="51"/>
    </row>
    <row r="97" spans="1:20" x14ac:dyDescent="0.15">
      <c r="A97" s="38">
        <v>17</v>
      </c>
      <c r="B97" s="43" t="s">
        <v>102</v>
      </c>
      <c r="C97" s="43" t="s">
        <v>103</v>
      </c>
      <c r="D97" s="43"/>
      <c r="E97" s="46" t="s">
        <v>104</v>
      </c>
      <c r="F97" s="46">
        <v>340</v>
      </c>
      <c r="G97" s="46">
        <v>788</v>
      </c>
      <c r="H97" s="46">
        <v>2</v>
      </c>
      <c r="I97" s="57">
        <f>F97*G97*H97*0.00000785</f>
        <v>4.2063439999999996</v>
      </c>
      <c r="J97" s="57">
        <v>1.2709999999999999</v>
      </c>
      <c r="K97" s="57">
        <f>I97-J97</f>
        <v>2.9353439999999997</v>
      </c>
      <c r="L97" s="69">
        <v>5.18</v>
      </c>
      <c r="M97" s="69">
        <v>3.4</v>
      </c>
      <c r="N97" s="69">
        <f>I97*L97-K97*M97</f>
        <v>11.80869232</v>
      </c>
      <c r="O97" s="6" t="s">
        <v>28</v>
      </c>
      <c r="P97" s="6" t="s">
        <v>105</v>
      </c>
      <c r="Q97" s="9">
        <v>0.32</v>
      </c>
      <c r="R97" s="5">
        <v>2</v>
      </c>
      <c r="S97" s="14">
        <f>Q97/R97</f>
        <v>0.16</v>
      </c>
      <c r="T97" s="51">
        <f>(N101+S101)*1.12</f>
        <v>7.2512676992000014</v>
      </c>
    </row>
    <row r="98" spans="1:20" x14ac:dyDescent="0.15">
      <c r="A98" s="38"/>
      <c r="B98" s="44"/>
      <c r="C98" s="44"/>
      <c r="D98" s="44"/>
      <c r="E98" s="47"/>
      <c r="F98" s="47"/>
      <c r="G98" s="47"/>
      <c r="H98" s="47"/>
      <c r="I98" s="58"/>
      <c r="J98" s="58"/>
      <c r="K98" s="58"/>
      <c r="L98" s="70"/>
      <c r="M98" s="70"/>
      <c r="N98" s="70"/>
      <c r="O98" s="6" t="s">
        <v>30</v>
      </c>
      <c r="P98" s="6" t="s">
        <v>106</v>
      </c>
      <c r="Q98" s="9">
        <v>0.25</v>
      </c>
      <c r="R98" s="5">
        <v>2</v>
      </c>
      <c r="S98" s="14">
        <f>Q98/R98</f>
        <v>0.125</v>
      </c>
      <c r="T98" s="51"/>
    </row>
    <row r="99" spans="1:20" x14ac:dyDescent="0.15">
      <c r="A99" s="38"/>
      <c r="B99" s="44"/>
      <c r="C99" s="44" t="s">
        <v>107</v>
      </c>
      <c r="D99" s="44"/>
      <c r="E99" s="47"/>
      <c r="F99" s="47"/>
      <c r="G99" s="47"/>
      <c r="H99" s="47"/>
      <c r="I99" s="58"/>
      <c r="J99" s="58"/>
      <c r="K99" s="58"/>
      <c r="L99" s="70"/>
      <c r="M99" s="70"/>
      <c r="N99" s="70"/>
      <c r="O99" s="6" t="s">
        <v>28</v>
      </c>
      <c r="P99" s="6" t="s">
        <v>105</v>
      </c>
      <c r="Q99" s="9">
        <v>0.32</v>
      </c>
      <c r="R99" s="5">
        <v>2</v>
      </c>
      <c r="S99" s="14">
        <f>Q99/R99</f>
        <v>0.16</v>
      </c>
      <c r="T99" s="51"/>
    </row>
    <row r="100" spans="1:20" x14ac:dyDescent="0.15">
      <c r="A100" s="38"/>
      <c r="B100" s="44"/>
      <c r="C100" s="44"/>
      <c r="D100" s="44"/>
      <c r="E100" s="48"/>
      <c r="F100" s="48"/>
      <c r="G100" s="48"/>
      <c r="H100" s="48"/>
      <c r="I100" s="59"/>
      <c r="J100" s="59"/>
      <c r="K100" s="59"/>
      <c r="L100" s="71"/>
      <c r="M100" s="71"/>
      <c r="N100" s="71"/>
      <c r="O100" s="6" t="s">
        <v>108</v>
      </c>
      <c r="P100" s="6" t="s">
        <v>106</v>
      </c>
      <c r="Q100" s="9">
        <v>0.25</v>
      </c>
      <c r="R100" s="5">
        <v>2</v>
      </c>
      <c r="S100" s="14">
        <f>Q100/R100</f>
        <v>0.125</v>
      </c>
      <c r="T100" s="51"/>
    </row>
    <row r="101" spans="1:20" x14ac:dyDescent="0.15">
      <c r="A101" s="38"/>
      <c r="B101" s="45"/>
      <c r="C101" s="45"/>
      <c r="D101" s="45"/>
      <c r="E101" s="32" t="s">
        <v>33</v>
      </c>
      <c r="F101" s="33"/>
      <c r="G101" s="33"/>
      <c r="H101" s="33"/>
      <c r="I101" s="34"/>
      <c r="J101" s="34"/>
      <c r="K101" s="34"/>
      <c r="L101" s="35"/>
      <c r="M101" s="36"/>
      <c r="N101" s="9">
        <f>SUM(N97:N100)/2</f>
        <v>5.9043461600000002</v>
      </c>
      <c r="O101" s="32" t="s">
        <v>33</v>
      </c>
      <c r="P101" s="33"/>
      <c r="Q101" s="33"/>
      <c r="R101" s="37"/>
      <c r="S101" s="14">
        <f>SUM(S97:S100)</f>
        <v>0.57000000000000006</v>
      </c>
      <c r="T101" s="51"/>
    </row>
    <row r="102" spans="1:20" x14ac:dyDescent="0.15">
      <c r="A102" s="38">
        <v>18</v>
      </c>
      <c r="B102" s="41" t="s">
        <v>109</v>
      </c>
      <c r="C102" s="51" t="s">
        <v>110</v>
      </c>
      <c r="D102" s="51"/>
      <c r="E102" s="46" t="s">
        <v>111</v>
      </c>
      <c r="F102" s="46">
        <v>144</v>
      </c>
      <c r="G102" s="46">
        <v>302</v>
      </c>
      <c r="H102" s="46">
        <v>2.5</v>
      </c>
      <c r="I102" s="57">
        <f>F102*G102*H102*0.00000785</f>
        <v>0.85345199999999988</v>
      </c>
      <c r="J102" s="57">
        <v>0.67100000000000004</v>
      </c>
      <c r="K102" s="57">
        <f>I102-J102</f>
        <v>0.18245199999999984</v>
      </c>
      <c r="L102" s="69">
        <v>5.18</v>
      </c>
      <c r="M102" s="69">
        <v>3.4</v>
      </c>
      <c r="N102" s="69">
        <f>I102*L102-K102*M102</f>
        <v>3.8005445599999996</v>
      </c>
      <c r="O102" s="6" t="s">
        <v>30</v>
      </c>
      <c r="P102" s="6" t="s">
        <v>71</v>
      </c>
      <c r="Q102" s="9">
        <v>0.2</v>
      </c>
      <c r="R102" s="5">
        <v>1</v>
      </c>
      <c r="S102" s="14">
        <f>Q102/R102</f>
        <v>0.2</v>
      </c>
      <c r="T102" s="51">
        <f>(N104+S104)*1.12</f>
        <v>4.7046099072000001</v>
      </c>
    </row>
    <row r="103" spans="1:20" x14ac:dyDescent="0.15">
      <c r="A103" s="38"/>
      <c r="B103" s="41"/>
      <c r="C103" s="51"/>
      <c r="D103" s="51"/>
      <c r="E103" s="48"/>
      <c r="F103" s="48"/>
      <c r="G103" s="48"/>
      <c r="H103" s="48"/>
      <c r="I103" s="59"/>
      <c r="J103" s="59"/>
      <c r="K103" s="59"/>
      <c r="L103" s="71"/>
      <c r="M103" s="71"/>
      <c r="N103" s="71"/>
      <c r="O103" s="6" t="s">
        <v>28</v>
      </c>
      <c r="P103" s="6" t="s">
        <v>71</v>
      </c>
      <c r="Q103" s="9">
        <v>0.2</v>
      </c>
      <c r="R103" s="5">
        <v>1</v>
      </c>
      <c r="S103" s="14">
        <f>Q103/R103</f>
        <v>0.2</v>
      </c>
      <c r="T103" s="51"/>
    </row>
    <row r="104" spans="1:20" x14ac:dyDescent="0.15">
      <c r="A104" s="38"/>
      <c r="B104" s="41"/>
      <c r="C104" s="51"/>
      <c r="D104" s="51"/>
      <c r="E104" s="32" t="s">
        <v>33</v>
      </c>
      <c r="F104" s="33"/>
      <c r="G104" s="33"/>
      <c r="H104" s="33"/>
      <c r="I104" s="34"/>
      <c r="J104" s="34"/>
      <c r="K104" s="34"/>
      <c r="L104" s="35"/>
      <c r="M104" s="36"/>
      <c r="N104" s="9">
        <f>SUM(N102:N103)</f>
        <v>3.8005445599999996</v>
      </c>
      <c r="O104" s="6" t="s">
        <v>33</v>
      </c>
      <c r="P104" s="6"/>
      <c r="Q104" s="9"/>
      <c r="R104" s="5"/>
      <c r="S104" s="14">
        <f>SUM(S102:S103)</f>
        <v>0.4</v>
      </c>
      <c r="T104" s="51"/>
    </row>
    <row r="105" spans="1:20" x14ac:dyDescent="0.15">
      <c r="A105" s="38">
        <v>19</v>
      </c>
      <c r="B105" s="41" t="s">
        <v>112</v>
      </c>
      <c r="C105" s="51" t="s">
        <v>113</v>
      </c>
      <c r="D105" s="51"/>
      <c r="E105" s="46" t="s">
        <v>111</v>
      </c>
      <c r="F105" s="54">
        <v>154</v>
      </c>
      <c r="G105" s="54">
        <v>302</v>
      </c>
      <c r="H105" s="54">
        <v>2.5</v>
      </c>
      <c r="I105" s="60">
        <f>F105*G105*H105*0.00000785</f>
        <v>0.91271949999999991</v>
      </c>
      <c r="J105" s="60">
        <v>0.74299999999999999</v>
      </c>
      <c r="K105" s="60">
        <f>I105-J105</f>
        <v>0.16971949999999991</v>
      </c>
      <c r="L105" s="72">
        <v>5.18</v>
      </c>
      <c r="M105" s="72">
        <v>3.4</v>
      </c>
      <c r="N105" s="72">
        <f>I105*L105-K105*M105</f>
        <v>4.1508407099999989</v>
      </c>
      <c r="O105" s="6" t="s">
        <v>28</v>
      </c>
      <c r="P105" s="6" t="s">
        <v>71</v>
      </c>
      <c r="Q105" s="9">
        <v>0.2</v>
      </c>
      <c r="R105" s="5">
        <v>1</v>
      </c>
      <c r="S105" s="14">
        <f>Q105/R105</f>
        <v>0.2</v>
      </c>
      <c r="T105" s="51">
        <f>(N108+S108)*1.12</f>
        <v>5.320941595199999</v>
      </c>
    </row>
    <row r="106" spans="1:20" x14ac:dyDescent="0.15">
      <c r="A106" s="38"/>
      <c r="B106" s="41"/>
      <c r="C106" s="51"/>
      <c r="D106" s="51"/>
      <c r="E106" s="47"/>
      <c r="F106" s="55"/>
      <c r="G106" s="55"/>
      <c r="H106" s="55"/>
      <c r="I106" s="61"/>
      <c r="J106" s="61"/>
      <c r="K106" s="61"/>
      <c r="L106" s="73"/>
      <c r="M106" s="73"/>
      <c r="N106" s="73"/>
      <c r="O106" s="6" t="s">
        <v>30</v>
      </c>
      <c r="P106" s="6" t="s">
        <v>71</v>
      </c>
      <c r="Q106" s="9">
        <v>0.2</v>
      </c>
      <c r="R106" s="5">
        <v>1</v>
      </c>
      <c r="S106" s="14">
        <f>Q106/R106</f>
        <v>0.2</v>
      </c>
      <c r="T106" s="51"/>
    </row>
    <row r="107" spans="1:20" x14ac:dyDescent="0.15">
      <c r="A107" s="38"/>
      <c r="B107" s="41"/>
      <c r="C107" s="51"/>
      <c r="D107" s="51"/>
      <c r="E107" s="48"/>
      <c r="F107" s="56"/>
      <c r="G107" s="56"/>
      <c r="H107" s="56"/>
      <c r="I107" s="62"/>
      <c r="J107" s="62"/>
      <c r="K107" s="62"/>
      <c r="L107" s="74"/>
      <c r="M107" s="74"/>
      <c r="N107" s="74"/>
      <c r="O107" s="6" t="s">
        <v>28</v>
      </c>
      <c r="P107" s="6" t="s">
        <v>71</v>
      </c>
      <c r="Q107" s="9">
        <v>0.2</v>
      </c>
      <c r="R107" s="5">
        <v>1</v>
      </c>
      <c r="S107" s="14">
        <f>Q107/R107</f>
        <v>0.2</v>
      </c>
      <c r="T107" s="51"/>
    </row>
    <row r="108" spans="1:20" x14ac:dyDescent="0.15">
      <c r="A108" s="38"/>
      <c r="B108" s="41"/>
      <c r="C108" s="51"/>
      <c r="D108" s="51"/>
      <c r="E108" s="32" t="s">
        <v>33</v>
      </c>
      <c r="F108" s="33"/>
      <c r="G108" s="33"/>
      <c r="H108" s="33"/>
      <c r="I108" s="34"/>
      <c r="J108" s="34"/>
      <c r="K108" s="34"/>
      <c r="L108" s="35"/>
      <c r="M108" s="36"/>
      <c r="N108" s="9">
        <f>SUM(N105:N107)</f>
        <v>4.1508407099999989</v>
      </c>
      <c r="O108" s="32" t="s">
        <v>33</v>
      </c>
      <c r="P108" s="33"/>
      <c r="Q108" s="33"/>
      <c r="R108" s="37"/>
      <c r="S108" s="14">
        <f>SUM(S105:S107)</f>
        <v>0.60000000000000009</v>
      </c>
      <c r="T108" s="51"/>
    </row>
    <row r="109" spans="1:20" x14ac:dyDescent="0.15">
      <c r="A109" s="38">
        <v>20</v>
      </c>
      <c r="B109" s="41" t="s">
        <v>114</v>
      </c>
      <c r="C109" s="51" t="s">
        <v>115</v>
      </c>
      <c r="D109" s="51"/>
      <c r="E109" s="46" t="s">
        <v>116</v>
      </c>
      <c r="F109" s="46">
        <v>535</v>
      </c>
      <c r="G109" s="46">
        <v>540</v>
      </c>
      <c r="H109" s="46">
        <v>1</v>
      </c>
      <c r="I109" s="57">
        <f>F109*G109*H109*0.00000785</f>
        <v>2.267865</v>
      </c>
      <c r="J109" s="57">
        <v>1.6479999999999999</v>
      </c>
      <c r="K109" s="57">
        <f>I109-J109</f>
        <v>0.61986500000000011</v>
      </c>
      <c r="L109" s="69">
        <v>5.8</v>
      </c>
      <c r="M109" s="69">
        <v>3.4</v>
      </c>
      <c r="N109" s="69">
        <f>I109*L109-K109*M109</f>
        <v>11.046075999999999</v>
      </c>
      <c r="O109" s="6" t="s">
        <v>46</v>
      </c>
      <c r="P109" s="6" t="s">
        <v>117</v>
      </c>
      <c r="Q109" s="9">
        <v>0.55000000000000004</v>
      </c>
      <c r="R109" s="5">
        <v>1</v>
      </c>
      <c r="S109" s="14">
        <f t="shared" ref="S109:S115" si="6">Q109/R109</f>
        <v>0.55000000000000004</v>
      </c>
      <c r="T109" s="51">
        <f>(N116+S116)*1.12</f>
        <v>14.779605120000001</v>
      </c>
    </row>
    <row r="110" spans="1:20" x14ac:dyDescent="0.15">
      <c r="A110" s="38"/>
      <c r="B110" s="41"/>
      <c r="C110" s="51"/>
      <c r="D110" s="51"/>
      <c r="E110" s="47"/>
      <c r="F110" s="47"/>
      <c r="G110" s="47"/>
      <c r="H110" s="47"/>
      <c r="I110" s="58"/>
      <c r="J110" s="58"/>
      <c r="K110" s="58"/>
      <c r="L110" s="70"/>
      <c r="M110" s="70"/>
      <c r="N110" s="70"/>
      <c r="O110" s="6" t="s">
        <v>39</v>
      </c>
      <c r="P110" s="6" t="s">
        <v>71</v>
      </c>
      <c r="Q110" s="9">
        <v>0.2</v>
      </c>
      <c r="R110" s="5">
        <v>1</v>
      </c>
      <c r="S110" s="14">
        <f t="shared" si="6"/>
        <v>0.2</v>
      </c>
      <c r="T110" s="51"/>
    </row>
    <row r="111" spans="1:20" x14ac:dyDescent="0.15">
      <c r="A111" s="38"/>
      <c r="B111" s="41"/>
      <c r="C111" s="51"/>
      <c r="D111" s="51"/>
      <c r="E111" s="47"/>
      <c r="F111" s="47"/>
      <c r="G111" s="47"/>
      <c r="H111" s="47"/>
      <c r="I111" s="58"/>
      <c r="J111" s="58"/>
      <c r="K111" s="58"/>
      <c r="L111" s="70"/>
      <c r="M111" s="70"/>
      <c r="N111" s="70"/>
      <c r="O111" s="6" t="s">
        <v>28</v>
      </c>
      <c r="P111" s="6" t="s">
        <v>106</v>
      </c>
      <c r="Q111" s="9">
        <v>0.25</v>
      </c>
      <c r="R111" s="5">
        <v>1</v>
      </c>
      <c r="S111" s="14">
        <f t="shared" si="6"/>
        <v>0.25</v>
      </c>
      <c r="T111" s="51"/>
    </row>
    <row r="112" spans="1:20" x14ac:dyDescent="0.15">
      <c r="A112" s="38"/>
      <c r="B112" s="41"/>
      <c r="C112" s="51"/>
      <c r="D112" s="51"/>
      <c r="E112" s="47"/>
      <c r="F112" s="47"/>
      <c r="G112" s="47"/>
      <c r="H112" s="47"/>
      <c r="I112" s="58"/>
      <c r="J112" s="58"/>
      <c r="K112" s="58"/>
      <c r="L112" s="70"/>
      <c r="M112" s="70"/>
      <c r="N112" s="70"/>
      <c r="O112" s="6" t="s">
        <v>31</v>
      </c>
      <c r="P112" s="6" t="s">
        <v>71</v>
      </c>
      <c r="Q112" s="9">
        <v>0.2</v>
      </c>
      <c r="R112" s="5">
        <v>1</v>
      </c>
      <c r="S112" s="14">
        <f t="shared" si="6"/>
        <v>0.2</v>
      </c>
      <c r="T112" s="51"/>
    </row>
    <row r="113" spans="1:20" x14ac:dyDescent="0.15">
      <c r="A113" s="38"/>
      <c r="B113" s="41"/>
      <c r="C113" s="51"/>
      <c r="D113" s="51"/>
      <c r="E113" s="47"/>
      <c r="F113" s="47"/>
      <c r="G113" s="47"/>
      <c r="H113" s="47"/>
      <c r="I113" s="58"/>
      <c r="J113" s="58"/>
      <c r="K113" s="58"/>
      <c r="L113" s="70"/>
      <c r="M113" s="70"/>
      <c r="N113" s="70"/>
      <c r="O113" s="6" t="s">
        <v>52</v>
      </c>
      <c r="P113" s="6" t="s">
        <v>105</v>
      </c>
      <c r="Q113" s="9">
        <v>0.5</v>
      </c>
      <c r="R113" s="5">
        <v>1</v>
      </c>
      <c r="S113" s="14">
        <f t="shared" si="6"/>
        <v>0.5</v>
      </c>
      <c r="T113" s="51"/>
    </row>
    <row r="114" spans="1:20" x14ac:dyDescent="0.15">
      <c r="A114" s="38"/>
      <c r="B114" s="41"/>
      <c r="C114" s="51"/>
      <c r="D114" s="51"/>
      <c r="E114" s="47"/>
      <c r="F114" s="47"/>
      <c r="G114" s="47"/>
      <c r="H114" s="47"/>
      <c r="I114" s="58"/>
      <c r="J114" s="58"/>
      <c r="K114" s="58"/>
      <c r="L114" s="70"/>
      <c r="M114" s="70"/>
      <c r="N114" s="70"/>
      <c r="O114" s="6" t="s">
        <v>118</v>
      </c>
      <c r="P114" s="6" t="s">
        <v>106</v>
      </c>
      <c r="Q114" s="9">
        <v>0.25</v>
      </c>
      <c r="R114" s="5">
        <v>1</v>
      </c>
      <c r="S114" s="14">
        <f t="shared" si="6"/>
        <v>0.25</v>
      </c>
      <c r="T114" s="51"/>
    </row>
    <row r="115" spans="1:20" x14ac:dyDescent="0.15">
      <c r="A115" s="38"/>
      <c r="B115" s="41"/>
      <c r="C115" s="51"/>
      <c r="D115" s="51"/>
      <c r="E115" s="48"/>
      <c r="F115" s="48"/>
      <c r="G115" s="48"/>
      <c r="H115" s="48"/>
      <c r="I115" s="59"/>
      <c r="J115" s="59"/>
      <c r="K115" s="59"/>
      <c r="L115" s="71"/>
      <c r="M115" s="71"/>
      <c r="N115" s="71"/>
      <c r="O115" s="6" t="s">
        <v>31</v>
      </c>
      <c r="P115" s="6" t="s">
        <v>71</v>
      </c>
      <c r="Q115" s="9">
        <v>0.2</v>
      </c>
      <c r="R115" s="5">
        <v>1</v>
      </c>
      <c r="S115" s="14">
        <f t="shared" si="6"/>
        <v>0.2</v>
      </c>
      <c r="T115" s="51"/>
    </row>
    <row r="116" spans="1:20" x14ac:dyDescent="0.15">
      <c r="A116" s="38"/>
      <c r="B116" s="41"/>
      <c r="C116" s="51"/>
      <c r="D116" s="51"/>
      <c r="E116" s="32" t="s">
        <v>33</v>
      </c>
      <c r="F116" s="33"/>
      <c r="G116" s="33"/>
      <c r="H116" s="33"/>
      <c r="I116" s="34"/>
      <c r="J116" s="34"/>
      <c r="K116" s="34"/>
      <c r="L116" s="35"/>
      <c r="M116" s="36"/>
      <c r="N116" s="9">
        <f>SUM(N109:N115)</f>
        <v>11.046075999999999</v>
      </c>
      <c r="O116" s="32" t="s">
        <v>33</v>
      </c>
      <c r="P116" s="33"/>
      <c r="Q116" s="33"/>
      <c r="R116" s="37"/>
      <c r="S116" s="14">
        <f>SUM(S109:S115)</f>
        <v>2.15</v>
      </c>
      <c r="T116" s="51"/>
    </row>
    <row r="117" spans="1:20" x14ac:dyDescent="0.15">
      <c r="A117" s="38">
        <v>21</v>
      </c>
      <c r="B117" s="41" t="s">
        <v>119</v>
      </c>
      <c r="C117" s="41" t="s">
        <v>120</v>
      </c>
      <c r="D117" s="51"/>
      <c r="E117" s="46" t="s">
        <v>70</v>
      </c>
      <c r="F117" s="46">
        <v>395</v>
      </c>
      <c r="G117" s="46">
        <v>200</v>
      </c>
      <c r="H117" s="46">
        <v>2</v>
      </c>
      <c r="I117" s="57">
        <f>F117*G117*H117*0.00000785</f>
        <v>1.2403</v>
      </c>
      <c r="J117" s="57">
        <v>0.66700000000000004</v>
      </c>
      <c r="K117" s="57">
        <f>I117-J117</f>
        <v>0.57329999999999992</v>
      </c>
      <c r="L117" s="69">
        <v>5.83</v>
      </c>
      <c r="M117" s="69">
        <v>3.4</v>
      </c>
      <c r="N117" s="69">
        <f>I117*L117-K117*M117</f>
        <v>5.2817290000000003</v>
      </c>
      <c r="O117" s="6" t="s">
        <v>28</v>
      </c>
      <c r="P117" s="6" t="s">
        <v>71</v>
      </c>
      <c r="Q117" s="9">
        <v>0.2</v>
      </c>
      <c r="R117" s="5">
        <v>1</v>
      </c>
      <c r="S117" s="14">
        <f>Q117/R117</f>
        <v>0.2</v>
      </c>
      <c r="T117" s="51">
        <f>(N122+S122)*1.12</f>
        <v>6.9235364800000019</v>
      </c>
    </row>
    <row r="118" spans="1:20" x14ac:dyDescent="0.15">
      <c r="A118" s="38"/>
      <c r="B118" s="41"/>
      <c r="C118" s="41"/>
      <c r="D118" s="51"/>
      <c r="E118" s="47"/>
      <c r="F118" s="47"/>
      <c r="G118" s="47"/>
      <c r="H118" s="47"/>
      <c r="I118" s="58"/>
      <c r="J118" s="58"/>
      <c r="K118" s="58"/>
      <c r="L118" s="70"/>
      <c r="M118" s="70"/>
      <c r="N118" s="70"/>
      <c r="O118" s="6" t="s">
        <v>121</v>
      </c>
      <c r="P118" s="6" t="s">
        <v>71</v>
      </c>
      <c r="Q118" s="9">
        <v>0.2</v>
      </c>
      <c r="R118" s="5">
        <v>1</v>
      </c>
      <c r="S118" s="14">
        <f>Q118/R118</f>
        <v>0.2</v>
      </c>
      <c r="T118" s="51"/>
    </row>
    <row r="119" spans="1:20" x14ac:dyDescent="0.15">
      <c r="A119" s="38"/>
      <c r="B119" s="41"/>
      <c r="C119" s="41"/>
      <c r="D119" s="51"/>
      <c r="E119" s="47"/>
      <c r="F119" s="47"/>
      <c r="G119" s="47"/>
      <c r="H119" s="47"/>
      <c r="I119" s="58"/>
      <c r="J119" s="58"/>
      <c r="K119" s="58"/>
      <c r="L119" s="70"/>
      <c r="M119" s="70"/>
      <c r="N119" s="70"/>
      <c r="O119" s="6" t="s">
        <v>122</v>
      </c>
      <c r="P119" s="6" t="s">
        <v>71</v>
      </c>
      <c r="Q119" s="9">
        <v>0.2</v>
      </c>
      <c r="R119" s="5">
        <v>1</v>
      </c>
      <c r="S119" s="14">
        <f>Q119/R119</f>
        <v>0.2</v>
      </c>
      <c r="T119" s="51"/>
    </row>
    <row r="120" spans="1:20" x14ac:dyDescent="0.15">
      <c r="A120" s="38"/>
      <c r="B120" s="41"/>
      <c r="C120" s="41"/>
      <c r="D120" s="51"/>
      <c r="E120" s="47"/>
      <c r="F120" s="47"/>
      <c r="G120" s="47"/>
      <c r="H120" s="47"/>
      <c r="I120" s="58"/>
      <c r="J120" s="58"/>
      <c r="K120" s="58"/>
      <c r="L120" s="70"/>
      <c r="M120" s="70"/>
      <c r="N120" s="70"/>
      <c r="O120" s="6" t="s">
        <v>123</v>
      </c>
      <c r="P120" s="6" t="s">
        <v>71</v>
      </c>
      <c r="Q120" s="9">
        <v>0.2</v>
      </c>
      <c r="R120" s="5">
        <v>1</v>
      </c>
      <c r="S120" s="14">
        <f>Q120/R120</f>
        <v>0.2</v>
      </c>
      <c r="T120" s="51"/>
    </row>
    <row r="121" spans="1:20" x14ac:dyDescent="0.15">
      <c r="A121" s="38"/>
      <c r="B121" s="41"/>
      <c r="C121" s="41"/>
      <c r="D121" s="51"/>
      <c r="E121" s="48"/>
      <c r="F121" s="48"/>
      <c r="G121" s="48"/>
      <c r="H121" s="48"/>
      <c r="I121" s="59"/>
      <c r="J121" s="59"/>
      <c r="K121" s="59"/>
      <c r="L121" s="71"/>
      <c r="M121" s="71"/>
      <c r="N121" s="71"/>
      <c r="O121" s="6" t="s">
        <v>124</v>
      </c>
      <c r="P121" s="6" t="s">
        <v>38</v>
      </c>
      <c r="Q121" s="9">
        <v>0.1</v>
      </c>
      <c r="R121" s="5">
        <v>1</v>
      </c>
      <c r="S121" s="14">
        <f>Q121/R121</f>
        <v>0.1</v>
      </c>
      <c r="T121" s="51"/>
    </row>
    <row r="122" spans="1:20" x14ac:dyDescent="0.15">
      <c r="A122" s="38"/>
      <c r="B122" s="41"/>
      <c r="C122" s="41"/>
      <c r="D122" s="51"/>
      <c r="E122" s="32" t="s">
        <v>33</v>
      </c>
      <c r="F122" s="33"/>
      <c r="G122" s="33"/>
      <c r="H122" s="33"/>
      <c r="I122" s="34"/>
      <c r="J122" s="34"/>
      <c r="K122" s="34"/>
      <c r="L122" s="35"/>
      <c r="M122" s="36"/>
      <c r="N122" s="9">
        <f>SUM(N117:N121)</f>
        <v>5.2817290000000003</v>
      </c>
      <c r="O122" s="32" t="s">
        <v>33</v>
      </c>
      <c r="P122" s="33"/>
      <c r="Q122" s="33"/>
      <c r="R122" s="37"/>
      <c r="S122" s="14">
        <f>SUM(S117:S121)</f>
        <v>0.9</v>
      </c>
      <c r="T122" s="51"/>
    </row>
    <row r="123" spans="1:20" x14ac:dyDescent="0.15">
      <c r="A123" s="38">
        <v>22</v>
      </c>
      <c r="B123" s="41" t="s">
        <v>125</v>
      </c>
      <c r="C123" s="41" t="s">
        <v>126</v>
      </c>
      <c r="D123" s="51"/>
      <c r="E123" s="46" t="s">
        <v>70</v>
      </c>
      <c r="F123" s="46">
        <v>385</v>
      </c>
      <c r="G123" s="46">
        <v>200</v>
      </c>
      <c r="H123" s="46">
        <v>2</v>
      </c>
      <c r="I123" s="57">
        <f>F123*G123*H123*0.00000785</f>
        <v>1.2088999999999999</v>
      </c>
      <c r="J123" s="57">
        <v>0.66700000000000004</v>
      </c>
      <c r="K123" s="57">
        <f>I123-J123</f>
        <v>0.54189999999999983</v>
      </c>
      <c r="L123" s="69">
        <v>5.83</v>
      </c>
      <c r="M123" s="69">
        <v>3.4</v>
      </c>
      <c r="N123" s="69">
        <f>I123*L123-K123*M123</f>
        <v>5.2054270000000002</v>
      </c>
      <c r="O123" s="6" t="s">
        <v>28</v>
      </c>
      <c r="P123" s="6" t="s">
        <v>71</v>
      </c>
      <c r="Q123" s="9">
        <v>0.2</v>
      </c>
      <c r="R123" s="5">
        <v>1</v>
      </c>
      <c r="S123" s="14">
        <f>Q123/R123</f>
        <v>0.2</v>
      </c>
      <c r="T123" s="51">
        <f>(N128+S128)*1.12</f>
        <v>6.8380782400000015</v>
      </c>
    </row>
    <row r="124" spans="1:20" x14ac:dyDescent="0.15">
      <c r="A124" s="38"/>
      <c r="B124" s="41"/>
      <c r="C124" s="41"/>
      <c r="D124" s="51"/>
      <c r="E124" s="47"/>
      <c r="F124" s="47"/>
      <c r="G124" s="47"/>
      <c r="H124" s="47"/>
      <c r="I124" s="58"/>
      <c r="J124" s="58"/>
      <c r="K124" s="58"/>
      <c r="L124" s="70"/>
      <c r="M124" s="70"/>
      <c r="N124" s="70"/>
      <c r="O124" s="6" t="s">
        <v>121</v>
      </c>
      <c r="P124" s="6" t="s">
        <v>71</v>
      </c>
      <c r="Q124" s="9">
        <v>0.2</v>
      </c>
      <c r="R124" s="5">
        <v>1</v>
      </c>
      <c r="S124" s="14">
        <f>Q124/R124</f>
        <v>0.2</v>
      </c>
      <c r="T124" s="51"/>
    </row>
    <row r="125" spans="1:20" x14ac:dyDescent="0.15">
      <c r="A125" s="38"/>
      <c r="B125" s="41"/>
      <c r="C125" s="41"/>
      <c r="D125" s="51"/>
      <c r="E125" s="47"/>
      <c r="F125" s="47"/>
      <c r="G125" s="47"/>
      <c r="H125" s="47"/>
      <c r="I125" s="58"/>
      <c r="J125" s="58"/>
      <c r="K125" s="58"/>
      <c r="L125" s="70"/>
      <c r="M125" s="70"/>
      <c r="N125" s="70"/>
      <c r="O125" s="6" t="s">
        <v>122</v>
      </c>
      <c r="P125" s="6" t="s">
        <v>71</v>
      </c>
      <c r="Q125" s="9">
        <v>0.2</v>
      </c>
      <c r="R125" s="5">
        <v>1</v>
      </c>
      <c r="S125" s="14">
        <f>Q125/R125</f>
        <v>0.2</v>
      </c>
      <c r="T125" s="51"/>
    </row>
    <row r="126" spans="1:20" x14ac:dyDescent="0.15">
      <c r="A126" s="38"/>
      <c r="B126" s="41"/>
      <c r="C126" s="41"/>
      <c r="D126" s="51"/>
      <c r="E126" s="47"/>
      <c r="F126" s="47"/>
      <c r="G126" s="47"/>
      <c r="H126" s="47"/>
      <c r="I126" s="58"/>
      <c r="J126" s="58"/>
      <c r="K126" s="58"/>
      <c r="L126" s="70"/>
      <c r="M126" s="70"/>
      <c r="N126" s="70"/>
      <c r="O126" s="6" t="s">
        <v>123</v>
      </c>
      <c r="P126" s="6" t="s">
        <v>71</v>
      </c>
      <c r="Q126" s="9">
        <v>0.2</v>
      </c>
      <c r="R126" s="5">
        <v>1</v>
      </c>
      <c r="S126" s="14">
        <f>Q126/R126</f>
        <v>0.2</v>
      </c>
      <c r="T126" s="51"/>
    </row>
    <row r="127" spans="1:20" x14ac:dyDescent="0.15">
      <c r="A127" s="38"/>
      <c r="B127" s="41"/>
      <c r="C127" s="41"/>
      <c r="D127" s="51"/>
      <c r="E127" s="48"/>
      <c r="F127" s="48"/>
      <c r="G127" s="48"/>
      <c r="H127" s="48"/>
      <c r="I127" s="59"/>
      <c r="J127" s="59"/>
      <c r="K127" s="59"/>
      <c r="L127" s="71"/>
      <c r="M127" s="71"/>
      <c r="N127" s="71"/>
      <c r="O127" s="6" t="s">
        <v>124</v>
      </c>
      <c r="P127" s="6" t="s">
        <v>38</v>
      </c>
      <c r="Q127" s="9">
        <v>0.1</v>
      </c>
      <c r="R127" s="5">
        <v>1</v>
      </c>
      <c r="S127" s="14">
        <f>Q127/R127</f>
        <v>0.1</v>
      </c>
      <c r="T127" s="51"/>
    </row>
    <row r="128" spans="1:20" x14ac:dyDescent="0.15">
      <c r="A128" s="38"/>
      <c r="B128" s="41"/>
      <c r="C128" s="41"/>
      <c r="D128" s="51"/>
      <c r="E128" s="32" t="s">
        <v>33</v>
      </c>
      <c r="F128" s="33"/>
      <c r="G128" s="33"/>
      <c r="H128" s="33"/>
      <c r="I128" s="34"/>
      <c r="J128" s="34"/>
      <c r="K128" s="34"/>
      <c r="L128" s="35"/>
      <c r="M128" s="36"/>
      <c r="N128" s="9">
        <f>SUM(N123:N127)</f>
        <v>5.2054270000000002</v>
      </c>
      <c r="O128" s="32" t="s">
        <v>33</v>
      </c>
      <c r="P128" s="33"/>
      <c r="Q128" s="33"/>
      <c r="R128" s="37"/>
      <c r="S128" s="14">
        <f>SUM(S123:S127)</f>
        <v>0.9</v>
      </c>
      <c r="T128" s="51"/>
    </row>
    <row r="129" spans="1:20" x14ac:dyDescent="0.15">
      <c r="A129" s="38">
        <v>23</v>
      </c>
      <c r="B129" s="41" t="s">
        <v>127</v>
      </c>
      <c r="C129" s="41" t="s">
        <v>128</v>
      </c>
      <c r="D129" s="51"/>
      <c r="E129" s="46" t="s">
        <v>70</v>
      </c>
      <c r="F129" s="46">
        <v>130</v>
      </c>
      <c r="G129" s="46">
        <v>50</v>
      </c>
      <c r="H129" s="46">
        <v>2</v>
      </c>
      <c r="I129" s="57">
        <f>F129*G129*H129*0.00000785</f>
        <v>0.10204999999999999</v>
      </c>
      <c r="J129" s="57">
        <v>7.1999999999999995E-2</v>
      </c>
      <c r="K129" s="57">
        <f>I129-J129</f>
        <v>3.0049999999999993E-2</v>
      </c>
      <c r="L129" s="69">
        <v>5.83</v>
      </c>
      <c r="M129" s="69">
        <v>3.4</v>
      </c>
      <c r="N129" s="69">
        <f>I129*L129-K129*M129</f>
        <v>0.49278149999999998</v>
      </c>
      <c r="O129" s="6" t="s">
        <v>30</v>
      </c>
      <c r="P129" s="6" t="s">
        <v>32</v>
      </c>
      <c r="Q129" s="9">
        <v>0.05</v>
      </c>
      <c r="R129" s="5">
        <v>1</v>
      </c>
      <c r="S129" s="14">
        <f>Q129/R129</f>
        <v>0.05</v>
      </c>
      <c r="T129" s="51">
        <f>(N132+S132)*1.12</f>
        <v>0.71991528000000005</v>
      </c>
    </row>
    <row r="130" spans="1:20" x14ac:dyDescent="0.15">
      <c r="A130" s="38"/>
      <c r="B130" s="41"/>
      <c r="C130" s="41"/>
      <c r="D130" s="51"/>
      <c r="E130" s="47"/>
      <c r="F130" s="47"/>
      <c r="G130" s="47"/>
      <c r="H130" s="47"/>
      <c r="I130" s="58"/>
      <c r="J130" s="58"/>
      <c r="K130" s="58"/>
      <c r="L130" s="70"/>
      <c r="M130" s="70"/>
      <c r="N130" s="70"/>
      <c r="O130" s="6" t="s">
        <v>28</v>
      </c>
      <c r="P130" s="6" t="s">
        <v>32</v>
      </c>
      <c r="Q130" s="9">
        <v>0.05</v>
      </c>
      <c r="R130" s="5">
        <v>1</v>
      </c>
      <c r="S130" s="14">
        <f>Q130/R130</f>
        <v>0.05</v>
      </c>
      <c r="T130" s="51"/>
    </row>
    <row r="131" spans="1:20" x14ac:dyDescent="0.15">
      <c r="A131" s="38"/>
      <c r="B131" s="41"/>
      <c r="C131" s="41"/>
      <c r="D131" s="51"/>
      <c r="E131" s="48"/>
      <c r="F131" s="48"/>
      <c r="G131" s="48"/>
      <c r="H131" s="48"/>
      <c r="I131" s="59"/>
      <c r="J131" s="59"/>
      <c r="K131" s="59"/>
      <c r="L131" s="71"/>
      <c r="M131" s="71"/>
      <c r="N131" s="71"/>
      <c r="O131" s="6" t="s">
        <v>28</v>
      </c>
      <c r="P131" s="6" t="s">
        <v>32</v>
      </c>
      <c r="Q131" s="9">
        <v>0.05</v>
      </c>
      <c r="R131" s="5">
        <v>1</v>
      </c>
      <c r="S131" s="14">
        <f>Q131/R131</f>
        <v>0.05</v>
      </c>
      <c r="T131" s="51"/>
    </row>
    <row r="132" spans="1:20" x14ac:dyDescent="0.15">
      <c r="A132" s="38"/>
      <c r="B132" s="41"/>
      <c r="C132" s="41"/>
      <c r="D132" s="51"/>
      <c r="E132" s="32" t="s">
        <v>33</v>
      </c>
      <c r="F132" s="33"/>
      <c r="G132" s="33"/>
      <c r="H132" s="33"/>
      <c r="I132" s="34"/>
      <c r="J132" s="34"/>
      <c r="K132" s="34"/>
      <c r="L132" s="35"/>
      <c r="M132" s="36"/>
      <c r="N132" s="9">
        <f>SUM(N129:N131)</f>
        <v>0.49278149999999998</v>
      </c>
      <c r="O132" s="32" t="s">
        <v>33</v>
      </c>
      <c r="P132" s="33"/>
      <c r="Q132" s="33"/>
      <c r="R132" s="37"/>
      <c r="S132" s="14">
        <f>SUM(S129:S131)</f>
        <v>0.15000000000000002</v>
      </c>
      <c r="T132" s="51"/>
    </row>
    <row r="133" spans="1:20" x14ac:dyDescent="0.15">
      <c r="A133" s="38">
        <v>24</v>
      </c>
      <c r="B133" s="41" t="s">
        <v>129</v>
      </c>
      <c r="C133" s="41" t="s">
        <v>130</v>
      </c>
      <c r="D133" s="51"/>
      <c r="E133" s="46" t="s">
        <v>70</v>
      </c>
      <c r="F133" s="46">
        <v>130</v>
      </c>
      <c r="G133" s="46">
        <v>50</v>
      </c>
      <c r="H133" s="46">
        <v>2</v>
      </c>
      <c r="I133" s="57">
        <f>F133*G133*H133*0.00000785</f>
        <v>0.10204999999999999</v>
      </c>
      <c r="J133" s="57">
        <v>7.0999999999999994E-2</v>
      </c>
      <c r="K133" s="57">
        <f>I133-J133</f>
        <v>3.1049999999999994E-2</v>
      </c>
      <c r="L133" s="69">
        <v>5.83</v>
      </c>
      <c r="M133" s="69">
        <v>3.4</v>
      </c>
      <c r="N133" s="69">
        <f>I133*L133-K133*M133</f>
        <v>0.48938149999999997</v>
      </c>
      <c r="O133" s="6" t="s">
        <v>30</v>
      </c>
      <c r="P133" s="6" t="s">
        <v>32</v>
      </c>
      <c r="Q133" s="9">
        <v>0.05</v>
      </c>
      <c r="R133" s="5">
        <v>1</v>
      </c>
      <c r="S133" s="14">
        <f>Q133/R133</f>
        <v>0.05</v>
      </c>
      <c r="T133" s="51">
        <f>(N136+S136)*1.12</f>
        <v>0.71610728000000012</v>
      </c>
    </row>
    <row r="134" spans="1:20" x14ac:dyDescent="0.15">
      <c r="A134" s="38"/>
      <c r="B134" s="41"/>
      <c r="C134" s="41"/>
      <c r="D134" s="51"/>
      <c r="E134" s="47"/>
      <c r="F134" s="47"/>
      <c r="G134" s="47"/>
      <c r="H134" s="47"/>
      <c r="I134" s="58"/>
      <c r="J134" s="58"/>
      <c r="K134" s="58"/>
      <c r="L134" s="70"/>
      <c r="M134" s="70"/>
      <c r="N134" s="70"/>
      <c r="O134" s="6" t="s">
        <v>28</v>
      </c>
      <c r="P134" s="6" t="s">
        <v>32</v>
      </c>
      <c r="Q134" s="9">
        <v>0.05</v>
      </c>
      <c r="R134" s="5">
        <v>1</v>
      </c>
      <c r="S134" s="14">
        <f>Q134/R134</f>
        <v>0.05</v>
      </c>
      <c r="T134" s="51"/>
    </row>
    <row r="135" spans="1:20" x14ac:dyDescent="0.15">
      <c r="A135" s="38"/>
      <c r="B135" s="41"/>
      <c r="C135" s="41"/>
      <c r="D135" s="51"/>
      <c r="E135" s="48"/>
      <c r="F135" s="48"/>
      <c r="G135" s="48"/>
      <c r="H135" s="48"/>
      <c r="I135" s="59"/>
      <c r="J135" s="59"/>
      <c r="K135" s="59"/>
      <c r="L135" s="71"/>
      <c r="M135" s="71"/>
      <c r="N135" s="71"/>
      <c r="O135" s="6" t="s">
        <v>28</v>
      </c>
      <c r="P135" s="6" t="s">
        <v>32</v>
      </c>
      <c r="Q135" s="9">
        <v>0.05</v>
      </c>
      <c r="R135" s="5">
        <v>1</v>
      </c>
      <c r="S135" s="14">
        <f>Q135/R135</f>
        <v>0.05</v>
      </c>
      <c r="T135" s="51"/>
    </row>
    <row r="136" spans="1:20" x14ac:dyDescent="0.15">
      <c r="A136" s="38"/>
      <c r="B136" s="41"/>
      <c r="C136" s="41"/>
      <c r="D136" s="51"/>
      <c r="E136" s="32" t="s">
        <v>33</v>
      </c>
      <c r="F136" s="33"/>
      <c r="G136" s="33"/>
      <c r="H136" s="33"/>
      <c r="I136" s="34"/>
      <c r="J136" s="34"/>
      <c r="K136" s="34"/>
      <c r="L136" s="35"/>
      <c r="M136" s="36"/>
      <c r="N136" s="9">
        <f>SUM(N133:N135)</f>
        <v>0.48938149999999997</v>
      </c>
      <c r="O136" s="32" t="s">
        <v>33</v>
      </c>
      <c r="P136" s="33"/>
      <c r="Q136" s="33"/>
      <c r="R136" s="37"/>
      <c r="S136" s="14">
        <f>SUM(S133:S135)</f>
        <v>0.15000000000000002</v>
      </c>
      <c r="T136" s="51"/>
    </row>
    <row r="137" spans="1:20" x14ac:dyDescent="0.15">
      <c r="A137" s="38">
        <v>25</v>
      </c>
      <c r="B137" s="41" t="s">
        <v>131</v>
      </c>
      <c r="C137" s="41" t="s">
        <v>132</v>
      </c>
      <c r="D137" s="51"/>
      <c r="E137" s="46" t="s">
        <v>36</v>
      </c>
      <c r="F137" s="46">
        <v>370</v>
      </c>
      <c r="G137" s="46">
        <v>225</v>
      </c>
      <c r="H137" s="46">
        <v>1.6</v>
      </c>
      <c r="I137" s="57">
        <f>F137*G137*H137*0.00000785</f>
        <v>1.04562</v>
      </c>
      <c r="J137" s="57">
        <v>0.40500000000000003</v>
      </c>
      <c r="K137" s="57">
        <f>I137-J137</f>
        <v>0.64061999999999997</v>
      </c>
      <c r="L137" s="69">
        <v>5.83</v>
      </c>
      <c r="M137" s="69">
        <v>3.4</v>
      </c>
      <c r="N137" s="69">
        <f>I137*L137-K137*M137</f>
        <v>3.9178566000000004</v>
      </c>
      <c r="O137" s="6" t="s">
        <v>28</v>
      </c>
      <c r="P137" s="6" t="s">
        <v>71</v>
      </c>
      <c r="Q137" s="9">
        <v>0.2</v>
      </c>
      <c r="R137" s="5">
        <v>1</v>
      </c>
      <c r="S137" s="14">
        <f t="shared" ref="S137:S142" si="7">Q137/R137</f>
        <v>0.2</v>
      </c>
      <c r="T137" s="51">
        <f>(N143+S143)*1.12</f>
        <v>5.5975993920000011</v>
      </c>
    </row>
    <row r="138" spans="1:20" x14ac:dyDescent="0.15">
      <c r="A138" s="38"/>
      <c r="B138" s="41"/>
      <c r="C138" s="41"/>
      <c r="D138" s="51"/>
      <c r="E138" s="47"/>
      <c r="F138" s="47"/>
      <c r="G138" s="47"/>
      <c r="H138" s="47"/>
      <c r="I138" s="58"/>
      <c r="J138" s="58"/>
      <c r="K138" s="58"/>
      <c r="L138" s="70"/>
      <c r="M138" s="70"/>
      <c r="N138" s="70"/>
      <c r="O138" s="6" t="s">
        <v>133</v>
      </c>
      <c r="P138" s="6" t="s">
        <v>71</v>
      </c>
      <c r="Q138" s="9">
        <v>0.2</v>
      </c>
      <c r="R138" s="5">
        <v>1</v>
      </c>
      <c r="S138" s="14">
        <f t="shared" si="7"/>
        <v>0.2</v>
      </c>
      <c r="T138" s="51"/>
    </row>
    <row r="139" spans="1:20" x14ac:dyDescent="0.15">
      <c r="A139" s="38"/>
      <c r="B139" s="41"/>
      <c r="C139" s="41"/>
      <c r="D139" s="51"/>
      <c r="E139" s="47"/>
      <c r="F139" s="47"/>
      <c r="G139" s="47"/>
      <c r="H139" s="47"/>
      <c r="I139" s="58"/>
      <c r="J139" s="58"/>
      <c r="K139" s="58"/>
      <c r="L139" s="70"/>
      <c r="M139" s="70"/>
      <c r="N139" s="70"/>
      <c r="O139" s="6" t="s">
        <v>134</v>
      </c>
      <c r="P139" s="6" t="s">
        <v>71</v>
      </c>
      <c r="Q139" s="9">
        <v>0.2</v>
      </c>
      <c r="R139" s="5">
        <v>1</v>
      </c>
      <c r="S139" s="14">
        <f t="shared" si="7"/>
        <v>0.2</v>
      </c>
      <c r="T139" s="51"/>
    </row>
    <row r="140" spans="1:20" x14ac:dyDescent="0.15">
      <c r="A140" s="38"/>
      <c r="B140" s="41"/>
      <c r="C140" s="41"/>
      <c r="D140" s="51"/>
      <c r="E140" s="47"/>
      <c r="F140" s="47"/>
      <c r="G140" s="47"/>
      <c r="H140" s="47"/>
      <c r="I140" s="58"/>
      <c r="J140" s="58"/>
      <c r="K140" s="58"/>
      <c r="L140" s="70"/>
      <c r="M140" s="70"/>
      <c r="N140" s="70"/>
      <c r="O140" s="6" t="s">
        <v>28</v>
      </c>
      <c r="P140" s="6" t="s">
        <v>64</v>
      </c>
      <c r="Q140" s="9">
        <v>0.16</v>
      </c>
      <c r="R140" s="5">
        <v>1</v>
      </c>
      <c r="S140" s="14">
        <f t="shared" si="7"/>
        <v>0.16</v>
      </c>
      <c r="T140" s="51"/>
    </row>
    <row r="141" spans="1:20" x14ac:dyDescent="0.15">
      <c r="A141" s="38"/>
      <c r="B141" s="41"/>
      <c r="C141" s="41"/>
      <c r="D141" s="51"/>
      <c r="E141" s="47"/>
      <c r="F141" s="47"/>
      <c r="G141" s="47"/>
      <c r="H141" s="47"/>
      <c r="I141" s="58"/>
      <c r="J141" s="58"/>
      <c r="K141" s="58"/>
      <c r="L141" s="70"/>
      <c r="M141" s="70"/>
      <c r="N141" s="70"/>
      <c r="O141" s="6" t="s">
        <v>135</v>
      </c>
      <c r="P141" s="6" t="s">
        <v>64</v>
      </c>
      <c r="Q141" s="9">
        <v>0.16</v>
      </c>
      <c r="R141" s="5">
        <v>1</v>
      </c>
      <c r="S141" s="14">
        <f t="shared" si="7"/>
        <v>0.16</v>
      </c>
      <c r="T141" s="51"/>
    </row>
    <row r="142" spans="1:20" x14ac:dyDescent="0.15">
      <c r="A142" s="38"/>
      <c r="B142" s="41"/>
      <c r="C142" s="41"/>
      <c r="D142" s="51"/>
      <c r="E142" s="48"/>
      <c r="F142" s="48"/>
      <c r="G142" s="48"/>
      <c r="H142" s="48"/>
      <c r="I142" s="59"/>
      <c r="J142" s="59"/>
      <c r="K142" s="59"/>
      <c r="L142" s="71"/>
      <c r="M142" s="71"/>
      <c r="N142" s="71"/>
      <c r="O142" s="6" t="s">
        <v>52</v>
      </c>
      <c r="P142" s="6" t="s">
        <v>64</v>
      </c>
      <c r="Q142" s="9">
        <v>0.16</v>
      </c>
      <c r="R142" s="5">
        <v>1</v>
      </c>
      <c r="S142" s="14">
        <f t="shared" si="7"/>
        <v>0.16</v>
      </c>
      <c r="T142" s="51"/>
    </row>
    <row r="143" spans="1:20" x14ac:dyDescent="0.15">
      <c r="A143" s="38"/>
      <c r="B143" s="41"/>
      <c r="C143" s="41"/>
      <c r="D143" s="51"/>
      <c r="E143" s="32" t="s">
        <v>33</v>
      </c>
      <c r="F143" s="33"/>
      <c r="G143" s="33"/>
      <c r="H143" s="33"/>
      <c r="I143" s="34"/>
      <c r="J143" s="34"/>
      <c r="K143" s="34"/>
      <c r="L143" s="35"/>
      <c r="M143" s="36"/>
      <c r="N143" s="9">
        <f>SUM(N137:N142)</f>
        <v>3.9178566000000004</v>
      </c>
      <c r="O143" s="32" t="s">
        <v>33</v>
      </c>
      <c r="P143" s="33"/>
      <c r="Q143" s="33"/>
      <c r="R143" s="37"/>
      <c r="S143" s="14">
        <f>SUM(S137:S142)</f>
        <v>1.08</v>
      </c>
      <c r="T143" s="51"/>
    </row>
    <row r="144" spans="1:20" x14ac:dyDescent="0.15">
      <c r="A144" s="38">
        <v>26</v>
      </c>
      <c r="B144" s="41" t="s">
        <v>136</v>
      </c>
      <c r="C144" s="41" t="s">
        <v>137</v>
      </c>
      <c r="D144" s="51"/>
      <c r="E144" s="46" t="s">
        <v>36</v>
      </c>
      <c r="F144" s="46">
        <v>405</v>
      </c>
      <c r="G144" s="46">
        <v>200</v>
      </c>
      <c r="H144" s="46">
        <v>1.6</v>
      </c>
      <c r="I144" s="57">
        <f>F144*G144*H144*0.00000785</f>
        <v>1.0173599999999998</v>
      </c>
      <c r="J144" s="57">
        <v>0.51700000000000002</v>
      </c>
      <c r="K144" s="57">
        <f>I144-J144</f>
        <v>0.5003599999999998</v>
      </c>
      <c r="L144" s="69">
        <v>5.83</v>
      </c>
      <c r="M144" s="69">
        <v>3.4</v>
      </c>
      <c r="N144" s="69">
        <f>I144*L144-K144*M144</f>
        <v>4.2299848000000004</v>
      </c>
      <c r="O144" s="6" t="s">
        <v>28</v>
      </c>
      <c r="P144" s="6" t="s">
        <v>71</v>
      </c>
      <c r="Q144" s="9">
        <v>0.2</v>
      </c>
      <c r="R144" s="5">
        <v>1</v>
      </c>
      <c r="S144" s="14">
        <f t="shared" ref="S144:S149" si="8">Q144/R144</f>
        <v>0.2</v>
      </c>
      <c r="T144" s="51">
        <f>(N150+S150)*1.12</f>
        <v>5.9471829760000015</v>
      </c>
    </row>
    <row r="145" spans="1:20" x14ac:dyDescent="0.15">
      <c r="A145" s="38"/>
      <c r="B145" s="41"/>
      <c r="C145" s="41"/>
      <c r="D145" s="51"/>
      <c r="E145" s="47"/>
      <c r="F145" s="47"/>
      <c r="G145" s="47"/>
      <c r="H145" s="47"/>
      <c r="I145" s="58"/>
      <c r="J145" s="58"/>
      <c r="K145" s="58"/>
      <c r="L145" s="70"/>
      <c r="M145" s="70"/>
      <c r="N145" s="70"/>
      <c r="O145" s="6" t="s">
        <v>133</v>
      </c>
      <c r="P145" s="6" t="s">
        <v>71</v>
      </c>
      <c r="Q145" s="9">
        <v>0.2</v>
      </c>
      <c r="R145" s="5">
        <v>1</v>
      </c>
      <c r="S145" s="14">
        <f t="shared" si="8"/>
        <v>0.2</v>
      </c>
      <c r="T145" s="51"/>
    </row>
    <row r="146" spans="1:20" x14ac:dyDescent="0.15">
      <c r="A146" s="38"/>
      <c r="B146" s="41"/>
      <c r="C146" s="41"/>
      <c r="D146" s="51"/>
      <c r="E146" s="47"/>
      <c r="F146" s="47"/>
      <c r="G146" s="47"/>
      <c r="H146" s="47"/>
      <c r="I146" s="58"/>
      <c r="J146" s="58"/>
      <c r="K146" s="58"/>
      <c r="L146" s="70"/>
      <c r="M146" s="70"/>
      <c r="N146" s="70"/>
      <c r="O146" s="6" t="s">
        <v>134</v>
      </c>
      <c r="P146" s="6" t="s">
        <v>71</v>
      </c>
      <c r="Q146" s="9">
        <v>0.2</v>
      </c>
      <c r="R146" s="5">
        <v>1</v>
      </c>
      <c r="S146" s="14">
        <f t="shared" si="8"/>
        <v>0.2</v>
      </c>
      <c r="T146" s="51"/>
    </row>
    <row r="147" spans="1:20" x14ac:dyDescent="0.15">
      <c r="A147" s="38"/>
      <c r="B147" s="41"/>
      <c r="C147" s="41"/>
      <c r="D147" s="51"/>
      <c r="E147" s="47"/>
      <c r="F147" s="47"/>
      <c r="G147" s="47"/>
      <c r="H147" s="47"/>
      <c r="I147" s="58"/>
      <c r="J147" s="58"/>
      <c r="K147" s="58"/>
      <c r="L147" s="70"/>
      <c r="M147" s="70"/>
      <c r="N147" s="70"/>
      <c r="O147" s="6" t="s">
        <v>40</v>
      </c>
      <c r="P147" s="6" t="s">
        <v>64</v>
      </c>
      <c r="Q147" s="9">
        <v>0.16</v>
      </c>
      <c r="R147" s="5">
        <v>1</v>
      </c>
      <c r="S147" s="14">
        <f t="shared" si="8"/>
        <v>0.16</v>
      </c>
      <c r="T147" s="51"/>
    </row>
    <row r="148" spans="1:20" x14ac:dyDescent="0.15">
      <c r="A148" s="38"/>
      <c r="B148" s="41"/>
      <c r="C148" s="41"/>
      <c r="D148" s="51"/>
      <c r="E148" s="47"/>
      <c r="F148" s="47"/>
      <c r="G148" s="47"/>
      <c r="H148" s="47"/>
      <c r="I148" s="58"/>
      <c r="J148" s="58"/>
      <c r="K148" s="58"/>
      <c r="L148" s="70"/>
      <c r="M148" s="70"/>
      <c r="N148" s="70"/>
      <c r="O148" s="6" t="s">
        <v>31</v>
      </c>
      <c r="P148" s="6" t="s">
        <v>64</v>
      </c>
      <c r="Q148" s="9">
        <v>0.16</v>
      </c>
      <c r="R148" s="5">
        <v>1</v>
      </c>
      <c r="S148" s="14">
        <f t="shared" si="8"/>
        <v>0.16</v>
      </c>
      <c r="T148" s="51"/>
    </row>
    <row r="149" spans="1:20" x14ac:dyDescent="0.15">
      <c r="A149" s="38"/>
      <c r="B149" s="41"/>
      <c r="C149" s="41"/>
      <c r="D149" s="51"/>
      <c r="E149" s="48"/>
      <c r="F149" s="48"/>
      <c r="G149" s="48"/>
      <c r="H149" s="48"/>
      <c r="I149" s="59"/>
      <c r="J149" s="59"/>
      <c r="K149" s="59"/>
      <c r="L149" s="71"/>
      <c r="M149" s="71"/>
      <c r="N149" s="71"/>
      <c r="O149" s="6" t="s">
        <v>134</v>
      </c>
      <c r="P149" s="6" t="s">
        <v>64</v>
      </c>
      <c r="Q149" s="9">
        <v>0.16</v>
      </c>
      <c r="R149" s="5">
        <v>1</v>
      </c>
      <c r="S149" s="14">
        <f t="shared" si="8"/>
        <v>0.16</v>
      </c>
      <c r="T149" s="51"/>
    </row>
    <row r="150" spans="1:20" x14ac:dyDescent="0.15">
      <c r="A150" s="38"/>
      <c r="B150" s="41"/>
      <c r="C150" s="41"/>
      <c r="D150" s="51"/>
      <c r="E150" s="32" t="s">
        <v>33</v>
      </c>
      <c r="F150" s="33"/>
      <c r="G150" s="33"/>
      <c r="H150" s="33"/>
      <c r="I150" s="34"/>
      <c r="J150" s="34"/>
      <c r="K150" s="34"/>
      <c r="L150" s="35"/>
      <c r="M150" s="36"/>
      <c r="N150" s="9">
        <f>SUM(N144:N149)</f>
        <v>4.2299848000000004</v>
      </c>
      <c r="O150" s="32" t="s">
        <v>33</v>
      </c>
      <c r="P150" s="33"/>
      <c r="Q150" s="33"/>
      <c r="R150" s="37"/>
      <c r="S150" s="14">
        <f>SUM(S144:S149)</f>
        <v>1.08</v>
      </c>
      <c r="T150" s="51"/>
    </row>
    <row r="151" spans="1:20" x14ac:dyDescent="0.15">
      <c r="A151" s="38">
        <v>27</v>
      </c>
      <c r="B151" s="41" t="s">
        <v>138</v>
      </c>
      <c r="C151" s="41" t="s">
        <v>139</v>
      </c>
      <c r="D151" s="51"/>
      <c r="E151" s="46" t="s">
        <v>36</v>
      </c>
      <c r="F151" s="46">
        <v>250</v>
      </c>
      <c r="G151" s="46">
        <v>270</v>
      </c>
      <c r="H151" s="46">
        <v>1.6</v>
      </c>
      <c r="I151" s="57">
        <f>F151*G151*H151*0.00000785</f>
        <v>0.84779999999999989</v>
      </c>
      <c r="J151" s="57">
        <v>0.435</v>
      </c>
      <c r="K151" s="57">
        <f>I151-J151</f>
        <v>0.41279999999999989</v>
      </c>
      <c r="L151" s="69">
        <v>5.83</v>
      </c>
      <c r="M151" s="69">
        <v>3.4</v>
      </c>
      <c r="N151" s="69">
        <f>I151*L151-K151*M151</f>
        <v>3.5391539999999999</v>
      </c>
      <c r="O151" s="6" t="s">
        <v>30</v>
      </c>
      <c r="P151" s="6" t="s">
        <v>71</v>
      </c>
      <c r="Q151" s="9">
        <v>0.2</v>
      </c>
      <c r="R151" s="5">
        <v>1</v>
      </c>
      <c r="S151" s="14">
        <f t="shared" ref="S151:S158" si="9">Q151/R151</f>
        <v>0.2</v>
      </c>
      <c r="T151" s="51">
        <f>(N159+S159)*1.12</f>
        <v>5.5318524800000004</v>
      </c>
    </row>
    <row r="152" spans="1:20" x14ac:dyDescent="0.15">
      <c r="A152" s="38"/>
      <c r="B152" s="41"/>
      <c r="C152" s="41"/>
      <c r="D152" s="51"/>
      <c r="E152" s="47"/>
      <c r="F152" s="47"/>
      <c r="G152" s="47"/>
      <c r="H152" s="47"/>
      <c r="I152" s="58"/>
      <c r="J152" s="58"/>
      <c r="K152" s="58"/>
      <c r="L152" s="70"/>
      <c r="M152" s="70"/>
      <c r="N152" s="70"/>
      <c r="O152" s="6" t="s">
        <v>140</v>
      </c>
      <c r="P152" s="6" t="s">
        <v>29</v>
      </c>
      <c r="Q152" s="9">
        <v>0.08</v>
      </c>
      <c r="R152" s="5">
        <v>1</v>
      </c>
      <c r="S152" s="14">
        <f t="shared" si="9"/>
        <v>0.08</v>
      </c>
      <c r="T152" s="51"/>
    </row>
    <row r="153" spans="1:20" x14ac:dyDescent="0.15">
      <c r="A153" s="38"/>
      <c r="B153" s="41"/>
      <c r="C153" s="41"/>
      <c r="D153" s="51"/>
      <c r="E153" s="47"/>
      <c r="F153" s="47"/>
      <c r="G153" s="47"/>
      <c r="H153" s="47"/>
      <c r="I153" s="58"/>
      <c r="J153" s="58"/>
      <c r="K153" s="58"/>
      <c r="L153" s="70"/>
      <c r="M153" s="70"/>
      <c r="N153" s="70"/>
      <c r="O153" s="6" t="s">
        <v>46</v>
      </c>
      <c r="P153" s="6" t="s">
        <v>71</v>
      </c>
      <c r="Q153" s="9">
        <v>0.2</v>
      </c>
      <c r="R153" s="5">
        <v>1</v>
      </c>
      <c r="S153" s="14">
        <f t="shared" si="9"/>
        <v>0.2</v>
      </c>
      <c r="T153" s="51"/>
    </row>
    <row r="154" spans="1:20" x14ac:dyDescent="0.15">
      <c r="A154" s="38"/>
      <c r="B154" s="41"/>
      <c r="C154" s="41"/>
      <c r="D154" s="51"/>
      <c r="E154" s="47"/>
      <c r="F154" s="47"/>
      <c r="G154" s="47"/>
      <c r="H154" s="47"/>
      <c r="I154" s="58"/>
      <c r="J154" s="58"/>
      <c r="K154" s="58"/>
      <c r="L154" s="70"/>
      <c r="M154" s="70"/>
      <c r="N154" s="70"/>
      <c r="O154" s="6" t="s">
        <v>121</v>
      </c>
      <c r="P154" s="6" t="s">
        <v>71</v>
      </c>
      <c r="Q154" s="9">
        <v>0.2</v>
      </c>
      <c r="R154" s="5">
        <v>1</v>
      </c>
      <c r="S154" s="14">
        <f t="shared" si="9"/>
        <v>0.2</v>
      </c>
      <c r="T154" s="51"/>
    </row>
    <row r="155" spans="1:20" x14ac:dyDescent="0.15">
      <c r="A155" s="38"/>
      <c r="B155" s="41"/>
      <c r="C155" s="41"/>
      <c r="D155" s="51"/>
      <c r="E155" s="47"/>
      <c r="F155" s="47"/>
      <c r="G155" s="47"/>
      <c r="H155" s="47"/>
      <c r="I155" s="58"/>
      <c r="J155" s="58"/>
      <c r="K155" s="58"/>
      <c r="L155" s="70"/>
      <c r="M155" s="70"/>
      <c r="N155" s="70"/>
      <c r="O155" s="6" t="s">
        <v>134</v>
      </c>
      <c r="P155" s="6" t="s">
        <v>71</v>
      </c>
      <c r="Q155" s="9">
        <v>0.2</v>
      </c>
      <c r="R155" s="5">
        <v>1</v>
      </c>
      <c r="S155" s="14">
        <f t="shared" si="9"/>
        <v>0.2</v>
      </c>
      <c r="T155" s="51"/>
    </row>
    <row r="156" spans="1:20" x14ac:dyDescent="0.15">
      <c r="A156" s="38"/>
      <c r="B156" s="41"/>
      <c r="C156" s="41"/>
      <c r="D156" s="51"/>
      <c r="E156" s="47"/>
      <c r="F156" s="47"/>
      <c r="G156" s="47"/>
      <c r="H156" s="47"/>
      <c r="I156" s="58"/>
      <c r="J156" s="58"/>
      <c r="K156" s="58"/>
      <c r="L156" s="70"/>
      <c r="M156" s="70"/>
      <c r="N156" s="70"/>
      <c r="O156" s="6" t="s">
        <v>123</v>
      </c>
      <c r="P156" s="6" t="s">
        <v>71</v>
      </c>
      <c r="Q156" s="9">
        <v>0.2</v>
      </c>
      <c r="R156" s="5">
        <v>1</v>
      </c>
      <c r="S156" s="14">
        <f t="shared" si="9"/>
        <v>0.2</v>
      </c>
      <c r="T156" s="51"/>
    </row>
    <row r="157" spans="1:20" x14ac:dyDescent="0.15">
      <c r="A157" s="38"/>
      <c r="B157" s="41"/>
      <c r="C157" s="41"/>
      <c r="D157" s="51"/>
      <c r="E157" s="47"/>
      <c r="F157" s="47"/>
      <c r="G157" s="47"/>
      <c r="H157" s="47"/>
      <c r="I157" s="58"/>
      <c r="J157" s="58"/>
      <c r="K157" s="58"/>
      <c r="L157" s="70"/>
      <c r="M157" s="70"/>
      <c r="N157" s="70"/>
      <c r="O157" s="6" t="s">
        <v>31</v>
      </c>
      <c r="P157" s="6" t="s">
        <v>64</v>
      </c>
      <c r="Q157" s="9">
        <v>0.16</v>
      </c>
      <c r="R157" s="5">
        <v>1</v>
      </c>
      <c r="S157" s="14">
        <f t="shared" si="9"/>
        <v>0.16</v>
      </c>
      <c r="T157" s="51"/>
    </row>
    <row r="158" spans="1:20" x14ac:dyDescent="0.15">
      <c r="A158" s="38"/>
      <c r="B158" s="41"/>
      <c r="C158" s="41"/>
      <c r="D158" s="51"/>
      <c r="E158" s="48"/>
      <c r="F158" s="48"/>
      <c r="G158" s="48"/>
      <c r="H158" s="48"/>
      <c r="I158" s="59"/>
      <c r="J158" s="59"/>
      <c r="K158" s="59"/>
      <c r="L158" s="71"/>
      <c r="M158" s="71"/>
      <c r="N158" s="71"/>
      <c r="O158" s="6" t="s">
        <v>31</v>
      </c>
      <c r="P158" s="6" t="s">
        <v>64</v>
      </c>
      <c r="Q158" s="9">
        <v>0.16</v>
      </c>
      <c r="R158" s="5">
        <v>1</v>
      </c>
      <c r="S158" s="14">
        <f t="shared" si="9"/>
        <v>0.16</v>
      </c>
      <c r="T158" s="51"/>
    </row>
    <row r="159" spans="1:20" x14ac:dyDescent="0.15">
      <c r="A159" s="38"/>
      <c r="B159" s="41"/>
      <c r="C159" s="41"/>
      <c r="D159" s="51"/>
      <c r="E159" s="32" t="s">
        <v>33</v>
      </c>
      <c r="F159" s="33"/>
      <c r="G159" s="33"/>
      <c r="H159" s="33"/>
      <c r="I159" s="34"/>
      <c r="J159" s="34"/>
      <c r="K159" s="34"/>
      <c r="L159" s="35"/>
      <c r="M159" s="36"/>
      <c r="N159" s="9">
        <f>SUM(N151:N158)</f>
        <v>3.5391539999999999</v>
      </c>
      <c r="O159" s="32" t="s">
        <v>33</v>
      </c>
      <c r="P159" s="33"/>
      <c r="Q159" s="33"/>
      <c r="R159" s="37"/>
      <c r="S159" s="14">
        <f>SUM(S151:S158)</f>
        <v>1.4</v>
      </c>
      <c r="T159" s="51"/>
    </row>
    <row r="160" spans="1:20" x14ac:dyDescent="0.15">
      <c r="A160" s="38">
        <v>28</v>
      </c>
      <c r="B160" s="41" t="s">
        <v>141</v>
      </c>
      <c r="C160" s="41" t="s">
        <v>142</v>
      </c>
      <c r="D160" s="51"/>
      <c r="E160" s="46" t="s">
        <v>36</v>
      </c>
      <c r="F160" s="46">
        <v>250</v>
      </c>
      <c r="G160" s="46">
        <v>270</v>
      </c>
      <c r="H160" s="46">
        <v>1.6</v>
      </c>
      <c r="I160" s="57">
        <f>F160*G160*H160*0.00000785</f>
        <v>0.84779999999999989</v>
      </c>
      <c r="J160" s="57">
        <v>0.435</v>
      </c>
      <c r="K160" s="57">
        <f>I160-J160</f>
        <v>0.41279999999999989</v>
      </c>
      <c r="L160" s="69">
        <v>5.83</v>
      </c>
      <c r="M160" s="69">
        <v>3.4</v>
      </c>
      <c r="N160" s="69">
        <f>I160*L160-K160*M160</f>
        <v>3.5391539999999999</v>
      </c>
      <c r="O160" s="6" t="s">
        <v>30</v>
      </c>
      <c r="P160" s="6" t="s">
        <v>71</v>
      </c>
      <c r="Q160" s="9">
        <v>0.2</v>
      </c>
      <c r="R160" s="5">
        <v>1</v>
      </c>
      <c r="S160" s="14">
        <f t="shared" ref="S160:S167" si="10">Q160/R160</f>
        <v>0.2</v>
      </c>
      <c r="T160" s="51">
        <f>(N168+S168)*1.12</f>
        <v>5.5318524800000004</v>
      </c>
    </row>
    <row r="161" spans="1:20" x14ac:dyDescent="0.15">
      <c r="A161" s="38"/>
      <c r="B161" s="41"/>
      <c r="C161" s="41"/>
      <c r="D161" s="51"/>
      <c r="E161" s="47"/>
      <c r="F161" s="47"/>
      <c r="G161" s="47"/>
      <c r="H161" s="47"/>
      <c r="I161" s="58"/>
      <c r="J161" s="58"/>
      <c r="K161" s="58"/>
      <c r="L161" s="70"/>
      <c r="M161" s="70"/>
      <c r="N161" s="70"/>
      <c r="O161" s="6" t="s">
        <v>140</v>
      </c>
      <c r="P161" s="6" t="s">
        <v>29</v>
      </c>
      <c r="Q161" s="9">
        <v>0.08</v>
      </c>
      <c r="R161" s="5">
        <v>1</v>
      </c>
      <c r="S161" s="14">
        <f t="shared" si="10"/>
        <v>0.08</v>
      </c>
      <c r="T161" s="51"/>
    </row>
    <row r="162" spans="1:20" x14ac:dyDescent="0.15">
      <c r="A162" s="38"/>
      <c r="B162" s="41"/>
      <c r="C162" s="41"/>
      <c r="D162" s="51"/>
      <c r="E162" s="47"/>
      <c r="F162" s="47"/>
      <c r="G162" s="47"/>
      <c r="H162" s="47"/>
      <c r="I162" s="58"/>
      <c r="J162" s="58"/>
      <c r="K162" s="58"/>
      <c r="L162" s="70"/>
      <c r="M162" s="70"/>
      <c r="N162" s="70"/>
      <c r="O162" s="6" t="s">
        <v>46</v>
      </c>
      <c r="P162" s="6" t="s">
        <v>71</v>
      </c>
      <c r="Q162" s="9">
        <v>0.2</v>
      </c>
      <c r="R162" s="5">
        <v>1</v>
      </c>
      <c r="S162" s="14">
        <f t="shared" si="10"/>
        <v>0.2</v>
      </c>
      <c r="T162" s="51"/>
    </row>
    <row r="163" spans="1:20" x14ac:dyDescent="0.15">
      <c r="A163" s="38"/>
      <c r="B163" s="41"/>
      <c r="C163" s="41"/>
      <c r="D163" s="51"/>
      <c r="E163" s="47"/>
      <c r="F163" s="47"/>
      <c r="G163" s="47"/>
      <c r="H163" s="47"/>
      <c r="I163" s="58"/>
      <c r="J163" s="58"/>
      <c r="K163" s="58"/>
      <c r="L163" s="70"/>
      <c r="M163" s="70"/>
      <c r="N163" s="70"/>
      <c r="O163" s="6" t="s">
        <v>121</v>
      </c>
      <c r="P163" s="6" t="s">
        <v>71</v>
      </c>
      <c r="Q163" s="9">
        <v>0.2</v>
      </c>
      <c r="R163" s="5">
        <v>1</v>
      </c>
      <c r="S163" s="14">
        <f t="shared" si="10"/>
        <v>0.2</v>
      </c>
      <c r="T163" s="51"/>
    </row>
    <row r="164" spans="1:20" x14ac:dyDescent="0.15">
      <c r="A164" s="38"/>
      <c r="B164" s="41"/>
      <c r="C164" s="41"/>
      <c r="D164" s="51"/>
      <c r="E164" s="47"/>
      <c r="F164" s="47"/>
      <c r="G164" s="47"/>
      <c r="H164" s="47"/>
      <c r="I164" s="58"/>
      <c r="J164" s="58"/>
      <c r="K164" s="58"/>
      <c r="L164" s="70"/>
      <c r="M164" s="70"/>
      <c r="N164" s="70"/>
      <c r="O164" s="6" t="s">
        <v>134</v>
      </c>
      <c r="P164" s="6" t="s">
        <v>71</v>
      </c>
      <c r="Q164" s="9">
        <v>0.2</v>
      </c>
      <c r="R164" s="5">
        <v>1</v>
      </c>
      <c r="S164" s="14">
        <f t="shared" si="10"/>
        <v>0.2</v>
      </c>
      <c r="T164" s="51"/>
    </row>
    <row r="165" spans="1:20" x14ac:dyDescent="0.15">
      <c r="A165" s="38"/>
      <c r="B165" s="41"/>
      <c r="C165" s="41"/>
      <c r="D165" s="51"/>
      <c r="E165" s="47"/>
      <c r="F165" s="47"/>
      <c r="G165" s="47"/>
      <c r="H165" s="47"/>
      <c r="I165" s="58"/>
      <c r="J165" s="58"/>
      <c r="K165" s="58"/>
      <c r="L165" s="70"/>
      <c r="M165" s="70"/>
      <c r="N165" s="70"/>
      <c r="O165" s="6" t="s">
        <v>123</v>
      </c>
      <c r="P165" s="6" t="s">
        <v>71</v>
      </c>
      <c r="Q165" s="9">
        <v>0.2</v>
      </c>
      <c r="R165" s="5">
        <v>1</v>
      </c>
      <c r="S165" s="14">
        <f t="shared" si="10"/>
        <v>0.2</v>
      </c>
      <c r="T165" s="51"/>
    </row>
    <row r="166" spans="1:20" x14ac:dyDescent="0.15">
      <c r="A166" s="38"/>
      <c r="B166" s="41"/>
      <c r="C166" s="41"/>
      <c r="D166" s="51"/>
      <c r="E166" s="47"/>
      <c r="F166" s="47"/>
      <c r="G166" s="47"/>
      <c r="H166" s="47"/>
      <c r="I166" s="58"/>
      <c r="J166" s="58"/>
      <c r="K166" s="58"/>
      <c r="L166" s="70"/>
      <c r="M166" s="70"/>
      <c r="N166" s="70"/>
      <c r="O166" s="6" t="s">
        <v>31</v>
      </c>
      <c r="P166" s="6" t="s">
        <v>64</v>
      </c>
      <c r="Q166" s="9">
        <v>0.16</v>
      </c>
      <c r="R166" s="5">
        <v>1</v>
      </c>
      <c r="S166" s="14">
        <f t="shared" si="10"/>
        <v>0.16</v>
      </c>
      <c r="T166" s="51"/>
    </row>
    <row r="167" spans="1:20" x14ac:dyDescent="0.15">
      <c r="A167" s="38"/>
      <c r="B167" s="41"/>
      <c r="C167" s="41"/>
      <c r="D167" s="51"/>
      <c r="E167" s="48"/>
      <c r="F167" s="48"/>
      <c r="G167" s="48"/>
      <c r="H167" s="48"/>
      <c r="I167" s="59"/>
      <c r="J167" s="59"/>
      <c r="K167" s="59"/>
      <c r="L167" s="71"/>
      <c r="M167" s="71"/>
      <c r="N167" s="71"/>
      <c r="O167" s="6" t="s">
        <v>31</v>
      </c>
      <c r="P167" s="6" t="s">
        <v>64</v>
      </c>
      <c r="Q167" s="9">
        <v>0.16</v>
      </c>
      <c r="R167" s="5">
        <v>1</v>
      </c>
      <c r="S167" s="14">
        <f t="shared" si="10"/>
        <v>0.16</v>
      </c>
      <c r="T167" s="51"/>
    </row>
    <row r="168" spans="1:20" x14ac:dyDescent="0.15">
      <c r="A168" s="38"/>
      <c r="B168" s="41"/>
      <c r="C168" s="41"/>
      <c r="D168" s="51"/>
      <c r="E168" s="32" t="s">
        <v>33</v>
      </c>
      <c r="F168" s="33"/>
      <c r="G168" s="33"/>
      <c r="H168" s="33"/>
      <c r="I168" s="34"/>
      <c r="J168" s="34"/>
      <c r="K168" s="34"/>
      <c r="L168" s="35"/>
      <c r="M168" s="36"/>
      <c r="N168" s="9">
        <f>SUM(N160:N167)</f>
        <v>3.5391539999999999</v>
      </c>
      <c r="O168" s="32" t="s">
        <v>33</v>
      </c>
      <c r="P168" s="33"/>
      <c r="Q168" s="33"/>
      <c r="R168" s="37"/>
      <c r="S168" s="14">
        <f>SUM(S160:S167)</f>
        <v>1.4</v>
      </c>
      <c r="T168" s="51"/>
    </row>
    <row r="169" spans="1:20" x14ac:dyDescent="0.15">
      <c r="A169" s="38">
        <v>29</v>
      </c>
      <c r="B169" s="46" t="s">
        <v>143</v>
      </c>
      <c r="C169" s="46" t="s">
        <v>144</v>
      </c>
      <c r="D169" s="46"/>
      <c r="E169" s="46" t="s">
        <v>36</v>
      </c>
      <c r="F169" s="46">
        <v>450</v>
      </c>
      <c r="G169" s="46">
        <v>240</v>
      </c>
      <c r="H169" s="46">
        <v>1.6</v>
      </c>
      <c r="I169" s="57">
        <f>F169*G169*H169*0.00000785</f>
        <v>1.3564799999999999</v>
      </c>
      <c r="J169" s="57">
        <v>0.78400000000000003</v>
      </c>
      <c r="K169" s="57">
        <f>I169-J169</f>
        <v>0.57247999999999988</v>
      </c>
      <c r="L169" s="69">
        <v>5.83</v>
      </c>
      <c r="M169" s="69">
        <v>3.4</v>
      </c>
      <c r="N169" s="69">
        <f>I169*L169-K169*M169</f>
        <v>5.9618463999999998</v>
      </c>
      <c r="O169" s="6" t="s">
        <v>28</v>
      </c>
      <c r="P169" s="6" t="s">
        <v>71</v>
      </c>
      <c r="Q169" s="9">
        <v>0.2</v>
      </c>
      <c r="R169" s="5">
        <v>2</v>
      </c>
      <c r="S169" s="14">
        <f t="shared" ref="S169:S174" si="11">Q169/R169</f>
        <v>0.1</v>
      </c>
      <c r="T169" s="51">
        <f>(N175+S175)*1.12</f>
        <v>3.9658339840000001</v>
      </c>
    </row>
    <row r="170" spans="1:20" x14ac:dyDescent="0.15">
      <c r="A170" s="38"/>
      <c r="B170" s="47"/>
      <c r="C170" s="47"/>
      <c r="D170" s="47"/>
      <c r="E170" s="47"/>
      <c r="F170" s="47"/>
      <c r="G170" s="47"/>
      <c r="H170" s="47"/>
      <c r="I170" s="58"/>
      <c r="J170" s="58"/>
      <c r="K170" s="58"/>
      <c r="L170" s="70"/>
      <c r="M170" s="70"/>
      <c r="N170" s="70"/>
      <c r="O170" s="6" t="s">
        <v>121</v>
      </c>
      <c r="P170" s="6" t="s">
        <v>71</v>
      </c>
      <c r="Q170" s="9">
        <v>0.2</v>
      </c>
      <c r="R170" s="5">
        <v>2</v>
      </c>
      <c r="S170" s="14">
        <f t="shared" si="11"/>
        <v>0.1</v>
      </c>
      <c r="T170" s="51"/>
    </row>
    <row r="171" spans="1:20" x14ac:dyDescent="0.15">
      <c r="A171" s="38"/>
      <c r="B171" s="47"/>
      <c r="C171" s="47"/>
      <c r="D171" s="47"/>
      <c r="E171" s="47"/>
      <c r="F171" s="47"/>
      <c r="G171" s="47"/>
      <c r="H171" s="47"/>
      <c r="I171" s="58"/>
      <c r="J171" s="58"/>
      <c r="K171" s="58"/>
      <c r="L171" s="70"/>
      <c r="M171" s="70"/>
      <c r="N171" s="70"/>
      <c r="O171" s="6" t="s">
        <v>134</v>
      </c>
      <c r="P171" s="6" t="s">
        <v>71</v>
      </c>
      <c r="Q171" s="9">
        <v>0.2</v>
      </c>
      <c r="R171" s="5">
        <v>2</v>
      </c>
      <c r="S171" s="14">
        <f t="shared" si="11"/>
        <v>0.1</v>
      </c>
      <c r="T171" s="51"/>
    </row>
    <row r="172" spans="1:20" x14ac:dyDescent="0.15">
      <c r="A172" s="38"/>
      <c r="B172" s="47"/>
      <c r="C172" s="47" t="s">
        <v>145</v>
      </c>
      <c r="D172" s="47"/>
      <c r="E172" s="47"/>
      <c r="F172" s="47"/>
      <c r="G172" s="47"/>
      <c r="H172" s="47"/>
      <c r="I172" s="58"/>
      <c r="J172" s="58"/>
      <c r="K172" s="58"/>
      <c r="L172" s="70"/>
      <c r="M172" s="70"/>
      <c r="N172" s="70"/>
      <c r="O172" s="6" t="s">
        <v>123</v>
      </c>
      <c r="P172" s="6" t="s">
        <v>71</v>
      </c>
      <c r="Q172" s="9">
        <v>0.2</v>
      </c>
      <c r="R172" s="5">
        <v>2</v>
      </c>
      <c r="S172" s="14">
        <f t="shared" si="11"/>
        <v>0.1</v>
      </c>
      <c r="T172" s="51"/>
    </row>
    <row r="173" spans="1:20" x14ac:dyDescent="0.15">
      <c r="A173" s="38"/>
      <c r="B173" s="47"/>
      <c r="C173" s="47"/>
      <c r="D173" s="47"/>
      <c r="E173" s="47"/>
      <c r="F173" s="47"/>
      <c r="G173" s="47"/>
      <c r="H173" s="47"/>
      <c r="I173" s="58"/>
      <c r="J173" s="58"/>
      <c r="K173" s="58"/>
      <c r="L173" s="70"/>
      <c r="M173" s="70"/>
      <c r="N173" s="70"/>
      <c r="O173" s="6" t="s">
        <v>31</v>
      </c>
      <c r="P173" s="6" t="s">
        <v>64</v>
      </c>
      <c r="Q173" s="9">
        <v>0.16</v>
      </c>
      <c r="R173" s="5">
        <v>2</v>
      </c>
      <c r="S173" s="14">
        <f t="shared" si="11"/>
        <v>0.08</v>
      </c>
      <c r="T173" s="51"/>
    </row>
    <row r="174" spans="1:20" x14ac:dyDescent="0.15">
      <c r="A174" s="38"/>
      <c r="B174" s="47"/>
      <c r="C174" s="47"/>
      <c r="D174" s="47"/>
      <c r="E174" s="48"/>
      <c r="F174" s="48"/>
      <c r="G174" s="48"/>
      <c r="H174" s="48"/>
      <c r="I174" s="59"/>
      <c r="J174" s="59"/>
      <c r="K174" s="59"/>
      <c r="L174" s="71"/>
      <c r="M174" s="71"/>
      <c r="N174" s="71"/>
      <c r="O174" s="6" t="s">
        <v>146</v>
      </c>
      <c r="P174" s="6" t="s">
        <v>64</v>
      </c>
      <c r="Q174" s="9">
        <v>0.16</v>
      </c>
      <c r="R174" s="5">
        <v>2</v>
      </c>
      <c r="S174" s="14">
        <f t="shared" si="11"/>
        <v>0.08</v>
      </c>
      <c r="T174" s="51"/>
    </row>
    <row r="175" spans="1:20" x14ac:dyDescent="0.15">
      <c r="A175" s="38"/>
      <c r="B175" s="48"/>
      <c r="C175" s="48"/>
      <c r="D175" s="48"/>
      <c r="E175" s="32" t="s">
        <v>33</v>
      </c>
      <c r="F175" s="33"/>
      <c r="G175" s="33"/>
      <c r="H175" s="33"/>
      <c r="I175" s="34"/>
      <c r="J175" s="34"/>
      <c r="K175" s="34"/>
      <c r="L175" s="35"/>
      <c r="M175" s="36"/>
      <c r="N175" s="9">
        <f>SUM(N169:N174)/2</f>
        <v>2.9809231999999999</v>
      </c>
      <c r="O175" s="32" t="s">
        <v>33</v>
      </c>
      <c r="P175" s="33"/>
      <c r="Q175" s="33"/>
      <c r="R175" s="37"/>
      <c r="S175" s="14">
        <f>SUM(S169:S174)</f>
        <v>0.56000000000000005</v>
      </c>
      <c r="T175" s="51"/>
    </row>
    <row r="176" spans="1:20" x14ac:dyDescent="0.15">
      <c r="A176" s="38">
        <v>30</v>
      </c>
      <c r="B176" s="41" t="s">
        <v>147</v>
      </c>
      <c r="C176" s="41" t="s">
        <v>148</v>
      </c>
      <c r="D176" s="51"/>
      <c r="E176" s="46" t="s">
        <v>36</v>
      </c>
      <c r="F176" s="46">
        <v>270</v>
      </c>
      <c r="G176" s="46">
        <v>145</v>
      </c>
      <c r="H176" s="46">
        <v>1.6</v>
      </c>
      <c r="I176" s="57">
        <f>F176*G176*H176*0.00000785</f>
        <v>0.49172399999999994</v>
      </c>
      <c r="J176" s="57">
        <v>0.252</v>
      </c>
      <c r="K176" s="57">
        <f>I176-J176</f>
        <v>0.23972399999999994</v>
      </c>
      <c r="L176" s="69">
        <v>5.83</v>
      </c>
      <c r="M176" s="69">
        <v>3.4</v>
      </c>
      <c r="N176" s="69">
        <f>I176*L176-K176*M176</f>
        <v>2.0516893200000004</v>
      </c>
      <c r="O176" s="6" t="s">
        <v>28</v>
      </c>
      <c r="P176" s="6" t="s">
        <v>71</v>
      </c>
      <c r="Q176" s="9">
        <v>0.2</v>
      </c>
      <c r="R176" s="5">
        <v>1</v>
      </c>
      <c r="S176" s="14">
        <f>Q176/R176</f>
        <v>0.2</v>
      </c>
      <c r="T176" s="51">
        <f>(N181+S181)*1.12</f>
        <v>3.1042920384000006</v>
      </c>
    </row>
    <row r="177" spans="1:20" x14ac:dyDescent="0.15">
      <c r="A177" s="38"/>
      <c r="B177" s="41"/>
      <c r="C177" s="41"/>
      <c r="D177" s="51"/>
      <c r="E177" s="47"/>
      <c r="F177" s="47"/>
      <c r="G177" s="47"/>
      <c r="H177" s="47"/>
      <c r="I177" s="58"/>
      <c r="J177" s="58"/>
      <c r="K177" s="58"/>
      <c r="L177" s="70"/>
      <c r="M177" s="70"/>
      <c r="N177" s="70"/>
      <c r="O177" s="6" t="s">
        <v>121</v>
      </c>
      <c r="P177" s="6" t="s">
        <v>64</v>
      </c>
      <c r="Q177" s="9">
        <v>0.16</v>
      </c>
      <c r="R177" s="5">
        <v>1</v>
      </c>
      <c r="S177" s="14">
        <f>Q177/R177</f>
        <v>0.16</v>
      </c>
      <c r="T177" s="51"/>
    </row>
    <row r="178" spans="1:20" x14ac:dyDescent="0.15">
      <c r="A178" s="38"/>
      <c r="B178" s="41"/>
      <c r="C178" s="41"/>
      <c r="D178" s="51"/>
      <c r="E178" s="47"/>
      <c r="F178" s="47"/>
      <c r="G178" s="47"/>
      <c r="H178" s="47"/>
      <c r="I178" s="58"/>
      <c r="J178" s="58"/>
      <c r="K178" s="58"/>
      <c r="L178" s="70"/>
      <c r="M178" s="70"/>
      <c r="N178" s="70"/>
      <c r="O178" s="6" t="s">
        <v>134</v>
      </c>
      <c r="P178" s="6" t="s">
        <v>64</v>
      </c>
      <c r="Q178" s="9">
        <v>0.16</v>
      </c>
      <c r="R178" s="5">
        <v>1</v>
      </c>
      <c r="S178" s="14">
        <f>Q178/R178</f>
        <v>0.16</v>
      </c>
      <c r="T178" s="51"/>
    </row>
    <row r="179" spans="1:20" x14ac:dyDescent="0.15">
      <c r="A179" s="38"/>
      <c r="B179" s="41"/>
      <c r="C179" s="41"/>
      <c r="D179" s="51"/>
      <c r="E179" s="47"/>
      <c r="F179" s="47"/>
      <c r="G179" s="47"/>
      <c r="H179" s="47"/>
      <c r="I179" s="58"/>
      <c r="J179" s="58"/>
      <c r="K179" s="58"/>
      <c r="L179" s="70"/>
      <c r="M179" s="70"/>
      <c r="N179" s="70"/>
      <c r="O179" s="6" t="s">
        <v>149</v>
      </c>
      <c r="P179" s="6" t="s">
        <v>38</v>
      </c>
      <c r="Q179" s="9">
        <v>0.1</v>
      </c>
      <c r="R179" s="5">
        <v>1</v>
      </c>
      <c r="S179" s="14">
        <f>Q179/R179</f>
        <v>0.1</v>
      </c>
      <c r="T179" s="51"/>
    </row>
    <row r="180" spans="1:20" x14ac:dyDescent="0.15">
      <c r="A180" s="38"/>
      <c r="B180" s="41"/>
      <c r="C180" s="41"/>
      <c r="D180" s="51"/>
      <c r="E180" s="48"/>
      <c r="F180" s="48"/>
      <c r="G180" s="48"/>
      <c r="H180" s="48"/>
      <c r="I180" s="59"/>
      <c r="J180" s="59"/>
      <c r="K180" s="59"/>
      <c r="L180" s="71"/>
      <c r="M180" s="71"/>
      <c r="N180" s="71"/>
      <c r="O180" s="6" t="s">
        <v>123</v>
      </c>
      <c r="P180" s="6" t="s">
        <v>38</v>
      </c>
      <c r="Q180" s="9">
        <v>0.1</v>
      </c>
      <c r="R180" s="5">
        <v>1</v>
      </c>
      <c r="S180" s="14">
        <f>Q180/R180</f>
        <v>0.1</v>
      </c>
      <c r="T180" s="51"/>
    </row>
    <row r="181" spans="1:20" x14ac:dyDescent="0.15">
      <c r="A181" s="38"/>
      <c r="B181" s="41"/>
      <c r="C181" s="41"/>
      <c r="D181" s="51"/>
      <c r="E181" s="32" t="s">
        <v>33</v>
      </c>
      <c r="F181" s="33"/>
      <c r="G181" s="33"/>
      <c r="H181" s="33"/>
      <c r="I181" s="34"/>
      <c r="J181" s="34"/>
      <c r="K181" s="34"/>
      <c r="L181" s="35"/>
      <c r="M181" s="36"/>
      <c r="N181" s="9">
        <f>SUM(N176:N180)</f>
        <v>2.0516893200000004</v>
      </c>
      <c r="O181" s="32" t="s">
        <v>33</v>
      </c>
      <c r="P181" s="33"/>
      <c r="Q181" s="33"/>
      <c r="R181" s="37"/>
      <c r="S181" s="14">
        <f>SUM(S176:S180)</f>
        <v>0.72</v>
      </c>
      <c r="T181" s="51"/>
    </row>
    <row r="182" spans="1:20" x14ac:dyDescent="0.15">
      <c r="A182" s="38">
        <v>31</v>
      </c>
      <c r="B182" s="41" t="s">
        <v>150</v>
      </c>
      <c r="C182" s="41" t="s">
        <v>151</v>
      </c>
      <c r="D182" s="51"/>
      <c r="E182" s="46" t="s">
        <v>36</v>
      </c>
      <c r="F182" s="46">
        <v>270</v>
      </c>
      <c r="G182" s="46">
        <v>145</v>
      </c>
      <c r="H182" s="46">
        <v>1.6</v>
      </c>
      <c r="I182" s="57">
        <f>F182*G182*H182*0.00000785</f>
        <v>0.49172399999999994</v>
      </c>
      <c r="J182" s="57">
        <v>0.252</v>
      </c>
      <c r="K182" s="57">
        <f>I182-J182</f>
        <v>0.23972399999999994</v>
      </c>
      <c r="L182" s="69">
        <v>5.83</v>
      </c>
      <c r="M182" s="69">
        <v>3.4</v>
      </c>
      <c r="N182" s="69">
        <f>I182*L182-K182*M182</f>
        <v>2.0516893200000004</v>
      </c>
      <c r="O182" s="6" t="s">
        <v>28</v>
      </c>
      <c r="P182" s="6" t="s">
        <v>71</v>
      </c>
      <c r="Q182" s="9">
        <v>0.2</v>
      </c>
      <c r="R182" s="5">
        <v>1</v>
      </c>
      <c r="S182" s="14">
        <f>Q182/R182</f>
        <v>0.2</v>
      </c>
      <c r="T182" s="51">
        <f>(N187+S187)*1.12</f>
        <v>3.1042920384000006</v>
      </c>
    </row>
    <row r="183" spans="1:20" x14ac:dyDescent="0.15">
      <c r="A183" s="38"/>
      <c r="B183" s="41"/>
      <c r="C183" s="41"/>
      <c r="D183" s="51"/>
      <c r="E183" s="47"/>
      <c r="F183" s="47"/>
      <c r="G183" s="47"/>
      <c r="H183" s="47"/>
      <c r="I183" s="58"/>
      <c r="J183" s="58"/>
      <c r="K183" s="58"/>
      <c r="L183" s="70"/>
      <c r="M183" s="70"/>
      <c r="N183" s="70"/>
      <c r="O183" s="6" t="s">
        <v>121</v>
      </c>
      <c r="P183" s="6" t="s">
        <v>64</v>
      </c>
      <c r="Q183" s="9">
        <v>0.16</v>
      </c>
      <c r="R183" s="5">
        <v>1</v>
      </c>
      <c r="S183" s="14">
        <f>Q183/R183</f>
        <v>0.16</v>
      </c>
      <c r="T183" s="51"/>
    </row>
    <row r="184" spans="1:20" x14ac:dyDescent="0.15">
      <c r="A184" s="38"/>
      <c r="B184" s="41"/>
      <c r="C184" s="41"/>
      <c r="D184" s="51"/>
      <c r="E184" s="47"/>
      <c r="F184" s="47"/>
      <c r="G184" s="47"/>
      <c r="H184" s="47"/>
      <c r="I184" s="58"/>
      <c r="J184" s="58"/>
      <c r="K184" s="58"/>
      <c r="L184" s="70"/>
      <c r="M184" s="70"/>
      <c r="N184" s="70"/>
      <c r="O184" s="6" t="s">
        <v>134</v>
      </c>
      <c r="P184" s="6" t="s">
        <v>64</v>
      </c>
      <c r="Q184" s="9">
        <v>0.16</v>
      </c>
      <c r="R184" s="5">
        <v>1</v>
      </c>
      <c r="S184" s="14">
        <f>Q184/R184</f>
        <v>0.16</v>
      </c>
      <c r="T184" s="51"/>
    </row>
    <row r="185" spans="1:20" x14ac:dyDescent="0.15">
      <c r="A185" s="38"/>
      <c r="B185" s="41"/>
      <c r="C185" s="41"/>
      <c r="D185" s="51"/>
      <c r="E185" s="47"/>
      <c r="F185" s="47"/>
      <c r="G185" s="47"/>
      <c r="H185" s="47"/>
      <c r="I185" s="58"/>
      <c r="J185" s="58"/>
      <c r="K185" s="58"/>
      <c r="L185" s="70"/>
      <c r="M185" s="70"/>
      <c r="N185" s="70"/>
      <c r="O185" s="6" t="s">
        <v>149</v>
      </c>
      <c r="P185" s="6" t="s">
        <v>38</v>
      </c>
      <c r="Q185" s="9">
        <v>0.1</v>
      </c>
      <c r="R185" s="5">
        <v>1</v>
      </c>
      <c r="S185" s="14">
        <f>Q185/R185</f>
        <v>0.1</v>
      </c>
      <c r="T185" s="51"/>
    </row>
    <row r="186" spans="1:20" x14ac:dyDescent="0.15">
      <c r="A186" s="38"/>
      <c r="B186" s="41"/>
      <c r="C186" s="41"/>
      <c r="D186" s="51"/>
      <c r="E186" s="48"/>
      <c r="F186" s="48"/>
      <c r="G186" s="48"/>
      <c r="H186" s="48"/>
      <c r="I186" s="59"/>
      <c r="J186" s="59"/>
      <c r="K186" s="59"/>
      <c r="L186" s="71"/>
      <c r="M186" s="71"/>
      <c r="N186" s="71"/>
      <c r="O186" s="6" t="s">
        <v>123</v>
      </c>
      <c r="P186" s="6" t="s">
        <v>38</v>
      </c>
      <c r="Q186" s="9">
        <v>0.1</v>
      </c>
      <c r="R186" s="5">
        <v>1</v>
      </c>
      <c r="S186" s="14">
        <f>Q186/R186</f>
        <v>0.1</v>
      </c>
      <c r="T186" s="51"/>
    </row>
    <row r="187" spans="1:20" x14ac:dyDescent="0.15">
      <c r="A187" s="38"/>
      <c r="B187" s="41"/>
      <c r="C187" s="41"/>
      <c r="D187" s="51"/>
      <c r="E187" s="32" t="s">
        <v>33</v>
      </c>
      <c r="F187" s="33"/>
      <c r="G187" s="33"/>
      <c r="H187" s="33"/>
      <c r="I187" s="34"/>
      <c r="J187" s="34"/>
      <c r="K187" s="34"/>
      <c r="L187" s="35"/>
      <c r="M187" s="36"/>
      <c r="N187" s="9">
        <f>SUM(N182:N186)</f>
        <v>2.0516893200000004</v>
      </c>
      <c r="O187" s="32" t="s">
        <v>33</v>
      </c>
      <c r="P187" s="33"/>
      <c r="Q187" s="33"/>
      <c r="R187" s="37"/>
      <c r="S187" s="14">
        <f>SUM(S182:S186)</f>
        <v>0.72</v>
      </c>
      <c r="T187" s="51"/>
    </row>
    <row r="188" spans="1:20" x14ac:dyDescent="0.15">
      <c r="A188" s="39">
        <v>32</v>
      </c>
      <c r="B188" s="41" t="s">
        <v>152</v>
      </c>
      <c r="C188" s="41" t="s">
        <v>153</v>
      </c>
      <c r="D188" s="41"/>
      <c r="E188" s="46" t="s">
        <v>154</v>
      </c>
      <c r="F188" s="46">
        <v>420</v>
      </c>
      <c r="G188" s="46">
        <v>100</v>
      </c>
      <c r="H188" s="46">
        <v>3.5</v>
      </c>
      <c r="I188" s="57">
        <f>F188*G188*H188*0.00000785</f>
        <v>1.1539499999999998</v>
      </c>
      <c r="J188" s="57">
        <v>0.71399999999999997</v>
      </c>
      <c r="K188" s="57">
        <f>I188-J188</f>
        <v>0.43994999999999984</v>
      </c>
      <c r="L188" s="69">
        <v>5.83</v>
      </c>
      <c r="M188" s="69">
        <v>3.4</v>
      </c>
      <c r="N188" s="69">
        <f>I188*L188-K188*M188</f>
        <v>5.2316985000000003</v>
      </c>
      <c r="O188" s="6" t="s">
        <v>28</v>
      </c>
      <c r="P188" s="6" t="s">
        <v>71</v>
      </c>
      <c r="Q188" s="9">
        <v>0.2</v>
      </c>
      <c r="R188" s="5">
        <v>1</v>
      </c>
      <c r="S188" s="14">
        <f>Q188/R188</f>
        <v>0.2</v>
      </c>
      <c r="T188" s="51">
        <f>(N192+S192)*1.12</f>
        <v>6.7107023200000011</v>
      </c>
    </row>
    <row r="189" spans="1:20" x14ac:dyDescent="0.15">
      <c r="A189" s="39"/>
      <c r="B189" s="41"/>
      <c r="C189" s="41"/>
      <c r="D189" s="41"/>
      <c r="E189" s="47"/>
      <c r="F189" s="47"/>
      <c r="G189" s="47"/>
      <c r="H189" s="47"/>
      <c r="I189" s="58"/>
      <c r="J189" s="58"/>
      <c r="K189" s="58"/>
      <c r="L189" s="70"/>
      <c r="M189" s="70"/>
      <c r="N189" s="70"/>
      <c r="O189" s="6" t="s">
        <v>133</v>
      </c>
      <c r="P189" s="6" t="s">
        <v>71</v>
      </c>
      <c r="Q189" s="9">
        <v>0.2</v>
      </c>
      <c r="R189" s="5">
        <v>1</v>
      </c>
      <c r="S189" s="14">
        <f>Q189/R189</f>
        <v>0.2</v>
      </c>
      <c r="T189" s="51"/>
    </row>
    <row r="190" spans="1:20" x14ac:dyDescent="0.15">
      <c r="A190" s="39"/>
      <c r="B190" s="41"/>
      <c r="C190" s="41"/>
      <c r="D190" s="41"/>
      <c r="E190" s="47"/>
      <c r="F190" s="47"/>
      <c r="G190" s="47"/>
      <c r="H190" s="47"/>
      <c r="I190" s="58"/>
      <c r="J190" s="58"/>
      <c r="K190" s="58"/>
      <c r="L190" s="70"/>
      <c r="M190" s="70"/>
      <c r="N190" s="70"/>
      <c r="O190" s="6" t="s">
        <v>123</v>
      </c>
      <c r="P190" s="6" t="s">
        <v>71</v>
      </c>
      <c r="Q190" s="9">
        <v>0.2</v>
      </c>
      <c r="R190" s="5">
        <v>1</v>
      </c>
      <c r="S190" s="14">
        <f>Q190/R190</f>
        <v>0.2</v>
      </c>
      <c r="T190" s="51"/>
    </row>
    <row r="191" spans="1:20" x14ac:dyDescent="0.15">
      <c r="A191" s="39"/>
      <c r="B191" s="41"/>
      <c r="C191" s="41"/>
      <c r="D191" s="41"/>
      <c r="E191" s="48"/>
      <c r="F191" s="48"/>
      <c r="G191" s="48"/>
      <c r="H191" s="48"/>
      <c r="I191" s="59"/>
      <c r="J191" s="59"/>
      <c r="K191" s="59"/>
      <c r="L191" s="71"/>
      <c r="M191" s="71"/>
      <c r="N191" s="71"/>
      <c r="O191" s="6" t="s">
        <v>31</v>
      </c>
      <c r="P191" s="6" t="s">
        <v>64</v>
      </c>
      <c r="Q191" s="9">
        <v>0.16</v>
      </c>
      <c r="R191" s="5">
        <v>1</v>
      </c>
      <c r="S191" s="14">
        <f>Q191/R191</f>
        <v>0.16</v>
      </c>
      <c r="T191" s="51"/>
    </row>
    <row r="192" spans="1:20" x14ac:dyDescent="0.15">
      <c r="A192" s="39"/>
      <c r="B192" s="41"/>
      <c r="C192" s="41"/>
      <c r="D192" s="41"/>
      <c r="E192" s="32" t="s">
        <v>33</v>
      </c>
      <c r="F192" s="33"/>
      <c r="G192" s="33"/>
      <c r="H192" s="33"/>
      <c r="I192" s="34"/>
      <c r="J192" s="34"/>
      <c r="K192" s="34"/>
      <c r="L192" s="35"/>
      <c r="M192" s="36"/>
      <c r="N192" s="9">
        <f>SUM(N188:N191)</f>
        <v>5.2316985000000003</v>
      </c>
      <c r="O192" s="32" t="s">
        <v>33</v>
      </c>
      <c r="P192" s="33"/>
      <c r="Q192" s="33"/>
      <c r="R192" s="37"/>
      <c r="S192" s="14">
        <f>SUM(S188:S191)</f>
        <v>0.76000000000000012</v>
      </c>
      <c r="T192" s="51"/>
    </row>
    <row r="193" spans="1:20" x14ac:dyDescent="0.15">
      <c r="A193" s="39">
        <v>33</v>
      </c>
      <c r="B193" s="41" t="s">
        <v>155</v>
      </c>
      <c r="C193" s="41" t="s">
        <v>156</v>
      </c>
      <c r="D193" s="41"/>
      <c r="E193" s="46" t="s">
        <v>157</v>
      </c>
      <c r="F193" s="46">
        <v>420</v>
      </c>
      <c r="G193" s="46">
        <v>100</v>
      </c>
      <c r="H193" s="46">
        <v>4</v>
      </c>
      <c r="I193" s="57">
        <f>F193*G193*H193*0.00000785</f>
        <v>1.3188</v>
      </c>
      <c r="J193" s="57">
        <v>0.73799999999999999</v>
      </c>
      <c r="K193" s="57">
        <f>I193-J193</f>
        <v>0.58079999999999998</v>
      </c>
      <c r="L193" s="69">
        <v>5.83</v>
      </c>
      <c r="M193" s="69">
        <v>3.4</v>
      </c>
      <c r="N193" s="69">
        <f>I193*L193-K193*M193</f>
        <v>5.7138840000000002</v>
      </c>
      <c r="O193" s="6" t="s">
        <v>28</v>
      </c>
      <c r="P193" s="6" t="s">
        <v>71</v>
      </c>
      <c r="Q193" s="9">
        <v>0.2</v>
      </c>
      <c r="R193" s="5">
        <v>1</v>
      </c>
      <c r="S193" s="14">
        <f>Q193/R193</f>
        <v>0.2</v>
      </c>
      <c r="T193" s="51">
        <f>(N197+S197)*1.12</f>
        <v>7.2507500800000004</v>
      </c>
    </row>
    <row r="194" spans="1:20" x14ac:dyDescent="0.15">
      <c r="A194" s="39"/>
      <c r="B194" s="41"/>
      <c r="C194" s="41"/>
      <c r="D194" s="41"/>
      <c r="E194" s="47"/>
      <c r="F194" s="47"/>
      <c r="G194" s="47"/>
      <c r="H194" s="47"/>
      <c r="I194" s="58"/>
      <c r="J194" s="58"/>
      <c r="K194" s="58"/>
      <c r="L194" s="70"/>
      <c r="M194" s="70"/>
      <c r="N194" s="70"/>
      <c r="O194" s="6" t="s">
        <v>133</v>
      </c>
      <c r="P194" s="6" t="s">
        <v>71</v>
      </c>
      <c r="Q194" s="9">
        <v>0.2</v>
      </c>
      <c r="R194" s="5">
        <v>1</v>
      </c>
      <c r="S194" s="14">
        <f>Q194/R194</f>
        <v>0.2</v>
      </c>
      <c r="T194" s="51"/>
    </row>
    <row r="195" spans="1:20" x14ac:dyDescent="0.15">
      <c r="A195" s="39"/>
      <c r="B195" s="41"/>
      <c r="C195" s="41"/>
      <c r="D195" s="41"/>
      <c r="E195" s="47"/>
      <c r="F195" s="47"/>
      <c r="G195" s="47"/>
      <c r="H195" s="47"/>
      <c r="I195" s="58"/>
      <c r="J195" s="58"/>
      <c r="K195" s="58"/>
      <c r="L195" s="70"/>
      <c r="M195" s="70"/>
      <c r="N195" s="70"/>
      <c r="O195" s="6" t="s">
        <v>123</v>
      </c>
      <c r="P195" s="6" t="s">
        <v>71</v>
      </c>
      <c r="Q195" s="9">
        <v>0.2</v>
      </c>
      <c r="R195" s="5">
        <v>1</v>
      </c>
      <c r="S195" s="14">
        <f>Q195/R195</f>
        <v>0.2</v>
      </c>
      <c r="T195" s="51"/>
    </row>
    <row r="196" spans="1:20" x14ac:dyDescent="0.15">
      <c r="A196" s="39"/>
      <c r="B196" s="41"/>
      <c r="C196" s="41"/>
      <c r="D196" s="41"/>
      <c r="E196" s="48"/>
      <c r="F196" s="48"/>
      <c r="G196" s="48"/>
      <c r="H196" s="48"/>
      <c r="I196" s="59"/>
      <c r="J196" s="59"/>
      <c r="K196" s="59"/>
      <c r="L196" s="71"/>
      <c r="M196" s="71"/>
      <c r="N196" s="71"/>
      <c r="O196" s="6" t="s">
        <v>31</v>
      </c>
      <c r="P196" s="6" t="s">
        <v>64</v>
      </c>
      <c r="Q196" s="9">
        <v>0.16</v>
      </c>
      <c r="R196" s="5">
        <v>1</v>
      </c>
      <c r="S196" s="14">
        <f>Q196/R196</f>
        <v>0.16</v>
      </c>
      <c r="T196" s="51"/>
    </row>
    <row r="197" spans="1:20" x14ac:dyDescent="0.15">
      <c r="A197" s="39"/>
      <c r="B197" s="41"/>
      <c r="C197" s="41"/>
      <c r="D197" s="41"/>
      <c r="E197" s="32" t="s">
        <v>33</v>
      </c>
      <c r="F197" s="33"/>
      <c r="G197" s="33"/>
      <c r="H197" s="33"/>
      <c r="I197" s="34"/>
      <c r="J197" s="34"/>
      <c r="K197" s="34"/>
      <c r="L197" s="35"/>
      <c r="M197" s="36"/>
      <c r="N197" s="9">
        <f>SUM(N193:N196)</f>
        <v>5.7138840000000002</v>
      </c>
      <c r="O197" s="32" t="s">
        <v>33</v>
      </c>
      <c r="P197" s="33"/>
      <c r="Q197" s="33"/>
      <c r="R197" s="37"/>
      <c r="S197" s="14">
        <f>SUM(S193:S196)</f>
        <v>0.76000000000000012</v>
      </c>
      <c r="T197" s="51"/>
    </row>
    <row r="198" spans="1:20" x14ac:dyDescent="0.15">
      <c r="A198" s="38">
        <v>34</v>
      </c>
      <c r="B198" s="41" t="s">
        <v>158</v>
      </c>
      <c r="C198" s="51" t="s">
        <v>159</v>
      </c>
      <c r="D198" s="51"/>
      <c r="E198" s="46" t="s">
        <v>88</v>
      </c>
      <c r="F198" s="54">
        <v>550</v>
      </c>
      <c r="G198" s="54">
        <v>280</v>
      </c>
      <c r="H198" s="54">
        <v>1.5</v>
      </c>
      <c r="I198" s="60">
        <f>F198*G198*H198*0.00000785</f>
        <v>1.8133499999999998</v>
      </c>
      <c r="J198" s="60">
        <v>1.0169999999999999</v>
      </c>
      <c r="K198" s="60">
        <f>I198-J198</f>
        <v>0.79634999999999989</v>
      </c>
      <c r="L198" s="72">
        <v>5.66</v>
      </c>
      <c r="M198" s="72">
        <v>3.4</v>
      </c>
      <c r="N198" s="72">
        <f>I198*L198-K198*M198</f>
        <v>7.5559709999999995</v>
      </c>
      <c r="O198" s="6" t="s">
        <v>28</v>
      </c>
      <c r="P198" s="6" t="s">
        <v>71</v>
      </c>
      <c r="Q198" s="9">
        <v>0.2</v>
      </c>
      <c r="R198" s="5">
        <v>1</v>
      </c>
      <c r="S198" s="14">
        <f t="shared" ref="S198:S203" si="12">Q198/R198</f>
        <v>0.2</v>
      </c>
      <c r="T198" s="51">
        <f>(N204+S204)*1.12</f>
        <v>9.6722875200000011</v>
      </c>
    </row>
    <row r="199" spans="1:20" x14ac:dyDescent="0.15">
      <c r="A199" s="38"/>
      <c r="B199" s="41"/>
      <c r="C199" s="51"/>
      <c r="D199" s="51"/>
      <c r="E199" s="47"/>
      <c r="F199" s="55"/>
      <c r="G199" s="55"/>
      <c r="H199" s="55"/>
      <c r="I199" s="61"/>
      <c r="J199" s="61"/>
      <c r="K199" s="61"/>
      <c r="L199" s="73"/>
      <c r="M199" s="73"/>
      <c r="N199" s="73"/>
      <c r="O199" s="6" t="s">
        <v>121</v>
      </c>
      <c r="P199" s="6" t="s">
        <v>71</v>
      </c>
      <c r="Q199" s="9">
        <v>0.2</v>
      </c>
      <c r="R199" s="5">
        <v>1</v>
      </c>
      <c r="S199" s="14">
        <f t="shared" si="12"/>
        <v>0.2</v>
      </c>
      <c r="T199" s="51"/>
    </row>
    <row r="200" spans="1:20" x14ac:dyDescent="0.15">
      <c r="A200" s="38"/>
      <c r="B200" s="41"/>
      <c r="C200" s="51"/>
      <c r="D200" s="51"/>
      <c r="E200" s="47"/>
      <c r="F200" s="55"/>
      <c r="G200" s="55"/>
      <c r="H200" s="55"/>
      <c r="I200" s="61"/>
      <c r="J200" s="61"/>
      <c r="K200" s="61"/>
      <c r="L200" s="73"/>
      <c r="M200" s="73"/>
      <c r="N200" s="73"/>
      <c r="O200" s="6" t="s">
        <v>134</v>
      </c>
      <c r="P200" s="6" t="s">
        <v>71</v>
      </c>
      <c r="Q200" s="9">
        <v>0.2</v>
      </c>
      <c r="R200" s="5">
        <v>1</v>
      </c>
      <c r="S200" s="14">
        <f t="shared" si="12"/>
        <v>0.2</v>
      </c>
      <c r="T200" s="51"/>
    </row>
    <row r="201" spans="1:20" x14ac:dyDescent="0.15">
      <c r="A201" s="38"/>
      <c r="B201" s="41"/>
      <c r="C201" s="51"/>
      <c r="D201" s="51"/>
      <c r="E201" s="47"/>
      <c r="F201" s="55"/>
      <c r="G201" s="55"/>
      <c r="H201" s="55"/>
      <c r="I201" s="61"/>
      <c r="J201" s="61"/>
      <c r="K201" s="61"/>
      <c r="L201" s="73"/>
      <c r="M201" s="73"/>
      <c r="N201" s="73"/>
      <c r="O201" s="6" t="s">
        <v>134</v>
      </c>
      <c r="P201" s="6" t="s">
        <v>71</v>
      </c>
      <c r="Q201" s="9">
        <v>0.2</v>
      </c>
      <c r="R201" s="5">
        <v>1</v>
      </c>
      <c r="S201" s="14">
        <f t="shared" si="12"/>
        <v>0.2</v>
      </c>
      <c r="T201" s="51"/>
    </row>
    <row r="202" spans="1:20" x14ac:dyDescent="0.15">
      <c r="A202" s="38"/>
      <c r="B202" s="41"/>
      <c r="C202" s="51"/>
      <c r="D202" s="51"/>
      <c r="E202" s="47"/>
      <c r="F202" s="55"/>
      <c r="G202" s="55"/>
      <c r="H202" s="55"/>
      <c r="I202" s="61"/>
      <c r="J202" s="61"/>
      <c r="K202" s="61"/>
      <c r="L202" s="73"/>
      <c r="M202" s="73"/>
      <c r="N202" s="73"/>
      <c r="O202" s="6" t="s">
        <v>160</v>
      </c>
      <c r="P202" s="6" t="s">
        <v>71</v>
      </c>
      <c r="Q202" s="9">
        <v>0.2</v>
      </c>
      <c r="R202" s="5">
        <v>1</v>
      </c>
      <c r="S202" s="14">
        <f t="shared" si="12"/>
        <v>0.2</v>
      </c>
      <c r="T202" s="51"/>
    </row>
    <row r="203" spans="1:20" x14ac:dyDescent="0.15">
      <c r="A203" s="38"/>
      <c r="B203" s="41"/>
      <c r="C203" s="51"/>
      <c r="D203" s="51"/>
      <c r="E203" s="48"/>
      <c r="F203" s="56"/>
      <c r="G203" s="56"/>
      <c r="H203" s="56"/>
      <c r="I203" s="62"/>
      <c r="J203" s="62"/>
      <c r="K203" s="62"/>
      <c r="L203" s="74"/>
      <c r="M203" s="74"/>
      <c r="N203" s="74"/>
      <c r="O203" s="6" t="s">
        <v>161</v>
      </c>
      <c r="P203" s="6" t="s">
        <v>29</v>
      </c>
      <c r="Q203" s="9">
        <v>0.08</v>
      </c>
      <c r="R203" s="5">
        <v>1</v>
      </c>
      <c r="S203" s="14">
        <f t="shared" si="12"/>
        <v>0.08</v>
      </c>
      <c r="T203" s="51"/>
    </row>
    <row r="204" spans="1:20" x14ac:dyDescent="0.15">
      <c r="A204" s="38"/>
      <c r="B204" s="41"/>
      <c r="C204" s="51"/>
      <c r="D204" s="51"/>
      <c r="E204" s="32" t="s">
        <v>33</v>
      </c>
      <c r="F204" s="33"/>
      <c r="G204" s="33"/>
      <c r="H204" s="33"/>
      <c r="I204" s="34"/>
      <c r="J204" s="34"/>
      <c r="K204" s="34"/>
      <c r="L204" s="35"/>
      <c r="M204" s="36"/>
      <c r="N204" s="9">
        <f>SUM(N198:N203)</f>
        <v>7.5559709999999995</v>
      </c>
      <c r="O204" s="32" t="s">
        <v>33</v>
      </c>
      <c r="P204" s="33"/>
      <c r="Q204" s="33"/>
      <c r="R204" s="37"/>
      <c r="S204" s="14">
        <f>SUM(S198:S203)</f>
        <v>1.08</v>
      </c>
      <c r="T204" s="51"/>
    </row>
    <row r="205" spans="1:20" x14ac:dyDescent="0.15">
      <c r="A205" s="38">
        <v>35</v>
      </c>
      <c r="B205" s="41" t="s">
        <v>162</v>
      </c>
      <c r="C205" s="51" t="s">
        <v>163</v>
      </c>
      <c r="D205" s="51"/>
      <c r="E205" s="46" t="s">
        <v>88</v>
      </c>
      <c r="F205" s="46">
        <v>550</v>
      </c>
      <c r="G205" s="46">
        <v>280</v>
      </c>
      <c r="H205" s="46">
        <v>1.5</v>
      </c>
      <c r="I205" s="57">
        <f>F205*G205*H205*0.00000785</f>
        <v>1.8133499999999998</v>
      </c>
      <c r="J205" s="57">
        <v>1.0169999999999999</v>
      </c>
      <c r="K205" s="57">
        <f>I205-J205</f>
        <v>0.79634999999999989</v>
      </c>
      <c r="L205" s="69">
        <v>5.66</v>
      </c>
      <c r="M205" s="69">
        <v>3.4</v>
      </c>
      <c r="N205" s="69">
        <f>I205*L205-K205*M205</f>
        <v>7.5559709999999995</v>
      </c>
      <c r="O205" s="6" t="s">
        <v>28</v>
      </c>
      <c r="P205" s="6" t="s">
        <v>71</v>
      </c>
      <c r="Q205" s="9">
        <v>0.2</v>
      </c>
      <c r="R205" s="5">
        <v>1</v>
      </c>
      <c r="S205" s="14">
        <f t="shared" ref="S205:S210" si="13">Q205/R205</f>
        <v>0.2</v>
      </c>
      <c r="T205" s="51">
        <f>(N211+S211)*1.12</f>
        <v>9.6722875200000011</v>
      </c>
    </row>
    <row r="206" spans="1:20" x14ac:dyDescent="0.15">
      <c r="A206" s="38"/>
      <c r="B206" s="41"/>
      <c r="C206" s="51"/>
      <c r="D206" s="51"/>
      <c r="E206" s="47"/>
      <c r="F206" s="47"/>
      <c r="G206" s="47"/>
      <c r="H206" s="47"/>
      <c r="I206" s="58"/>
      <c r="J206" s="58"/>
      <c r="K206" s="58"/>
      <c r="L206" s="70"/>
      <c r="M206" s="70"/>
      <c r="N206" s="70"/>
      <c r="O206" s="6" t="s">
        <v>121</v>
      </c>
      <c r="P206" s="6" t="s">
        <v>71</v>
      </c>
      <c r="Q206" s="9">
        <v>0.2</v>
      </c>
      <c r="R206" s="5">
        <v>1</v>
      </c>
      <c r="S206" s="14">
        <f t="shared" si="13"/>
        <v>0.2</v>
      </c>
      <c r="T206" s="51"/>
    </row>
    <row r="207" spans="1:20" x14ac:dyDescent="0.15">
      <c r="A207" s="38"/>
      <c r="B207" s="41"/>
      <c r="C207" s="51"/>
      <c r="D207" s="51"/>
      <c r="E207" s="47"/>
      <c r="F207" s="47"/>
      <c r="G207" s="47"/>
      <c r="H207" s="47"/>
      <c r="I207" s="58"/>
      <c r="J207" s="58"/>
      <c r="K207" s="58"/>
      <c r="L207" s="70"/>
      <c r="M207" s="70"/>
      <c r="N207" s="70"/>
      <c r="O207" s="6" t="s">
        <v>134</v>
      </c>
      <c r="P207" s="6" t="s">
        <v>71</v>
      </c>
      <c r="Q207" s="9">
        <v>0.2</v>
      </c>
      <c r="R207" s="5">
        <v>1</v>
      </c>
      <c r="S207" s="14">
        <f t="shared" si="13"/>
        <v>0.2</v>
      </c>
      <c r="T207" s="51"/>
    </row>
    <row r="208" spans="1:20" x14ac:dyDescent="0.15">
      <c r="A208" s="38"/>
      <c r="B208" s="41"/>
      <c r="C208" s="51"/>
      <c r="D208" s="51"/>
      <c r="E208" s="47"/>
      <c r="F208" s="47"/>
      <c r="G208" s="47"/>
      <c r="H208" s="47"/>
      <c r="I208" s="58"/>
      <c r="J208" s="58"/>
      <c r="K208" s="58"/>
      <c r="L208" s="70"/>
      <c r="M208" s="70"/>
      <c r="N208" s="70"/>
      <c r="O208" s="6" t="s">
        <v>134</v>
      </c>
      <c r="P208" s="6" t="s">
        <v>71</v>
      </c>
      <c r="Q208" s="9">
        <v>0.2</v>
      </c>
      <c r="R208" s="5">
        <v>1</v>
      </c>
      <c r="S208" s="14">
        <f t="shared" si="13"/>
        <v>0.2</v>
      </c>
      <c r="T208" s="51"/>
    </row>
    <row r="209" spans="1:20" x14ac:dyDescent="0.15">
      <c r="A209" s="38"/>
      <c r="B209" s="41"/>
      <c r="C209" s="51"/>
      <c r="D209" s="51"/>
      <c r="E209" s="47"/>
      <c r="F209" s="47"/>
      <c r="G209" s="47"/>
      <c r="H209" s="47"/>
      <c r="I209" s="58"/>
      <c r="J209" s="58"/>
      <c r="K209" s="58"/>
      <c r="L209" s="70"/>
      <c r="M209" s="70"/>
      <c r="N209" s="70"/>
      <c r="O209" s="6" t="s">
        <v>160</v>
      </c>
      <c r="P209" s="6" t="s">
        <v>71</v>
      </c>
      <c r="Q209" s="9">
        <v>0.2</v>
      </c>
      <c r="R209" s="5">
        <v>1</v>
      </c>
      <c r="S209" s="14">
        <f t="shared" si="13"/>
        <v>0.2</v>
      </c>
      <c r="T209" s="51"/>
    </row>
    <row r="210" spans="1:20" x14ac:dyDescent="0.15">
      <c r="A210" s="38"/>
      <c r="B210" s="41"/>
      <c r="C210" s="51"/>
      <c r="D210" s="51"/>
      <c r="E210" s="48"/>
      <c r="F210" s="48"/>
      <c r="G210" s="48"/>
      <c r="H210" s="48"/>
      <c r="I210" s="59"/>
      <c r="J210" s="59"/>
      <c r="K210" s="59"/>
      <c r="L210" s="71"/>
      <c r="M210" s="71"/>
      <c r="N210" s="71"/>
      <c r="O210" s="6" t="s">
        <v>161</v>
      </c>
      <c r="P210" s="6" t="s">
        <v>29</v>
      </c>
      <c r="Q210" s="9">
        <v>0.08</v>
      </c>
      <c r="R210" s="5">
        <v>1</v>
      </c>
      <c r="S210" s="14">
        <f t="shared" si="13"/>
        <v>0.08</v>
      </c>
      <c r="T210" s="51"/>
    </row>
    <row r="211" spans="1:20" x14ac:dyDescent="0.15">
      <c r="A211" s="38"/>
      <c r="B211" s="41"/>
      <c r="C211" s="51"/>
      <c r="D211" s="51"/>
      <c r="E211" s="32" t="s">
        <v>33</v>
      </c>
      <c r="F211" s="33"/>
      <c r="G211" s="33"/>
      <c r="H211" s="33"/>
      <c r="I211" s="34"/>
      <c r="J211" s="34"/>
      <c r="K211" s="34"/>
      <c r="L211" s="35"/>
      <c r="M211" s="36"/>
      <c r="N211" s="9">
        <f>SUM(N205:N210)</f>
        <v>7.5559709999999995</v>
      </c>
      <c r="O211" s="32" t="s">
        <v>33</v>
      </c>
      <c r="P211" s="33"/>
      <c r="Q211" s="33"/>
      <c r="R211" s="37"/>
      <c r="S211" s="14">
        <f>SUM(S205:S210)</f>
        <v>1.08</v>
      </c>
      <c r="T211" s="51"/>
    </row>
    <row r="212" spans="1:20" x14ac:dyDescent="0.15">
      <c r="A212" s="38">
        <v>36</v>
      </c>
      <c r="B212" s="41" t="s">
        <v>164</v>
      </c>
      <c r="C212" s="51" t="s">
        <v>165</v>
      </c>
      <c r="D212" s="51"/>
      <c r="E212" s="46" t="s">
        <v>88</v>
      </c>
      <c r="F212" s="46">
        <v>400</v>
      </c>
      <c r="G212" s="46">
        <v>240</v>
      </c>
      <c r="H212" s="46">
        <v>1.5</v>
      </c>
      <c r="I212" s="57">
        <f>F212*G212*H212*0.00000785</f>
        <v>1.1303999999999998</v>
      </c>
      <c r="J212" s="66">
        <v>0.76100000000000001</v>
      </c>
      <c r="K212" s="57">
        <f>I212-J212</f>
        <v>0.36939999999999984</v>
      </c>
      <c r="L212" s="69">
        <v>5.66</v>
      </c>
      <c r="M212" s="69">
        <v>3.4</v>
      </c>
      <c r="N212" s="69">
        <f>I212*L212-K212*M212</f>
        <v>5.1421039999999998</v>
      </c>
      <c r="O212" s="6" t="s">
        <v>28</v>
      </c>
      <c r="P212" s="6" t="s">
        <v>64</v>
      </c>
      <c r="Q212" s="9">
        <v>0.16</v>
      </c>
      <c r="R212" s="5">
        <v>1</v>
      </c>
      <c r="S212" s="14">
        <f>Q212/R212</f>
        <v>0.16</v>
      </c>
      <c r="T212" s="51">
        <f>(N216+S216)*1.12</f>
        <v>6.4759564799999998</v>
      </c>
    </row>
    <row r="213" spans="1:20" x14ac:dyDescent="0.15">
      <c r="A213" s="38"/>
      <c r="B213" s="41"/>
      <c r="C213" s="51"/>
      <c r="D213" s="51"/>
      <c r="E213" s="47"/>
      <c r="F213" s="47"/>
      <c r="G213" s="47"/>
      <c r="H213" s="47"/>
      <c r="I213" s="58"/>
      <c r="J213" s="67"/>
      <c r="K213" s="58"/>
      <c r="L213" s="70"/>
      <c r="M213" s="70"/>
      <c r="N213" s="70"/>
      <c r="O213" s="6" t="s">
        <v>121</v>
      </c>
      <c r="P213" s="6" t="s">
        <v>64</v>
      </c>
      <c r="Q213" s="9">
        <v>0.16</v>
      </c>
      <c r="R213" s="5">
        <v>1</v>
      </c>
      <c r="S213" s="14">
        <f>Q213/R213</f>
        <v>0.16</v>
      </c>
      <c r="T213" s="51"/>
    </row>
    <row r="214" spans="1:20" x14ac:dyDescent="0.15">
      <c r="A214" s="38"/>
      <c r="B214" s="41"/>
      <c r="C214" s="51"/>
      <c r="D214" s="51"/>
      <c r="E214" s="47"/>
      <c r="F214" s="47"/>
      <c r="G214" s="47"/>
      <c r="H214" s="47"/>
      <c r="I214" s="58"/>
      <c r="J214" s="67"/>
      <c r="K214" s="58"/>
      <c r="L214" s="70"/>
      <c r="M214" s="70"/>
      <c r="N214" s="70"/>
      <c r="O214" s="6" t="s">
        <v>134</v>
      </c>
      <c r="P214" s="6" t="s">
        <v>64</v>
      </c>
      <c r="Q214" s="9">
        <v>0.16</v>
      </c>
      <c r="R214" s="5">
        <v>1</v>
      </c>
      <c r="S214" s="14">
        <f>Q214/R214</f>
        <v>0.16</v>
      </c>
      <c r="T214" s="51"/>
    </row>
    <row r="215" spans="1:20" x14ac:dyDescent="0.15">
      <c r="A215" s="38"/>
      <c r="B215" s="41"/>
      <c r="C215" s="51"/>
      <c r="D215" s="51"/>
      <c r="E215" s="48"/>
      <c r="F215" s="48"/>
      <c r="G215" s="48"/>
      <c r="H215" s="48"/>
      <c r="I215" s="59"/>
      <c r="J215" s="68"/>
      <c r="K215" s="59"/>
      <c r="L215" s="71"/>
      <c r="M215" s="71"/>
      <c r="N215" s="71"/>
      <c r="O215" s="6" t="s">
        <v>134</v>
      </c>
      <c r="P215" s="6" t="s">
        <v>64</v>
      </c>
      <c r="Q215" s="9">
        <v>0.16</v>
      </c>
      <c r="R215" s="5">
        <v>1</v>
      </c>
      <c r="S215" s="14">
        <f>Q215/R215</f>
        <v>0.16</v>
      </c>
      <c r="T215" s="51"/>
    </row>
    <row r="216" spans="1:20" x14ac:dyDescent="0.15">
      <c r="A216" s="38"/>
      <c r="B216" s="41"/>
      <c r="C216" s="51"/>
      <c r="D216" s="51"/>
      <c r="E216" s="32" t="s">
        <v>33</v>
      </c>
      <c r="F216" s="33"/>
      <c r="G216" s="33"/>
      <c r="H216" s="33"/>
      <c r="I216" s="34"/>
      <c r="J216" s="34"/>
      <c r="K216" s="34"/>
      <c r="L216" s="35"/>
      <c r="M216" s="36"/>
      <c r="N216" s="9">
        <f>SUM(N212:N215)</f>
        <v>5.1421039999999998</v>
      </c>
      <c r="O216" s="32" t="s">
        <v>33</v>
      </c>
      <c r="P216" s="33"/>
      <c r="Q216" s="33"/>
      <c r="R216" s="37"/>
      <c r="S216" s="14">
        <f>SUM(S212:S215)</f>
        <v>0.64</v>
      </c>
      <c r="T216" s="51"/>
    </row>
    <row r="217" spans="1:20" x14ac:dyDescent="0.15">
      <c r="A217" s="38">
        <v>37</v>
      </c>
      <c r="B217" s="41" t="s">
        <v>166</v>
      </c>
      <c r="C217" s="41" t="s">
        <v>167</v>
      </c>
      <c r="D217" s="51"/>
      <c r="E217" s="46" t="s">
        <v>168</v>
      </c>
      <c r="F217" s="46">
        <v>600</v>
      </c>
      <c r="G217" s="46">
        <v>450</v>
      </c>
      <c r="H217" s="46">
        <v>2.5</v>
      </c>
      <c r="I217" s="57">
        <f>F217*G217*H217*0.00000785</f>
        <v>5.2987499999999992</v>
      </c>
      <c r="J217" s="57">
        <v>3.3620000000000001</v>
      </c>
      <c r="K217" s="57">
        <f>I217-J217</f>
        <v>1.9367499999999991</v>
      </c>
      <c r="L217" s="69">
        <v>5.66</v>
      </c>
      <c r="M217" s="69">
        <v>3.4</v>
      </c>
      <c r="N217" s="69">
        <f>I217*L217-K217*M217</f>
        <v>23.405975000000002</v>
      </c>
      <c r="O217" s="6" t="s">
        <v>169</v>
      </c>
      <c r="P217" s="6" t="s">
        <v>105</v>
      </c>
      <c r="Q217" s="9">
        <v>0.32</v>
      </c>
      <c r="R217" s="5">
        <v>1</v>
      </c>
      <c r="S217" s="14">
        <f t="shared" ref="S217:S222" si="14">Q217/R217</f>
        <v>0.32</v>
      </c>
      <c r="T217" s="51">
        <f>(N223+S223)*1.12</f>
        <v>28.096292000000005</v>
      </c>
    </row>
    <row r="218" spans="1:20" x14ac:dyDescent="0.15">
      <c r="A218" s="38"/>
      <c r="B218" s="41"/>
      <c r="C218" s="41"/>
      <c r="D218" s="51"/>
      <c r="E218" s="47"/>
      <c r="F218" s="47"/>
      <c r="G218" s="47"/>
      <c r="H218" s="47"/>
      <c r="I218" s="58"/>
      <c r="J218" s="58"/>
      <c r="K218" s="58"/>
      <c r="L218" s="70"/>
      <c r="M218" s="70"/>
      <c r="N218" s="70"/>
      <c r="O218" s="6" t="s">
        <v>121</v>
      </c>
      <c r="P218" s="6" t="s">
        <v>105</v>
      </c>
      <c r="Q218" s="9">
        <v>0.32</v>
      </c>
      <c r="R218" s="5">
        <v>1</v>
      </c>
      <c r="S218" s="14">
        <f t="shared" si="14"/>
        <v>0.32</v>
      </c>
      <c r="T218" s="51"/>
    </row>
    <row r="219" spans="1:20" x14ac:dyDescent="0.15">
      <c r="A219" s="38"/>
      <c r="B219" s="41"/>
      <c r="C219" s="41"/>
      <c r="D219" s="51"/>
      <c r="E219" s="47"/>
      <c r="F219" s="47"/>
      <c r="G219" s="47"/>
      <c r="H219" s="47"/>
      <c r="I219" s="58"/>
      <c r="J219" s="58"/>
      <c r="K219" s="58"/>
      <c r="L219" s="70"/>
      <c r="M219" s="70"/>
      <c r="N219" s="70"/>
      <c r="O219" s="6" t="s">
        <v>170</v>
      </c>
      <c r="P219" s="6" t="s">
        <v>105</v>
      </c>
      <c r="Q219" s="9">
        <v>0.32</v>
      </c>
      <c r="R219" s="5">
        <v>1</v>
      </c>
      <c r="S219" s="14">
        <f t="shared" si="14"/>
        <v>0.32</v>
      </c>
      <c r="T219" s="51"/>
    </row>
    <row r="220" spans="1:20" x14ac:dyDescent="0.15">
      <c r="A220" s="38"/>
      <c r="B220" s="41"/>
      <c r="C220" s="41"/>
      <c r="D220" s="51"/>
      <c r="E220" s="47"/>
      <c r="F220" s="47"/>
      <c r="G220" s="47"/>
      <c r="H220" s="47"/>
      <c r="I220" s="58"/>
      <c r="J220" s="58"/>
      <c r="K220" s="58"/>
      <c r="L220" s="70"/>
      <c r="M220" s="70"/>
      <c r="N220" s="70"/>
      <c r="O220" s="6" t="s">
        <v>47</v>
      </c>
      <c r="P220" s="6" t="s">
        <v>105</v>
      </c>
      <c r="Q220" s="9">
        <v>0.32</v>
      </c>
      <c r="R220" s="5">
        <v>1</v>
      </c>
      <c r="S220" s="14">
        <f t="shared" si="14"/>
        <v>0.32</v>
      </c>
      <c r="T220" s="51"/>
    </row>
    <row r="221" spans="1:20" x14ac:dyDescent="0.15">
      <c r="A221" s="38"/>
      <c r="B221" s="41"/>
      <c r="C221" s="41"/>
      <c r="D221" s="51"/>
      <c r="E221" s="47"/>
      <c r="F221" s="47"/>
      <c r="G221" s="47"/>
      <c r="H221" s="47"/>
      <c r="I221" s="58"/>
      <c r="J221" s="58"/>
      <c r="K221" s="58"/>
      <c r="L221" s="70"/>
      <c r="M221" s="70"/>
      <c r="N221" s="70"/>
      <c r="O221" s="6" t="s">
        <v>31</v>
      </c>
      <c r="P221" s="6" t="s">
        <v>71</v>
      </c>
      <c r="Q221" s="9">
        <v>0.2</v>
      </c>
      <c r="R221" s="5">
        <v>1</v>
      </c>
      <c r="S221" s="14">
        <f t="shared" si="14"/>
        <v>0.2</v>
      </c>
      <c r="T221" s="51"/>
    </row>
    <row r="222" spans="1:20" x14ac:dyDescent="0.15">
      <c r="A222" s="38"/>
      <c r="B222" s="41"/>
      <c r="C222" s="41"/>
      <c r="D222" s="51"/>
      <c r="E222" s="48"/>
      <c r="F222" s="48"/>
      <c r="G222" s="48"/>
      <c r="H222" s="48"/>
      <c r="I222" s="59"/>
      <c r="J222" s="59"/>
      <c r="K222" s="59"/>
      <c r="L222" s="71"/>
      <c r="M222" s="71"/>
      <c r="N222" s="71"/>
      <c r="O222" s="6" t="s">
        <v>134</v>
      </c>
      <c r="P222" s="6" t="s">
        <v>71</v>
      </c>
      <c r="Q222" s="9">
        <v>0.2</v>
      </c>
      <c r="R222" s="5">
        <v>1</v>
      </c>
      <c r="S222" s="14">
        <f t="shared" si="14"/>
        <v>0.2</v>
      </c>
      <c r="T222" s="51"/>
    </row>
    <row r="223" spans="1:20" x14ac:dyDescent="0.15">
      <c r="A223" s="38"/>
      <c r="B223" s="41"/>
      <c r="C223" s="41"/>
      <c r="D223" s="51"/>
      <c r="E223" s="32" t="s">
        <v>33</v>
      </c>
      <c r="F223" s="33"/>
      <c r="G223" s="33"/>
      <c r="H223" s="33"/>
      <c r="I223" s="34"/>
      <c r="J223" s="34"/>
      <c r="K223" s="34"/>
      <c r="L223" s="35"/>
      <c r="M223" s="36"/>
      <c r="N223" s="9">
        <f>SUM(N217:N222)</f>
        <v>23.405975000000002</v>
      </c>
      <c r="O223" s="32" t="s">
        <v>33</v>
      </c>
      <c r="P223" s="33"/>
      <c r="Q223" s="33"/>
      <c r="R223" s="37"/>
      <c r="S223" s="14">
        <f>SUM(S217:S222)</f>
        <v>1.68</v>
      </c>
      <c r="T223" s="51"/>
    </row>
    <row r="224" spans="1:20" x14ac:dyDescent="0.15">
      <c r="A224" s="38">
        <v>38</v>
      </c>
      <c r="B224" s="46" t="s">
        <v>171</v>
      </c>
      <c r="C224" s="46" t="s">
        <v>172</v>
      </c>
      <c r="D224" s="46"/>
      <c r="E224" s="46" t="s">
        <v>173</v>
      </c>
      <c r="F224" s="46">
        <v>260</v>
      </c>
      <c r="G224" s="46">
        <v>220</v>
      </c>
      <c r="H224" s="46">
        <v>2</v>
      </c>
      <c r="I224" s="57">
        <f>F224*G224*H224*0.00000785</f>
        <v>0.89803999999999995</v>
      </c>
      <c r="J224" s="66">
        <v>0.66</v>
      </c>
      <c r="K224" s="57">
        <f>I224-J224</f>
        <v>0.23803999999999992</v>
      </c>
      <c r="L224" s="69">
        <v>5.66</v>
      </c>
      <c r="M224" s="69">
        <v>3.4</v>
      </c>
      <c r="N224" s="69">
        <f>I224*L224-K224*M224</f>
        <v>4.2735703999999997</v>
      </c>
      <c r="O224" s="6" t="s">
        <v>39</v>
      </c>
      <c r="P224" s="6" t="s">
        <v>64</v>
      </c>
      <c r="Q224" s="9">
        <v>0.16</v>
      </c>
      <c r="R224" s="5">
        <v>2</v>
      </c>
      <c r="S224" s="14">
        <f>Q224/R224</f>
        <v>0.08</v>
      </c>
      <c r="T224" s="51">
        <f>(N227+S227)*1.12</f>
        <v>2.6283994239999999</v>
      </c>
    </row>
    <row r="225" spans="1:20" x14ac:dyDescent="0.15">
      <c r="A225" s="38"/>
      <c r="B225" s="47"/>
      <c r="C225" s="47"/>
      <c r="D225" s="47"/>
      <c r="E225" s="47"/>
      <c r="F225" s="47"/>
      <c r="G225" s="47"/>
      <c r="H225" s="47"/>
      <c r="I225" s="58"/>
      <c r="J225" s="67"/>
      <c r="K225" s="58"/>
      <c r="L225" s="70"/>
      <c r="M225" s="70"/>
      <c r="N225" s="70"/>
      <c r="O225" s="6" t="s">
        <v>56</v>
      </c>
      <c r="P225" s="6" t="s">
        <v>64</v>
      </c>
      <c r="Q225" s="9">
        <v>0.16</v>
      </c>
      <c r="R225" s="5">
        <v>2</v>
      </c>
      <c r="S225" s="14">
        <f>Q225/R225</f>
        <v>0.08</v>
      </c>
      <c r="T225" s="51"/>
    </row>
    <row r="226" spans="1:20" x14ac:dyDescent="0.15">
      <c r="A226" s="38"/>
      <c r="B226" s="47"/>
      <c r="C226" s="47" t="s">
        <v>174</v>
      </c>
      <c r="D226" s="47"/>
      <c r="E226" s="48"/>
      <c r="F226" s="48"/>
      <c r="G226" s="48"/>
      <c r="H226" s="48"/>
      <c r="I226" s="59"/>
      <c r="J226" s="68"/>
      <c r="K226" s="59"/>
      <c r="L226" s="71"/>
      <c r="M226" s="71"/>
      <c r="N226" s="71"/>
      <c r="O226" s="6" t="s">
        <v>146</v>
      </c>
      <c r="P226" s="6" t="s">
        <v>38</v>
      </c>
      <c r="Q226" s="9">
        <v>0.1</v>
      </c>
      <c r="R226" s="5">
        <v>2</v>
      </c>
      <c r="S226" s="14">
        <f>Q226/R226</f>
        <v>0.05</v>
      </c>
      <c r="T226" s="51"/>
    </row>
    <row r="227" spans="1:20" x14ac:dyDescent="0.15">
      <c r="A227" s="38"/>
      <c r="B227" s="48"/>
      <c r="C227" s="48"/>
      <c r="D227" s="48"/>
      <c r="E227" s="32" t="s">
        <v>33</v>
      </c>
      <c r="F227" s="33"/>
      <c r="G227" s="33"/>
      <c r="H227" s="33"/>
      <c r="I227" s="34"/>
      <c r="J227" s="34"/>
      <c r="K227" s="34"/>
      <c r="L227" s="35"/>
      <c r="M227" s="36"/>
      <c r="N227" s="9">
        <f>SUM(N224:N226)/2</f>
        <v>2.1367851999999998</v>
      </c>
      <c r="O227" s="32" t="s">
        <v>33</v>
      </c>
      <c r="P227" s="33"/>
      <c r="Q227" s="33"/>
      <c r="R227" s="37"/>
      <c r="S227" s="14">
        <f>SUM(S224:S226)</f>
        <v>0.21000000000000002</v>
      </c>
      <c r="T227" s="51"/>
    </row>
    <row r="228" spans="1:20" x14ac:dyDescent="0.15">
      <c r="A228" s="38">
        <v>39</v>
      </c>
      <c r="B228" s="41" t="s">
        <v>175</v>
      </c>
      <c r="C228" s="52" t="s">
        <v>176</v>
      </c>
      <c r="D228" s="51"/>
      <c r="E228" s="46" t="s">
        <v>55</v>
      </c>
      <c r="F228" s="46"/>
      <c r="G228" s="46"/>
      <c r="H228" s="46"/>
      <c r="I228" s="63">
        <f>F228*G228*H228*0.00000785</f>
        <v>0</v>
      </c>
      <c r="J228" s="57">
        <v>2.5000000000000001E-2</v>
      </c>
      <c r="K228" s="57">
        <f>I228-J228</f>
        <v>-2.5000000000000001E-2</v>
      </c>
      <c r="L228" s="69">
        <v>5.18</v>
      </c>
      <c r="M228" s="69"/>
      <c r="N228" s="69">
        <f>I228*L228-K228*M228</f>
        <v>0</v>
      </c>
      <c r="O228" s="6" t="s">
        <v>30</v>
      </c>
      <c r="P228" s="6" t="s">
        <v>38</v>
      </c>
      <c r="Q228" s="9">
        <v>0.1</v>
      </c>
      <c r="R228" s="5">
        <v>1</v>
      </c>
      <c r="S228" s="14">
        <f>Q228/R228</f>
        <v>0.1</v>
      </c>
      <c r="T228" s="51">
        <f>(N231+S231)*1.12</f>
        <v>0.28000000000000003</v>
      </c>
    </row>
    <row r="229" spans="1:20" x14ac:dyDescent="0.15">
      <c r="A229" s="38"/>
      <c r="B229" s="41"/>
      <c r="C229" s="52"/>
      <c r="D229" s="51"/>
      <c r="E229" s="47"/>
      <c r="F229" s="47"/>
      <c r="G229" s="47"/>
      <c r="H229" s="47"/>
      <c r="I229" s="64"/>
      <c r="J229" s="58"/>
      <c r="K229" s="58"/>
      <c r="L229" s="70"/>
      <c r="M229" s="70"/>
      <c r="N229" s="70"/>
      <c r="O229" s="6" t="s">
        <v>28</v>
      </c>
      <c r="P229" s="6" t="s">
        <v>38</v>
      </c>
      <c r="Q229" s="9">
        <v>0.1</v>
      </c>
      <c r="R229" s="5">
        <v>1</v>
      </c>
      <c r="S229" s="14">
        <f>Q229/R229</f>
        <v>0.1</v>
      </c>
      <c r="T229" s="51"/>
    </row>
    <row r="230" spans="1:20" x14ac:dyDescent="0.15">
      <c r="A230" s="38"/>
      <c r="B230" s="41"/>
      <c r="C230" s="52"/>
      <c r="D230" s="51"/>
      <c r="E230" s="48"/>
      <c r="F230" s="48"/>
      <c r="G230" s="48"/>
      <c r="H230" s="48"/>
      <c r="I230" s="65"/>
      <c r="J230" s="59"/>
      <c r="K230" s="59"/>
      <c r="L230" s="71"/>
      <c r="M230" s="71"/>
      <c r="N230" s="71"/>
      <c r="O230" s="6" t="s">
        <v>31</v>
      </c>
      <c r="P230" s="6" t="s">
        <v>32</v>
      </c>
      <c r="Q230" s="9">
        <v>0.05</v>
      </c>
      <c r="R230" s="5">
        <v>1</v>
      </c>
      <c r="S230" s="14">
        <f>Q230/R230</f>
        <v>0.05</v>
      </c>
      <c r="T230" s="51"/>
    </row>
    <row r="231" spans="1:20" x14ac:dyDescent="0.15">
      <c r="A231" s="38"/>
      <c r="B231" s="41"/>
      <c r="C231" s="52"/>
      <c r="D231" s="51"/>
      <c r="E231" s="32" t="s">
        <v>33</v>
      </c>
      <c r="F231" s="33"/>
      <c r="G231" s="33"/>
      <c r="H231" s="33"/>
      <c r="I231" s="34"/>
      <c r="J231" s="34"/>
      <c r="K231" s="34"/>
      <c r="L231" s="35"/>
      <c r="M231" s="36"/>
      <c r="N231" s="9">
        <f>SUM(N228:N230)</f>
        <v>0</v>
      </c>
      <c r="O231" s="32" t="s">
        <v>33</v>
      </c>
      <c r="P231" s="33"/>
      <c r="Q231" s="33"/>
      <c r="R231" s="37"/>
      <c r="S231" s="14">
        <f>SUM(S228:S230)</f>
        <v>0.25</v>
      </c>
      <c r="T231" s="51"/>
    </row>
    <row r="232" spans="1:20" x14ac:dyDescent="0.15">
      <c r="A232" s="38">
        <v>40</v>
      </c>
      <c r="B232" s="41" t="s">
        <v>177</v>
      </c>
      <c r="C232" s="41" t="s">
        <v>178</v>
      </c>
      <c r="D232" s="51"/>
      <c r="E232" s="46" t="s">
        <v>36</v>
      </c>
      <c r="F232" s="46">
        <v>130</v>
      </c>
      <c r="G232" s="46">
        <v>80</v>
      </c>
      <c r="H232" s="46">
        <v>1.6</v>
      </c>
      <c r="I232" s="57">
        <f>F232*G232*H232*0.00000785</f>
        <v>0.13062399999999999</v>
      </c>
      <c r="J232" s="57">
        <v>6.9000000000000006E-2</v>
      </c>
      <c r="K232" s="57">
        <f>I232-J232</f>
        <v>6.1623999999999984E-2</v>
      </c>
      <c r="L232" s="69">
        <v>5.83</v>
      </c>
      <c r="M232" s="69">
        <v>3.4</v>
      </c>
      <c r="N232" s="69">
        <f>I232*L232-K232*M232</f>
        <v>0.55201632</v>
      </c>
      <c r="O232" s="6" t="s">
        <v>30</v>
      </c>
      <c r="P232" s="6" t="s">
        <v>38</v>
      </c>
      <c r="Q232" s="9">
        <v>0.1</v>
      </c>
      <c r="R232" s="5">
        <v>1</v>
      </c>
      <c r="S232" s="14">
        <f>Q232/R232</f>
        <v>0.1</v>
      </c>
      <c r="T232" s="51">
        <f>(N235+S235)*1.12</f>
        <v>0.89825827840000005</v>
      </c>
    </row>
    <row r="233" spans="1:20" x14ac:dyDescent="0.15">
      <c r="A233" s="38"/>
      <c r="B233" s="41"/>
      <c r="C233" s="41"/>
      <c r="D233" s="51"/>
      <c r="E233" s="47"/>
      <c r="F233" s="47"/>
      <c r="G233" s="47"/>
      <c r="H233" s="47"/>
      <c r="I233" s="58"/>
      <c r="J233" s="58"/>
      <c r="K233" s="58"/>
      <c r="L233" s="70"/>
      <c r="M233" s="70"/>
      <c r="N233" s="70"/>
      <c r="O233" s="6" t="s">
        <v>28</v>
      </c>
      <c r="P233" s="6" t="s">
        <v>38</v>
      </c>
      <c r="Q233" s="9">
        <v>0.1</v>
      </c>
      <c r="R233" s="5">
        <v>1</v>
      </c>
      <c r="S233" s="14">
        <f>Q233/R233</f>
        <v>0.1</v>
      </c>
      <c r="T233" s="51"/>
    </row>
    <row r="234" spans="1:20" x14ac:dyDescent="0.15">
      <c r="A234" s="38"/>
      <c r="B234" s="41"/>
      <c r="C234" s="41"/>
      <c r="D234" s="51"/>
      <c r="E234" s="48"/>
      <c r="F234" s="48"/>
      <c r="G234" s="48"/>
      <c r="H234" s="48"/>
      <c r="I234" s="59"/>
      <c r="J234" s="59"/>
      <c r="K234" s="59"/>
      <c r="L234" s="71"/>
      <c r="M234" s="71"/>
      <c r="N234" s="71"/>
      <c r="O234" s="6" t="s">
        <v>31</v>
      </c>
      <c r="P234" s="6" t="s">
        <v>32</v>
      </c>
      <c r="Q234" s="9">
        <v>0.05</v>
      </c>
      <c r="R234" s="5">
        <v>1</v>
      </c>
      <c r="S234" s="14">
        <f>Q234/R234</f>
        <v>0.05</v>
      </c>
      <c r="T234" s="51"/>
    </row>
    <row r="235" spans="1:20" x14ac:dyDescent="0.15">
      <c r="A235" s="38"/>
      <c r="B235" s="41"/>
      <c r="C235" s="41"/>
      <c r="D235" s="51"/>
      <c r="E235" s="32" t="s">
        <v>33</v>
      </c>
      <c r="F235" s="33"/>
      <c r="G235" s="33"/>
      <c r="H235" s="33"/>
      <c r="I235" s="34"/>
      <c r="J235" s="34"/>
      <c r="K235" s="34"/>
      <c r="L235" s="35"/>
      <c r="M235" s="36"/>
      <c r="N235" s="9">
        <f>SUM(N232:N234)</f>
        <v>0.55201632</v>
      </c>
      <c r="O235" s="32" t="s">
        <v>33</v>
      </c>
      <c r="P235" s="33"/>
      <c r="Q235" s="33"/>
      <c r="R235" s="37"/>
      <c r="S235" s="14">
        <f>SUM(S232:S234)</f>
        <v>0.25</v>
      </c>
      <c r="T235" s="51"/>
    </row>
    <row r="236" spans="1:20" x14ac:dyDescent="0.15">
      <c r="A236" s="38">
        <v>41</v>
      </c>
      <c r="B236" s="41" t="s">
        <v>179</v>
      </c>
      <c r="C236" s="41" t="s">
        <v>180</v>
      </c>
      <c r="D236" s="51"/>
      <c r="E236" s="46" t="s">
        <v>36</v>
      </c>
      <c r="F236" s="46">
        <v>130</v>
      </c>
      <c r="G236" s="46">
        <v>80</v>
      </c>
      <c r="H236" s="46">
        <v>1.6</v>
      </c>
      <c r="I236" s="57">
        <f>F236*G236*H236*0.00000785</f>
        <v>0.13062399999999999</v>
      </c>
      <c r="J236" s="57">
        <v>6.9000000000000006E-2</v>
      </c>
      <c r="K236" s="57">
        <f>I236-J236</f>
        <v>6.1623999999999984E-2</v>
      </c>
      <c r="L236" s="69">
        <v>5.83</v>
      </c>
      <c r="M236" s="69">
        <v>3.4</v>
      </c>
      <c r="N236" s="69">
        <f>I236*L236-K236*M236</f>
        <v>0.55201632</v>
      </c>
      <c r="O236" s="6" t="s">
        <v>30</v>
      </c>
      <c r="P236" s="6" t="s">
        <v>38</v>
      </c>
      <c r="Q236" s="9">
        <v>0.1</v>
      </c>
      <c r="R236" s="5">
        <v>1</v>
      </c>
      <c r="S236" s="14">
        <f>Q236/R236</f>
        <v>0.1</v>
      </c>
      <c r="T236" s="51">
        <f>(N239+S239)*1.12</f>
        <v>0.89825827840000005</v>
      </c>
    </row>
    <row r="237" spans="1:20" x14ac:dyDescent="0.15">
      <c r="A237" s="38"/>
      <c r="B237" s="41"/>
      <c r="C237" s="41"/>
      <c r="D237" s="51"/>
      <c r="E237" s="47"/>
      <c r="F237" s="47"/>
      <c r="G237" s="47"/>
      <c r="H237" s="47"/>
      <c r="I237" s="58"/>
      <c r="J237" s="58"/>
      <c r="K237" s="58"/>
      <c r="L237" s="70"/>
      <c r="M237" s="70"/>
      <c r="N237" s="70"/>
      <c r="O237" s="6" t="s">
        <v>28</v>
      </c>
      <c r="P237" s="6" t="s">
        <v>38</v>
      </c>
      <c r="Q237" s="9">
        <v>0.1</v>
      </c>
      <c r="R237" s="5">
        <v>1</v>
      </c>
      <c r="S237" s="14">
        <f>Q237/R237</f>
        <v>0.1</v>
      </c>
      <c r="T237" s="51"/>
    </row>
    <row r="238" spans="1:20" x14ac:dyDescent="0.15">
      <c r="A238" s="38"/>
      <c r="B238" s="41"/>
      <c r="C238" s="41"/>
      <c r="D238" s="51"/>
      <c r="E238" s="48"/>
      <c r="F238" s="48"/>
      <c r="G238" s="48"/>
      <c r="H238" s="48"/>
      <c r="I238" s="59"/>
      <c r="J238" s="59"/>
      <c r="K238" s="59"/>
      <c r="L238" s="71"/>
      <c r="M238" s="71"/>
      <c r="N238" s="71"/>
      <c r="O238" s="6" t="s">
        <v>31</v>
      </c>
      <c r="P238" s="6" t="s">
        <v>32</v>
      </c>
      <c r="Q238" s="9">
        <v>0.05</v>
      </c>
      <c r="R238" s="5">
        <v>1</v>
      </c>
      <c r="S238" s="14">
        <f>Q238/R238</f>
        <v>0.05</v>
      </c>
      <c r="T238" s="51"/>
    </row>
    <row r="239" spans="1:20" x14ac:dyDescent="0.15">
      <c r="A239" s="38"/>
      <c r="B239" s="41"/>
      <c r="C239" s="41"/>
      <c r="D239" s="51"/>
      <c r="E239" s="32" t="s">
        <v>33</v>
      </c>
      <c r="F239" s="33"/>
      <c r="G239" s="33"/>
      <c r="H239" s="33"/>
      <c r="I239" s="34"/>
      <c r="J239" s="34"/>
      <c r="K239" s="34"/>
      <c r="L239" s="35"/>
      <c r="M239" s="36"/>
      <c r="N239" s="9">
        <f>SUM(N236:N238)</f>
        <v>0.55201632</v>
      </c>
      <c r="O239" s="32" t="s">
        <v>33</v>
      </c>
      <c r="P239" s="33"/>
      <c r="Q239" s="33"/>
      <c r="R239" s="37"/>
      <c r="S239" s="14">
        <f>SUM(S236:S238)</f>
        <v>0.25</v>
      </c>
      <c r="T239" s="51"/>
    </row>
    <row r="240" spans="1:20" x14ac:dyDescent="0.15">
      <c r="A240" s="38">
        <v>42</v>
      </c>
      <c r="B240" s="41" t="s">
        <v>181</v>
      </c>
      <c r="C240" s="41" t="s">
        <v>182</v>
      </c>
      <c r="D240" s="51"/>
      <c r="E240" s="46" t="s">
        <v>183</v>
      </c>
      <c r="F240" s="46">
        <v>370</v>
      </c>
      <c r="G240" s="46">
        <v>90</v>
      </c>
      <c r="H240" s="46">
        <v>3</v>
      </c>
      <c r="I240" s="57">
        <f>F240*G240*H240*0.00000785</f>
        <v>0.78421499999999988</v>
      </c>
      <c r="J240" s="66">
        <v>0.59399999999999997</v>
      </c>
      <c r="K240" s="57">
        <f>I240-J240</f>
        <v>0.19021499999999991</v>
      </c>
      <c r="L240" s="69">
        <v>5.18</v>
      </c>
      <c r="M240" s="69">
        <v>3.4</v>
      </c>
      <c r="N240" s="69">
        <f>I240*L240-K240*M240</f>
        <v>3.4155026999999993</v>
      </c>
      <c r="O240" s="6" t="s">
        <v>30</v>
      </c>
      <c r="P240" s="6" t="s">
        <v>71</v>
      </c>
      <c r="Q240" s="9">
        <v>0.2</v>
      </c>
      <c r="R240" s="5">
        <v>1</v>
      </c>
      <c r="S240" s="14">
        <f>Q240/R240</f>
        <v>0.2</v>
      </c>
      <c r="T240" s="51">
        <f>(N243+S243)*1.12</f>
        <v>4.3629630239999999</v>
      </c>
    </row>
    <row r="241" spans="1:20" x14ac:dyDescent="0.15">
      <c r="A241" s="38"/>
      <c r="B241" s="41"/>
      <c r="C241" s="41"/>
      <c r="D241" s="51"/>
      <c r="E241" s="47"/>
      <c r="F241" s="47"/>
      <c r="G241" s="47"/>
      <c r="H241" s="47"/>
      <c r="I241" s="58"/>
      <c r="J241" s="67"/>
      <c r="K241" s="58"/>
      <c r="L241" s="70"/>
      <c r="M241" s="70"/>
      <c r="N241" s="70"/>
      <c r="O241" s="6" t="s">
        <v>122</v>
      </c>
      <c r="P241" s="6" t="s">
        <v>71</v>
      </c>
      <c r="Q241" s="9">
        <v>0.2</v>
      </c>
      <c r="R241" s="5">
        <v>1</v>
      </c>
      <c r="S241" s="14">
        <f>Q241/R241</f>
        <v>0.2</v>
      </c>
      <c r="T241" s="51"/>
    </row>
    <row r="242" spans="1:20" x14ac:dyDescent="0.15">
      <c r="A242" s="38"/>
      <c r="B242" s="41"/>
      <c r="C242" s="41"/>
      <c r="D242" s="51"/>
      <c r="E242" s="48"/>
      <c r="F242" s="48"/>
      <c r="G242" s="48"/>
      <c r="H242" s="48"/>
      <c r="I242" s="59"/>
      <c r="J242" s="68"/>
      <c r="K242" s="59"/>
      <c r="L242" s="71"/>
      <c r="M242" s="71"/>
      <c r="N242" s="71"/>
      <c r="O242" s="6" t="s">
        <v>31</v>
      </c>
      <c r="P242" s="6" t="s">
        <v>29</v>
      </c>
      <c r="Q242" s="9">
        <v>0.08</v>
      </c>
      <c r="R242" s="5">
        <v>1</v>
      </c>
      <c r="S242" s="14">
        <f>Q242/R242</f>
        <v>0.08</v>
      </c>
      <c r="T242" s="51"/>
    </row>
    <row r="243" spans="1:20" x14ac:dyDescent="0.15">
      <c r="A243" s="38"/>
      <c r="B243" s="41"/>
      <c r="C243" s="41"/>
      <c r="D243" s="51"/>
      <c r="E243" s="32" t="s">
        <v>33</v>
      </c>
      <c r="F243" s="33"/>
      <c r="G243" s="33"/>
      <c r="H243" s="33"/>
      <c r="I243" s="34"/>
      <c r="J243" s="34"/>
      <c r="K243" s="34"/>
      <c r="L243" s="35"/>
      <c r="M243" s="36"/>
      <c r="N243" s="9">
        <f>SUM(N240:N242)</f>
        <v>3.4155026999999993</v>
      </c>
      <c r="O243" s="32" t="s">
        <v>33</v>
      </c>
      <c r="P243" s="33"/>
      <c r="Q243" s="33"/>
      <c r="R243" s="37"/>
      <c r="S243" s="14">
        <f>SUM(S240:S242)</f>
        <v>0.48000000000000004</v>
      </c>
      <c r="T243" s="51"/>
    </row>
    <row r="244" spans="1:20" x14ac:dyDescent="0.15">
      <c r="A244" s="38">
        <v>43</v>
      </c>
      <c r="B244" s="41" t="s">
        <v>184</v>
      </c>
      <c r="C244" s="51" t="s">
        <v>185</v>
      </c>
      <c r="D244" s="51"/>
      <c r="E244" s="46" t="s">
        <v>183</v>
      </c>
      <c r="F244" s="46">
        <v>170</v>
      </c>
      <c r="G244" s="46">
        <v>100</v>
      </c>
      <c r="H244" s="46">
        <v>3</v>
      </c>
      <c r="I244" s="57">
        <f>F244*G244*H244*0.00000785</f>
        <v>0.40034999999999998</v>
      </c>
      <c r="J244" s="57">
        <v>0.20699999999999999</v>
      </c>
      <c r="K244" s="57">
        <f>I244-J244</f>
        <v>0.19334999999999999</v>
      </c>
      <c r="L244" s="69">
        <v>5.18</v>
      </c>
      <c r="M244" s="69">
        <v>3.4</v>
      </c>
      <c r="N244" s="69">
        <f>I244*L244-K244*M244</f>
        <v>1.416423</v>
      </c>
      <c r="O244" s="6" t="s">
        <v>30</v>
      </c>
      <c r="P244" s="6" t="s">
        <v>38</v>
      </c>
      <c r="Q244" s="9">
        <v>0.1</v>
      </c>
      <c r="R244" s="5">
        <v>1</v>
      </c>
      <c r="S244" s="14">
        <f>Q244/R244</f>
        <v>0.1</v>
      </c>
      <c r="T244" s="51">
        <f>(N248+S248)*1.12</f>
        <v>2.0119937600000002</v>
      </c>
    </row>
    <row r="245" spans="1:20" x14ac:dyDescent="0.15">
      <c r="A245" s="38"/>
      <c r="B245" s="41"/>
      <c r="C245" s="51"/>
      <c r="D245" s="51"/>
      <c r="E245" s="47"/>
      <c r="F245" s="47"/>
      <c r="G245" s="47"/>
      <c r="H245" s="47"/>
      <c r="I245" s="58"/>
      <c r="J245" s="58"/>
      <c r="K245" s="58"/>
      <c r="L245" s="70"/>
      <c r="M245" s="70"/>
      <c r="N245" s="70"/>
      <c r="O245" s="6" t="s">
        <v>28</v>
      </c>
      <c r="P245" s="6" t="s">
        <v>38</v>
      </c>
      <c r="Q245" s="9">
        <v>0.1</v>
      </c>
      <c r="R245" s="5">
        <v>1</v>
      </c>
      <c r="S245" s="14">
        <f>Q245/R245</f>
        <v>0.1</v>
      </c>
      <c r="T245" s="51"/>
    </row>
    <row r="246" spans="1:20" x14ac:dyDescent="0.15">
      <c r="A246" s="38"/>
      <c r="B246" s="41"/>
      <c r="C246" s="51"/>
      <c r="D246" s="51"/>
      <c r="E246" s="47"/>
      <c r="F246" s="47"/>
      <c r="G246" s="47"/>
      <c r="H246" s="47"/>
      <c r="I246" s="58"/>
      <c r="J246" s="58"/>
      <c r="K246" s="58"/>
      <c r="L246" s="70"/>
      <c r="M246" s="70"/>
      <c r="N246" s="70"/>
      <c r="O246" s="6" t="s">
        <v>134</v>
      </c>
      <c r="P246" s="6" t="s">
        <v>38</v>
      </c>
      <c r="Q246" s="9">
        <v>0.1</v>
      </c>
      <c r="R246" s="5">
        <v>1</v>
      </c>
      <c r="S246" s="14">
        <f>Q246/R246</f>
        <v>0.1</v>
      </c>
      <c r="T246" s="51"/>
    </row>
    <row r="247" spans="1:20" x14ac:dyDescent="0.15">
      <c r="A247" s="38"/>
      <c r="B247" s="41"/>
      <c r="C247" s="51"/>
      <c r="D247" s="51"/>
      <c r="E247" s="48"/>
      <c r="F247" s="48"/>
      <c r="G247" s="48"/>
      <c r="H247" s="48"/>
      <c r="I247" s="59"/>
      <c r="J247" s="59"/>
      <c r="K247" s="59"/>
      <c r="L247" s="71"/>
      <c r="M247" s="71"/>
      <c r="N247" s="71"/>
      <c r="O247" s="6" t="s">
        <v>31</v>
      </c>
      <c r="P247" s="6" t="s">
        <v>29</v>
      </c>
      <c r="Q247" s="9">
        <v>0.08</v>
      </c>
      <c r="R247" s="5">
        <v>1</v>
      </c>
      <c r="S247" s="14">
        <f>Q247/R247</f>
        <v>0.08</v>
      </c>
      <c r="T247" s="51"/>
    </row>
    <row r="248" spans="1:20" x14ac:dyDescent="0.15">
      <c r="A248" s="38"/>
      <c r="B248" s="41"/>
      <c r="C248" s="51"/>
      <c r="D248" s="51"/>
      <c r="E248" s="32" t="s">
        <v>33</v>
      </c>
      <c r="F248" s="33"/>
      <c r="G248" s="33"/>
      <c r="H248" s="33"/>
      <c r="I248" s="34"/>
      <c r="J248" s="34"/>
      <c r="K248" s="34"/>
      <c r="L248" s="35"/>
      <c r="M248" s="36"/>
      <c r="N248" s="9">
        <f>SUM(N244:N247)</f>
        <v>1.416423</v>
      </c>
      <c r="O248" s="32" t="s">
        <v>33</v>
      </c>
      <c r="P248" s="33"/>
      <c r="Q248" s="33"/>
      <c r="R248" s="37"/>
      <c r="S248" s="14">
        <f>SUM(S244:S247)</f>
        <v>0.38000000000000006</v>
      </c>
      <c r="T248" s="51"/>
    </row>
    <row r="249" spans="1:20" x14ac:dyDescent="0.15">
      <c r="A249" s="38">
        <v>44</v>
      </c>
      <c r="B249" s="41" t="s">
        <v>186</v>
      </c>
      <c r="C249" s="51" t="s">
        <v>187</v>
      </c>
      <c r="D249" s="51"/>
      <c r="E249" s="46" t="s">
        <v>183</v>
      </c>
      <c r="F249" s="46">
        <v>170</v>
      </c>
      <c r="G249" s="46">
        <v>100</v>
      </c>
      <c r="H249" s="46">
        <v>3</v>
      </c>
      <c r="I249" s="57">
        <f>F249*G249*H249*0.00000785</f>
        <v>0.40034999999999998</v>
      </c>
      <c r="J249" s="57">
        <v>0.20699999999999999</v>
      </c>
      <c r="K249" s="57">
        <f>I249-J249</f>
        <v>0.19334999999999999</v>
      </c>
      <c r="L249" s="69">
        <v>5.18</v>
      </c>
      <c r="M249" s="69">
        <v>3.4</v>
      </c>
      <c r="N249" s="69">
        <f>I249*L249-K249*M249</f>
        <v>1.416423</v>
      </c>
      <c r="O249" s="6" t="s">
        <v>30</v>
      </c>
      <c r="P249" s="6" t="s">
        <v>38</v>
      </c>
      <c r="Q249" s="9">
        <v>0.1</v>
      </c>
      <c r="R249" s="5">
        <v>1</v>
      </c>
      <c r="S249" s="14">
        <f>Q249/R249</f>
        <v>0.1</v>
      </c>
      <c r="T249" s="51">
        <f>(N253+S253)*1.12</f>
        <v>2.0119937600000002</v>
      </c>
    </row>
    <row r="250" spans="1:20" x14ac:dyDescent="0.15">
      <c r="A250" s="38"/>
      <c r="B250" s="41"/>
      <c r="C250" s="51"/>
      <c r="D250" s="51"/>
      <c r="E250" s="47"/>
      <c r="F250" s="47"/>
      <c r="G250" s="47"/>
      <c r="H250" s="47"/>
      <c r="I250" s="58"/>
      <c r="J250" s="58"/>
      <c r="K250" s="58"/>
      <c r="L250" s="70"/>
      <c r="M250" s="70"/>
      <c r="N250" s="70"/>
      <c r="O250" s="6" t="s">
        <v>28</v>
      </c>
      <c r="P250" s="6" t="s">
        <v>38</v>
      </c>
      <c r="Q250" s="9">
        <v>0.1</v>
      </c>
      <c r="R250" s="5">
        <v>1</v>
      </c>
      <c r="S250" s="14">
        <f>Q250/R250</f>
        <v>0.1</v>
      </c>
      <c r="T250" s="51"/>
    </row>
    <row r="251" spans="1:20" x14ac:dyDescent="0.15">
      <c r="A251" s="38"/>
      <c r="B251" s="41"/>
      <c r="C251" s="51"/>
      <c r="D251" s="51"/>
      <c r="E251" s="47"/>
      <c r="F251" s="47"/>
      <c r="G251" s="47"/>
      <c r="H251" s="47"/>
      <c r="I251" s="58"/>
      <c r="J251" s="58"/>
      <c r="K251" s="58"/>
      <c r="L251" s="70"/>
      <c r="M251" s="70"/>
      <c r="N251" s="70"/>
      <c r="O251" s="6" t="s">
        <v>134</v>
      </c>
      <c r="P251" s="6" t="s">
        <v>38</v>
      </c>
      <c r="Q251" s="9">
        <v>0.1</v>
      </c>
      <c r="R251" s="5">
        <v>1</v>
      </c>
      <c r="S251" s="14">
        <f>Q251/R251</f>
        <v>0.1</v>
      </c>
      <c r="T251" s="51"/>
    </row>
    <row r="252" spans="1:20" x14ac:dyDescent="0.15">
      <c r="A252" s="38"/>
      <c r="B252" s="41"/>
      <c r="C252" s="51"/>
      <c r="D252" s="51"/>
      <c r="E252" s="48"/>
      <c r="F252" s="48"/>
      <c r="G252" s="48"/>
      <c r="H252" s="48"/>
      <c r="I252" s="59"/>
      <c r="J252" s="59"/>
      <c r="K252" s="59"/>
      <c r="L252" s="71"/>
      <c r="M252" s="71"/>
      <c r="N252" s="71"/>
      <c r="O252" s="6" t="s">
        <v>31</v>
      </c>
      <c r="P252" s="6" t="s">
        <v>29</v>
      </c>
      <c r="Q252" s="9">
        <v>0.08</v>
      </c>
      <c r="R252" s="5">
        <v>1</v>
      </c>
      <c r="S252" s="14">
        <f>Q252/R252</f>
        <v>0.08</v>
      </c>
      <c r="T252" s="51"/>
    </row>
    <row r="253" spans="1:20" x14ac:dyDescent="0.15">
      <c r="A253" s="38"/>
      <c r="B253" s="41"/>
      <c r="C253" s="51"/>
      <c r="D253" s="51"/>
      <c r="E253" s="32" t="s">
        <v>33</v>
      </c>
      <c r="F253" s="33"/>
      <c r="G253" s="33"/>
      <c r="H253" s="33"/>
      <c r="I253" s="34"/>
      <c r="J253" s="34"/>
      <c r="K253" s="34"/>
      <c r="L253" s="35"/>
      <c r="M253" s="36"/>
      <c r="N253" s="9">
        <f>SUM(N249:N252)</f>
        <v>1.416423</v>
      </c>
      <c r="O253" s="32" t="s">
        <v>33</v>
      </c>
      <c r="P253" s="33"/>
      <c r="Q253" s="33"/>
      <c r="R253" s="37"/>
      <c r="S253" s="14">
        <f>SUM(S249:S252)</f>
        <v>0.38000000000000006</v>
      </c>
      <c r="T253" s="51"/>
    </row>
    <row r="254" spans="1:20" x14ac:dyDescent="0.15">
      <c r="A254" s="38">
        <v>45</v>
      </c>
      <c r="B254" s="41" t="s">
        <v>188</v>
      </c>
      <c r="C254" s="41" t="s">
        <v>189</v>
      </c>
      <c r="D254" s="51"/>
      <c r="E254" s="46" t="s">
        <v>190</v>
      </c>
      <c r="F254" s="46">
        <v>125</v>
      </c>
      <c r="G254" s="46">
        <v>60</v>
      </c>
      <c r="H254" s="46">
        <v>5</v>
      </c>
      <c r="I254" s="57">
        <f>F254*G254*H254*0.00000785</f>
        <v>0.294375</v>
      </c>
      <c r="J254" s="57">
        <v>0.186</v>
      </c>
      <c r="K254" s="57">
        <f>I254-J254</f>
        <v>0.108375</v>
      </c>
      <c r="L254" s="69">
        <v>5.18</v>
      </c>
      <c r="M254" s="69">
        <v>3.4</v>
      </c>
      <c r="N254" s="69">
        <f>I254*L254-K254*M254</f>
        <v>1.1563875000000001</v>
      </c>
      <c r="O254" s="6" t="s">
        <v>30</v>
      </c>
      <c r="P254" s="6" t="s">
        <v>38</v>
      </c>
      <c r="Q254" s="9">
        <v>0.1</v>
      </c>
      <c r="R254" s="5">
        <v>1</v>
      </c>
      <c r="S254" s="14">
        <f>Q254/R254</f>
        <v>0.1</v>
      </c>
      <c r="T254" s="51">
        <f>(N257+S257)*1.12</f>
        <v>1.6311540000000004</v>
      </c>
    </row>
    <row r="255" spans="1:20" x14ac:dyDescent="0.15">
      <c r="A255" s="38"/>
      <c r="B255" s="41"/>
      <c r="C255" s="41"/>
      <c r="D255" s="51"/>
      <c r="E255" s="47"/>
      <c r="F255" s="47"/>
      <c r="G255" s="47"/>
      <c r="H255" s="47"/>
      <c r="I255" s="58"/>
      <c r="J255" s="58"/>
      <c r="K255" s="58"/>
      <c r="L255" s="70"/>
      <c r="M255" s="70"/>
      <c r="N255" s="70"/>
      <c r="O255" s="6" t="s">
        <v>28</v>
      </c>
      <c r="P255" s="6" t="s">
        <v>38</v>
      </c>
      <c r="Q255" s="9">
        <v>0.1</v>
      </c>
      <c r="R255" s="5">
        <v>1</v>
      </c>
      <c r="S255" s="14">
        <f>Q255/R255</f>
        <v>0.1</v>
      </c>
      <c r="T255" s="51"/>
    </row>
    <row r="256" spans="1:20" x14ac:dyDescent="0.15">
      <c r="A256" s="38"/>
      <c r="B256" s="41"/>
      <c r="C256" s="41"/>
      <c r="D256" s="51"/>
      <c r="E256" s="48"/>
      <c r="F256" s="48"/>
      <c r="G256" s="48"/>
      <c r="H256" s="48"/>
      <c r="I256" s="59"/>
      <c r="J256" s="59"/>
      <c r="K256" s="59"/>
      <c r="L256" s="71"/>
      <c r="M256" s="71"/>
      <c r="N256" s="71"/>
      <c r="O256" s="6" t="s">
        <v>31</v>
      </c>
      <c r="P256" s="6" t="s">
        <v>38</v>
      </c>
      <c r="Q256" s="9">
        <v>0.1</v>
      </c>
      <c r="R256" s="5">
        <v>1</v>
      </c>
      <c r="S256" s="14">
        <f>Q256/R256</f>
        <v>0.1</v>
      </c>
      <c r="T256" s="51"/>
    </row>
    <row r="257" spans="1:20" x14ac:dyDescent="0.15">
      <c r="A257" s="38"/>
      <c r="B257" s="41"/>
      <c r="C257" s="41"/>
      <c r="D257" s="51"/>
      <c r="E257" s="32" t="s">
        <v>33</v>
      </c>
      <c r="F257" s="33"/>
      <c r="G257" s="33"/>
      <c r="H257" s="33"/>
      <c r="I257" s="34"/>
      <c r="J257" s="34"/>
      <c r="K257" s="34"/>
      <c r="L257" s="35"/>
      <c r="M257" s="36"/>
      <c r="N257" s="9">
        <f>SUM(N254:N256)</f>
        <v>1.1563875000000001</v>
      </c>
      <c r="O257" s="32" t="s">
        <v>33</v>
      </c>
      <c r="P257" s="33"/>
      <c r="Q257" s="33"/>
      <c r="R257" s="37"/>
      <c r="S257" s="14">
        <f>SUM(S254:S256)</f>
        <v>0.30000000000000004</v>
      </c>
      <c r="T257" s="51"/>
    </row>
    <row r="258" spans="1:20" x14ac:dyDescent="0.15">
      <c r="A258" s="38">
        <v>46</v>
      </c>
      <c r="B258" s="41" t="s">
        <v>191</v>
      </c>
      <c r="C258" s="41" t="s">
        <v>192</v>
      </c>
      <c r="D258" s="51"/>
      <c r="E258" s="46" t="s">
        <v>190</v>
      </c>
      <c r="F258" s="46">
        <v>130</v>
      </c>
      <c r="G258" s="46">
        <v>100</v>
      </c>
      <c r="H258" s="46">
        <v>5</v>
      </c>
      <c r="I258" s="57">
        <f>F258*G258*H258*0.00000785</f>
        <v>0.51024999999999998</v>
      </c>
      <c r="J258" s="57">
        <v>0.22900000000000001</v>
      </c>
      <c r="K258" s="57">
        <f>I258-J258</f>
        <v>0.28125</v>
      </c>
      <c r="L258" s="69">
        <v>5.18</v>
      </c>
      <c r="M258" s="69">
        <v>3.4</v>
      </c>
      <c r="N258" s="69">
        <f>I258*L258-K258*M258</f>
        <v>1.6868449999999999</v>
      </c>
      <c r="O258" s="6" t="s">
        <v>30</v>
      </c>
      <c r="P258" s="6" t="s">
        <v>38</v>
      </c>
      <c r="Q258" s="9">
        <v>0.1</v>
      </c>
      <c r="R258" s="5">
        <v>1</v>
      </c>
      <c r="S258" s="14">
        <f>Q258/R258</f>
        <v>0.1</v>
      </c>
      <c r="T258" s="51">
        <f>(N261+S261)*1.12</f>
        <v>2.2252664000000002</v>
      </c>
    </row>
    <row r="259" spans="1:20" x14ac:dyDescent="0.15">
      <c r="A259" s="38"/>
      <c r="B259" s="41"/>
      <c r="C259" s="41"/>
      <c r="D259" s="51"/>
      <c r="E259" s="47"/>
      <c r="F259" s="47"/>
      <c r="G259" s="47"/>
      <c r="H259" s="47"/>
      <c r="I259" s="58"/>
      <c r="J259" s="58"/>
      <c r="K259" s="58"/>
      <c r="L259" s="70"/>
      <c r="M259" s="70"/>
      <c r="N259" s="70"/>
      <c r="O259" s="6" t="s">
        <v>28</v>
      </c>
      <c r="P259" s="6" t="s">
        <v>38</v>
      </c>
      <c r="Q259" s="9">
        <v>0.1</v>
      </c>
      <c r="R259" s="5">
        <v>1</v>
      </c>
      <c r="S259" s="14">
        <f>Q259/R259</f>
        <v>0.1</v>
      </c>
      <c r="T259" s="51"/>
    </row>
    <row r="260" spans="1:20" x14ac:dyDescent="0.15">
      <c r="A260" s="38"/>
      <c r="B260" s="41"/>
      <c r="C260" s="41"/>
      <c r="D260" s="51"/>
      <c r="E260" s="48"/>
      <c r="F260" s="48"/>
      <c r="G260" s="48"/>
      <c r="H260" s="48"/>
      <c r="I260" s="59"/>
      <c r="J260" s="59"/>
      <c r="K260" s="59"/>
      <c r="L260" s="71"/>
      <c r="M260" s="71"/>
      <c r="N260" s="71"/>
      <c r="O260" s="6" t="s">
        <v>31</v>
      </c>
      <c r="P260" s="6" t="s">
        <v>38</v>
      </c>
      <c r="Q260" s="9">
        <v>0.1</v>
      </c>
      <c r="R260" s="5">
        <v>1</v>
      </c>
      <c r="S260" s="14">
        <f>Q260/R260</f>
        <v>0.1</v>
      </c>
      <c r="T260" s="51"/>
    </row>
    <row r="261" spans="1:20" x14ac:dyDescent="0.15">
      <c r="A261" s="38"/>
      <c r="B261" s="41"/>
      <c r="C261" s="41"/>
      <c r="D261" s="51"/>
      <c r="E261" s="32" t="s">
        <v>33</v>
      </c>
      <c r="F261" s="33"/>
      <c r="G261" s="33"/>
      <c r="H261" s="33"/>
      <c r="I261" s="34"/>
      <c r="J261" s="34"/>
      <c r="K261" s="34"/>
      <c r="L261" s="35"/>
      <c r="M261" s="36"/>
      <c r="N261" s="9">
        <f>SUM(N258:N260)</f>
        <v>1.6868449999999999</v>
      </c>
      <c r="O261" s="32" t="s">
        <v>33</v>
      </c>
      <c r="P261" s="33"/>
      <c r="Q261" s="33"/>
      <c r="R261" s="37"/>
      <c r="S261" s="14">
        <f>SUM(S258:S260)</f>
        <v>0.30000000000000004</v>
      </c>
      <c r="T261" s="51"/>
    </row>
    <row r="262" spans="1:20" x14ac:dyDescent="0.15">
      <c r="A262" s="38">
        <v>47</v>
      </c>
      <c r="B262" s="41" t="s">
        <v>193</v>
      </c>
      <c r="C262" s="51" t="s">
        <v>194</v>
      </c>
      <c r="D262" s="51"/>
      <c r="E262" s="46" t="s">
        <v>70</v>
      </c>
      <c r="F262" s="46">
        <v>400</v>
      </c>
      <c r="G262" s="46">
        <v>195</v>
      </c>
      <c r="H262" s="46">
        <v>2</v>
      </c>
      <c r="I262" s="57">
        <f>F262*G262*H262*0.00000785</f>
        <v>1.2245999999999999</v>
      </c>
      <c r="J262" s="57">
        <v>0.55800000000000005</v>
      </c>
      <c r="K262" s="57">
        <f>I262-J262</f>
        <v>0.66659999999999986</v>
      </c>
      <c r="L262" s="69">
        <v>5.83</v>
      </c>
      <c r="M262" s="69">
        <v>3.4</v>
      </c>
      <c r="N262" s="69">
        <f>I262*L262-K262*M262</f>
        <v>4.8729779999999998</v>
      </c>
      <c r="O262" s="6" t="s">
        <v>28</v>
      </c>
      <c r="P262" s="6" t="s">
        <v>71</v>
      </c>
      <c r="Q262" s="9">
        <v>0.2</v>
      </c>
      <c r="R262" s="5">
        <v>1</v>
      </c>
      <c r="S262" s="14">
        <f>Q262/R262</f>
        <v>0.2</v>
      </c>
      <c r="T262" s="51">
        <f>(N266+S266)*1.12</f>
        <v>6.3537353599999999</v>
      </c>
    </row>
    <row r="263" spans="1:20" x14ac:dyDescent="0.15">
      <c r="A263" s="38"/>
      <c r="B263" s="41"/>
      <c r="C263" s="51"/>
      <c r="D263" s="51"/>
      <c r="E263" s="47"/>
      <c r="F263" s="47"/>
      <c r="G263" s="47"/>
      <c r="H263" s="47"/>
      <c r="I263" s="58"/>
      <c r="J263" s="58"/>
      <c r="K263" s="58"/>
      <c r="L263" s="70"/>
      <c r="M263" s="70"/>
      <c r="N263" s="70"/>
      <c r="O263" s="6" t="s">
        <v>121</v>
      </c>
      <c r="P263" s="6" t="s">
        <v>71</v>
      </c>
      <c r="Q263" s="9">
        <v>0.2</v>
      </c>
      <c r="R263" s="5">
        <v>1</v>
      </c>
      <c r="S263" s="14">
        <f>Q263/R263</f>
        <v>0.2</v>
      </c>
      <c r="T263" s="51"/>
    </row>
    <row r="264" spans="1:20" x14ac:dyDescent="0.15">
      <c r="A264" s="38"/>
      <c r="B264" s="41"/>
      <c r="C264" s="51"/>
      <c r="D264" s="51"/>
      <c r="E264" s="47"/>
      <c r="F264" s="47"/>
      <c r="G264" s="47"/>
      <c r="H264" s="47"/>
      <c r="I264" s="58"/>
      <c r="J264" s="58"/>
      <c r="K264" s="58"/>
      <c r="L264" s="70"/>
      <c r="M264" s="70"/>
      <c r="N264" s="70"/>
      <c r="O264" s="6" t="s">
        <v>122</v>
      </c>
      <c r="P264" s="6" t="s">
        <v>71</v>
      </c>
      <c r="Q264" s="9">
        <v>0.2</v>
      </c>
      <c r="R264" s="5">
        <v>1</v>
      </c>
      <c r="S264" s="14">
        <f>Q264/R264</f>
        <v>0.2</v>
      </c>
      <c r="T264" s="51"/>
    </row>
    <row r="265" spans="1:20" x14ac:dyDescent="0.15">
      <c r="A265" s="38"/>
      <c r="B265" s="41"/>
      <c r="C265" s="51"/>
      <c r="D265" s="51"/>
      <c r="E265" s="48"/>
      <c r="F265" s="48"/>
      <c r="G265" s="48"/>
      <c r="H265" s="48"/>
      <c r="I265" s="59"/>
      <c r="J265" s="59"/>
      <c r="K265" s="59"/>
      <c r="L265" s="71"/>
      <c r="M265" s="71"/>
      <c r="N265" s="71"/>
      <c r="O265" s="6" t="s">
        <v>160</v>
      </c>
      <c r="P265" s="6" t="s">
        <v>71</v>
      </c>
      <c r="Q265" s="9">
        <v>0.2</v>
      </c>
      <c r="R265" s="5">
        <v>1</v>
      </c>
      <c r="S265" s="14">
        <f>Q265/R265</f>
        <v>0.2</v>
      </c>
      <c r="T265" s="51"/>
    </row>
    <row r="266" spans="1:20" x14ac:dyDescent="0.15">
      <c r="A266" s="38"/>
      <c r="B266" s="41"/>
      <c r="C266" s="51"/>
      <c r="D266" s="51"/>
      <c r="E266" s="32" t="s">
        <v>33</v>
      </c>
      <c r="F266" s="33"/>
      <c r="G266" s="33"/>
      <c r="H266" s="33"/>
      <c r="I266" s="34"/>
      <c r="J266" s="34"/>
      <c r="K266" s="34"/>
      <c r="L266" s="35"/>
      <c r="M266" s="36"/>
      <c r="N266" s="9">
        <f>SUM(N262:N265)</f>
        <v>4.8729779999999998</v>
      </c>
      <c r="O266" s="32" t="s">
        <v>33</v>
      </c>
      <c r="P266" s="33"/>
      <c r="Q266" s="33"/>
      <c r="R266" s="37"/>
      <c r="S266" s="14">
        <f>SUM(S262:S265)</f>
        <v>0.8</v>
      </c>
      <c r="T266" s="51"/>
    </row>
    <row r="267" spans="1:20" x14ac:dyDescent="0.15">
      <c r="A267" s="38">
        <v>48</v>
      </c>
      <c r="B267" s="41" t="s">
        <v>195</v>
      </c>
      <c r="C267" s="41" t="s">
        <v>196</v>
      </c>
      <c r="D267" s="51"/>
      <c r="E267" s="46" t="s">
        <v>70</v>
      </c>
      <c r="F267" s="46">
        <v>280</v>
      </c>
      <c r="G267" s="46">
        <v>300</v>
      </c>
      <c r="H267" s="46">
        <v>2</v>
      </c>
      <c r="I267" s="57">
        <f>F267*G267*H267*0.00000785</f>
        <v>1.3188</v>
      </c>
      <c r="J267" s="57">
        <v>0.51100000000000001</v>
      </c>
      <c r="K267" s="57">
        <f>I267-J267</f>
        <v>0.80779999999999996</v>
      </c>
      <c r="L267" s="69">
        <v>5.83</v>
      </c>
      <c r="M267" s="69">
        <v>3.4</v>
      </c>
      <c r="N267" s="69">
        <f>I267*L267-K267*M267</f>
        <v>4.9420839999999995</v>
      </c>
      <c r="O267" s="6" t="s">
        <v>39</v>
      </c>
      <c r="P267" s="6" t="s">
        <v>71</v>
      </c>
      <c r="Q267" s="9">
        <v>0.2</v>
      </c>
      <c r="R267" s="5">
        <v>1</v>
      </c>
      <c r="S267" s="14">
        <f>Q267/R267</f>
        <v>0.2</v>
      </c>
      <c r="T267" s="51">
        <f>(N272+S272)*1.12</f>
        <v>6.5207340799999995</v>
      </c>
    </row>
    <row r="268" spans="1:20" x14ac:dyDescent="0.15">
      <c r="A268" s="38"/>
      <c r="B268" s="41"/>
      <c r="C268" s="41"/>
      <c r="D268" s="51"/>
      <c r="E268" s="47"/>
      <c r="F268" s="47"/>
      <c r="G268" s="47"/>
      <c r="H268" s="47"/>
      <c r="I268" s="58"/>
      <c r="J268" s="58"/>
      <c r="K268" s="58"/>
      <c r="L268" s="70"/>
      <c r="M268" s="70"/>
      <c r="N268" s="70"/>
      <c r="O268" s="6" t="s">
        <v>28</v>
      </c>
      <c r="P268" s="6" t="s">
        <v>71</v>
      </c>
      <c r="Q268" s="9">
        <v>0.2</v>
      </c>
      <c r="R268" s="5">
        <v>1</v>
      </c>
      <c r="S268" s="14">
        <f>Q268/R268</f>
        <v>0.2</v>
      </c>
      <c r="T268" s="51"/>
    </row>
    <row r="269" spans="1:20" x14ac:dyDescent="0.15">
      <c r="A269" s="38"/>
      <c r="B269" s="41"/>
      <c r="C269" s="41"/>
      <c r="D269" s="51"/>
      <c r="E269" s="47"/>
      <c r="F269" s="47"/>
      <c r="G269" s="47"/>
      <c r="H269" s="47"/>
      <c r="I269" s="58"/>
      <c r="J269" s="58"/>
      <c r="K269" s="58"/>
      <c r="L269" s="70"/>
      <c r="M269" s="70"/>
      <c r="N269" s="70"/>
      <c r="O269" s="6" t="s">
        <v>31</v>
      </c>
      <c r="P269" s="6" t="s">
        <v>64</v>
      </c>
      <c r="Q269" s="9">
        <v>0.16</v>
      </c>
      <c r="R269" s="5">
        <v>1</v>
      </c>
      <c r="S269" s="14">
        <f>Q269/R269</f>
        <v>0.16</v>
      </c>
      <c r="T269" s="51"/>
    </row>
    <row r="270" spans="1:20" x14ac:dyDescent="0.15">
      <c r="A270" s="38"/>
      <c r="B270" s="41"/>
      <c r="C270" s="41"/>
      <c r="D270" s="51"/>
      <c r="E270" s="47"/>
      <c r="F270" s="47"/>
      <c r="G270" s="47"/>
      <c r="H270" s="47"/>
      <c r="I270" s="58"/>
      <c r="J270" s="58"/>
      <c r="K270" s="58"/>
      <c r="L270" s="70"/>
      <c r="M270" s="70"/>
      <c r="N270" s="70"/>
      <c r="O270" s="6" t="s">
        <v>134</v>
      </c>
      <c r="P270" s="6" t="s">
        <v>64</v>
      </c>
      <c r="Q270" s="9">
        <v>0.16</v>
      </c>
      <c r="R270" s="5">
        <v>1</v>
      </c>
      <c r="S270" s="14">
        <f>Q270/R270</f>
        <v>0.16</v>
      </c>
      <c r="T270" s="51"/>
    </row>
    <row r="271" spans="1:20" x14ac:dyDescent="0.15">
      <c r="A271" s="38"/>
      <c r="B271" s="41"/>
      <c r="C271" s="41"/>
      <c r="D271" s="51"/>
      <c r="E271" s="48"/>
      <c r="F271" s="48"/>
      <c r="G271" s="48"/>
      <c r="H271" s="48"/>
      <c r="I271" s="59"/>
      <c r="J271" s="59"/>
      <c r="K271" s="59"/>
      <c r="L271" s="71"/>
      <c r="M271" s="71"/>
      <c r="N271" s="71"/>
      <c r="O271" s="6" t="s">
        <v>31</v>
      </c>
      <c r="P271" s="6" t="s">
        <v>64</v>
      </c>
      <c r="Q271" s="9">
        <v>0.16</v>
      </c>
      <c r="R271" s="5">
        <v>1</v>
      </c>
      <c r="S271" s="14">
        <f>Q271/R271</f>
        <v>0.16</v>
      </c>
      <c r="T271" s="51"/>
    </row>
    <row r="272" spans="1:20" x14ac:dyDescent="0.15">
      <c r="A272" s="38"/>
      <c r="B272" s="41"/>
      <c r="C272" s="41"/>
      <c r="D272" s="51"/>
      <c r="E272" s="32" t="s">
        <v>33</v>
      </c>
      <c r="F272" s="33"/>
      <c r="G272" s="33"/>
      <c r="H272" s="33"/>
      <c r="I272" s="34"/>
      <c r="J272" s="34"/>
      <c r="K272" s="34"/>
      <c r="L272" s="35"/>
      <c r="M272" s="36"/>
      <c r="N272" s="9">
        <f>SUM(N267:N271)</f>
        <v>4.9420839999999995</v>
      </c>
      <c r="O272" s="32" t="s">
        <v>33</v>
      </c>
      <c r="P272" s="33"/>
      <c r="Q272" s="33"/>
      <c r="R272" s="37"/>
      <c r="S272" s="14">
        <f>SUM(S267:S271)</f>
        <v>0.88000000000000012</v>
      </c>
      <c r="T272" s="51"/>
    </row>
    <row r="273" spans="1:20" x14ac:dyDescent="0.15">
      <c r="A273" s="38">
        <v>49</v>
      </c>
      <c r="B273" s="41" t="s">
        <v>197</v>
      </c>
      <c r="C273" s="41" t="s">
        <v>198</v>
      </c>
      <c r="D273" s="51"/>
      <c r="E273" s="46" t="s">
        <v>70</v>
      </c>
      <c r="F273" s="46">
        <v>360</v>
      </c>
      <c r="G273" s="46">
        <v>285</v>
      </c>
      <c r="H273" s="46">
        <v>2</v>
      </c>
      <c r="I273" s="57">
        <f>F273*G273*H273*0.00000785</f>
        <v>1.6108199999999999</v>
      </c>
      <c r="J273" s="57">
        <v>1.0109999999999999</v>
      </c>
      <c r="K273" s="57">
        <f>I273-J273</f>
        <v>0.59982000000000002</v>
      </c>
      <c r="L273" s="69">
        <v>5.83</v>
      </c>
      <c r="M273" s="69">
        <v>3.4</v>
      </c>
      <c r="N273" s="69">
        <f>I273*L273-K273*M273</f>
        <v>7.3516925999999998</v>
      </c>
      <c r="O273" s="6" t="s">
        <v>28</v>
      </c>
      <c r="P273" s="6" t="s">
        <v>71</v>
      </c>
      <c r="Q273" s="9">
        <v>0.2</v>
      </c>
      <c r="R273" s="5">
        <v>1</v>
      </c>
      <c r="S273" s="14">
        <f t="shared" ref="S273:S278" si="15">Q273/R273</f>
        <v>0.2</v>
      </c>
      <c r="T273" s="51">
        <f>(N279+S279)*1.12</f>
        <v>9.3986957120000003</v>
      </c>
    </row>
    <row r="274" spans="1:20" x14ac:dyDescent="0.15">
      <c r="A274" s="38"/>
      <c r="B274" s="41"/>
      <c r="C274" s="41"/>
      <c r="D274" s="51"/>
      <c r="E274" s="47"/>
      <c r="F274" s="47"/>
      <c r="G274" s="47"/>
      <c r="H274" s="47"/>
      <c r="I274" s="58"/>
      <c r="J274" s="58"/>
      <c r="K274" s="58"/>
      <c r="L274" s="70"/>
      <c r="M274" s="70"/>
      <c r="N274" s="70"/>
      <c r="O274" s="6" t="s">
        <v>121</v>
      </c>
      <c r="P274" s="6" t="s">
        <v>71</v>
      </c>
      <c r="Q274" s="9">
        <v>0.2</v>
      </c>
      <c r="R274" s="5">
        <v>1</v>
      </c>
      <c r="S274" s="14">
        <f t="shared" si="15"/>
        <v>0.2</v>
      </c>
      <c r="T274" s="51"/>
    </row>
    <row r="275" spans="1:20" x14ac:dyDescent="0.15">
      <c r="A275" s="38"/>
      <c r="B275" s="41"/>
      <c r="C275" s="41"/>
      <c r="D275" s="51"/>
      <c r="E275" s="47"/>
      <c r="F275" s="47"/>
      <c r="G275" s="47"/>
      <c r="H275" s="47"/>
      <c r="I275" s="58"/>
      <c r="J275" s="58"/>
      <c r="K275" s="58"/>
      <c r="L275" s="70"/>
      <c r="M275" s="70"/>
      <c r="N275" s="70"/>
      <c r="O275" s="6" t="s">
        <v>199</v>
      </c>
      <c r="P275" s="6" t="s">
        <v>64</v>
      </c>
      <c r="Q275" s="9">
        <v>0.16</v>
      </c>
      <c r="R275" s="5">
        <v>1</v>
      </c>
      <c r="S275" s="14">
        <f t="shared" si="15"/>
        <v>0.16</v>
      </c>
      <c r="T275" s="51"/>
    </row>
    <row r="276" spans="1:20" x14ac:dyDescent="0.15">
      <c r="A276" s="38"/>
      <c r="B276" s="41"/>
      <c r="C276" s="41"/>
      <c r="D276" s="51"/>
      <c r="E276" s="47"/>
      <c r="F276" s="47"/>
      <c r="G276" s="47"/>
      <c r="H276" s="47"/>
      <c r="I276" s="58"/>
      <c r="J276" s="58"/>
      <c r="K276" s="58"/>
      <c r="L276" s="70"/>
      <c r="M276" s="70"/>
      <c r="N276" s="70"/>
      <c r="O276" s="6" t="s">
        <v>200</v>
      </c>
      <c r="P276" s="6" t="s">
        <v>64</v>
      </c>
      <c r="Q276" s="9">
        <v>0.16</v>
      </c>
      <c r="R276" s="5">
        <v>1</v>
      </c>
      <c r="S276" s="14">
        <f t="shared" si="15"/>
        <v>0.16</v>
      </c>
      <c r="T276" s="51"/>
    </row>
    <row r="277" spans="1:20" x14ac:dyDescent="0.15">
      <c r="A277" s="38"/>
      <c r="B277" s="41"/>
      <c r="C277" s="41"/>
      <c r="D277" s="51"/>
      <c r="E277" s="47"/>
      <c r="F277" s="47"/>
      <c r="G277" s="47"/>
      <c r="H277" s="47"/>
      <c r="I277" s="58"/>
      <c r="J277" s="58"/>
      <c r="K277" s="58"/>
      <c r="L277" s="70"/>
      <c r="M277" s="70"/>
      <c r="N277" s="70"/>
      <c r="O277" s="6" t="s">
        <v>134</v>
      </c>
      <c r="P277" s="6" t="s">
        <v>64</v>
      </c>
      <c r="Q277" s="9">
        <v>0.16</v>
      </c>
      <c r="R277" s="5">
        <v>1</v>
      </c>
      <c r="S277" s="14">
        <f t="shared" si="15"/>
        <v>0.16</v>
      </c>
      <c r="T277" s="51"/>
    </row>
    <row r="278" spans="1:20" x14ac:dyDescent="0.15">
      <c r="A278" s="38"/>
      <c r="B278" s="41"/>
      <c r="C278" s="41"/>
      <c r="D278" s="51"/>
      <c r="E278" s="48"/>
      <c r="F278" s="48"/>
      <c r="G278" s="48"/>
      <c r="H278" s="48"/>
      <c r="I278" s="59"/>
      <c r="J278" s="59"/>
      <c r="K278" s="59"/>
      <c r="L278" s="71"/>
      <c r="M278" s="71"/>
      <c r="N278" s="71"/>
      <c r="O278" s="6" t="s">
        <v>28</v>
      </c>
      <c r="P278" s="6" t="s">
        <v>64</v>
      </c>
      <c r="Q278" s="9">
        <v>0.16</v>
      </c>
      <c r="R278" s="5">
        <v>1</v>
      </c>
      <c r="S278" s="14">
        <f t="shared" si="15"/>
        <v>0.16</v>
      </c>
      <c r="T278" s="51"/>
    </row>
    <row r="279" spans="1:20" x14ac:dyDescent="0.15">
      <c r="A279" s="38"/>
      <c r="B279" s="41"/>
      <c r="C279" s="41"/>
      <c r="D279" s="51"/>
      <c r="E279" s="32" t="s">
        <v>33</v>
      </c>
      <c r="F279" s="33"/>
      <c r="G279" s="33"/>
      <c r="H279" s="33"/>
      <c r="I279" s="34"/>
      <c r="J279" s="34"/>
      <c r="K279" s="34"/>
      <c r="L279" s="35"/>
      <c r="M279" s="36"/>
      <c r="N279" s="9">
        <f>SUM(N273:N278)</f>
        <v>7.3516925999999998</v>
      </c>
      <c r="O279" s="32" t="s">
        <v>33</v>
      </c>
      <c r="P279" s="33"/>
      <c r="Q279" s="33"/>
      <c r="R279" s="37"/>
      <c r="S279" s="14">
        <f>SUM(S273:S278)</f>
        <v>1.04</v>
      </c>
      <c r="T279" s="51"/>
    </row>
    <row r="280" spans="1:20" x14ac:dyDescent="0.15">
      <c r="A280" s="38">
        <v>50</v>
      </c>
      <c r="B280" s="41" t="s">
        <v>201</v>
      </c>
      <c r="C280" s="41" t="s">
        <v>202</v>
      </c>
      <c r="D280" s="51"/>
      <c r="E280" s="46" t="s">
        <v>27</v>
      </c>
      <c r="F280" s="46">
        <v>260</v>
      </c>
      <c r="G280" s="46">
        <v>145</v>
      </c>
      <c r="H280" s="46">
        <v>3</v>
      </c>
      <c r="I280" s="57">
        <f>F280*G280*H280*0.00000785</f>
        <v>0.88783499999999993</v>
      </c>
      <c r="J280" s="57">
        <v>0.58499999999999996</v>
      </c>
      <c r="K280" s="57">
        <f>I280-J280</f>
        <v>0.30283499999999997</v>
      </c>
      <c r="L280" s="69">
        <v>5.83</v>
      </c>
      <c r="M280" s="69">
        <v>3.4</v>
      </c>
      <c r="N280" s="69">
        <f>I280*L280-K280*M280</f>
        <v>4.1464390500000006</v>
      </c>
      <c r="O280" s="6" t="s">
        <v>30</v>
      </c>
      <c r="P280" s="6" t="s">
        <v>71</v>
      </c>
      <c r="Q280" s="9">
        <v>0.2</v>
      </c>
      <c r="R280" s="5">
        <v>1</v>
      </c>
      <c r="S280" s="14">
        <f>Q280/R280</f>
        <v>0.2</v>
      </c>
      <c r="T280" s="51">
        <f>(N284+S284)*1.12</f>
        <v>5.3832117360000016</v>
      </c>
    </row>
    <row r="281" spans="1:20" x14ac:dyDescent="0.15">
      <c r="A281" s="38"/>
      <c r="B281" s="41"/>
      <c r="C281" s="41"/>
      <c r="D281" s="51"/>
      <c r="E281" s="47"/>
      <c r="F281" s="47"/>
      <c r="G281" s="47"/>
      <c r="H281" s="47"/>
      <c r="I281" s="58"/>
      <c r="J281" s="58"/>
      <c r="K281" s="58"/>
      <c r="L281" s="70"/>
      <c r="M281" s="70"/>
      <c r="N281" s="70"/>
      <c r="O281" s="6" t="s">
        <v>28</v>
      </c>
      <c r="P281" s="6" t="s">
        <v>71</v>
      </c>
      <c r="Q281" s="9">
        <v>0.2</v>
      </c>
      <c r="R281" s="5">
        <v>1</v>
      </c>
      <c r="S281" s="14">
        <f>Q281/R281</f>
        <v>0.2</v>
      </c>
      <c r="T281" s="51"/>
    </row>
    <row r="282" spans="1:20" x14ac:dyDescent="0.15">
      <c r="A282" s="38"/>
      <c r="B282" s="41"/>
      <c r="C282" s="41"/>
      <c r="D282" s="51"/>
      <c r="E282" s="47"/>
      <c r="F282" s="47"/>
      <c r="G282" s="47"/>
      <c r="H282" s="47"/>
      <c r="I282" s="58"/>
      <c r="J282" s="58"/>
      <c r="K282" s="58"/>
      <c r="L282" s="70"/>
      <c r="M282" s="70"/>
      <c r="N282" s="70"/>
      <c r="O282" s="6" t="s">
        <v>122</v>
      </c>
      <c r="P282" s="6" t="s">
        <v>64</v>
      </c>
      <c r="Q282" s="9">
        <v>0.16</v>
      </c>
      <c r="R282" s="5">
        <v>1</v>
      </c>
      <c r="S282" s="14">
        <f>Q282/R282</f>
        <v>0.16</v>
      </c>
      <c r="T282" s="51"/>
    </row>
    <row r="283" spans="1:20" x14ac:dyDescent="0.15">
      <c r="A283" s="38"/>
      <c r="B283" s="41"/>
      <c r="C283" s="41"/>
      <c r="D283" s="51"/>
      <c r="E283" s="48"/>
      <c r="F283" s="48"/>
      <c r="G283" s="48"/>
      <c r="H283" s="48"/>
      <c r="I283" s="59"/>
      <c r="J283" s="59"/>
      <c r="K283" s="59"/>
      <c r="L283" s="71"/>
      <c r="M283" s="71"/>
      <c r="N283" s="71"/>
      <c r="O283" s="6" t="s">
        <v>31</v>
      </c>
      <c r="P283" s="6" t="s">
        <v>38</v>
      </c>
      <c r="Q283" s="9">
        <v>0.1</v>
      </c>
      <c r="R283" s="5">
        <v>1</v>
      </c>
      <c r="S283" s="14">
        <f>Q283/R283</f>
        <v>0.1</v>
      </c>
      <c r="T283" s="51"/>
    </row>
    <row r="284" spans="1:20" x14ac:dyDescent="0.15">
      <c r="A284" s="38"/>
      <c r="B284" s="41"/>
      <c r="C284" s="41"/>
      <c r="D284" s="51"/>
      <c r="E284" s="32" t="s">
        <v>33</v>
      </c>
      <c r="F284" s="33"/>
      <c r="G284" s="33"/>
      <c r="H284" s="33"/>
      <c r="I284" s="34"/>
      <c r="J284" s="34"/>
      <c r="K284" s="34"/>
      <c r="L284" s="35"/>
      <c r="M284" s="36"/>
      <c r="N284" s="9">
        <f>SUM(N280:N283)</f>
        <v>4.1464390500000006</v>
      </c>
      <c r="O284" s="32" t="s">
        <v>33</v>
      </c>
      <c r="P284" s="33"/>
      <c r="Q284" s="33"/>
      <c r="R284" s="37"/>
      <c r="S284" s="14">
        <f>SUM(S280:S283)</f>
        <v>0.66</v>
      </c>
      <c r="T284" s="51"/>
    </row>
    <row r="285" spans="1:20" x14ac:dyDescent="0.15">
      <c r="A285" s="38">
        <v>51</v>
      </c>
      <c r="B285" s="41" t="s">
        <v>203</v>
      </c>
      <c r="C285" s="41" t="s">
        <v>204</v>
      </c>
      <c r="D285" s="51"/>
      <c r="E285" s="46" t="s">
        <v>205</v>
      </c>
      <c r="F285" s="46">
        <v>100</v>
      </c>
      <c r="G285" s="46">
        <v>75</v>
      </c>
      <c r="H285" s="46">
        <v>3</v>
      </c>
      <c r="I285" s="57">
        <f>F285*G285*H285*0.00000785</f>
        <v>0.17662499999999998</v>
      </c>
      <c r="J285" s="57">
        <v>7.0000000000000007E-2</v>
      </c>
      <c r="K285" s="57">
        <f>I285-J285</f>
        <v>0.10662499999999997</v>
      </c>
      <c r="L285" s="69">
        <v>5.83</v>
      </c>
      <c r="M285" s="69">
        <v>3.4</v>
      </c>
      <c r="N285" s="69">
        <f>I285*L285-K285*M285</f>
        <v>0.66719874999999995</v>
      </c>
      <c r="O285" s="6" t="s">
        <v>30</v>
      </c>
      <c r="P285" s="6" t="s">
        <v>38</v>
      </c>
      <c r="Q285" s="9">
        <v>0.1</v>
      </c>
      <c r="R285" s="5">
        <v>1</v>
      </c>
      <c r="S285" s="14">
        <f>Q285/R285</f>
        <v>0.1</v>
      </c>
      <c r="T285" s="51">
        <f>(N289+S289)*1.12</f>
        <v>1.1728626</v>
      </c>
    </row>
    <row r="286" spans="1:20" x14ac:dyDescent="0.15">
      <c r="A286" s="38"/>
      <c r="B286" s="41"/>
      <c r="C286" s="41"/>
      <c r="D286" s="51"/>
      <c r="E286" s="47"/>
      <c r="F286" s="47"/>
      <c r="G286" s="47"/>
      <c r="H286" s="47"/>
      <c r="I286" s="58"/>
      <c r="J286" s="58"/>
      <c r="K286" s="58"/>
      <c r="L286" s="70"/>
      <c r="M286" s="70"/>
      <c r="N286" s="70"/>
      <c r="O286" s="6" t="s">
        <v>28</v>
      </c>
      <c r="P286" s="6" t="s">
        <v>38</v>
      </c>
      <c r="Q286" s="9">
        <v>0.1</v>
      </c>
      <c r="R286" s="5">
        <v>1</v>
      </c>
      <c r="S286" s="14">
        <f>Q286/R286</f>
        <v>0.1</v>
      </c>
      <c r="T286" s="51"/>
    </row>
    <row r="287" spans="1:20" x14ac:dyDescent="0.15">
      <c r="A287" s="38"/>
      <c r="B287" s="41"/>
      <c r="C287" s="41"/>
      <c r="D287" s="51"/>
      <c r="E287" s="47"/>
      <c r="F287" s="47"/>
      <c r="G287" s="47"/>
      <c r="H287" s="47"/>
      <c r="I287" s="58"/>
      <c r="J287" s="58"/>
      <c r="K287" s="58"/>
      <c r="L287" s="70"/>
      <c r="M287" s="70"/>
      <c r="N287" s="70"/>
      <c r="O287" s="6" t="s">
        <v>121</v>
      </c>
      <c r="P287" s="6" t="s">
        <v>38</v>
      </c>
      <c r="Q287" s="9">
        <v>0.1</v>
      </c>
      <c r="R287" s="5">
        <v>1</v>
      </c>
      <c r="S287" s="14">
        <f>Q287/R287</f>
        <v>0.1</v>
      </c>
      <c r="T287" s="51"/>
    </row>
    <row r="288" spans="1:20" x14ac:dyDescent="0.15">
      <c r="A288" s="38"/>
      <c r="B288" s="41"/>
      <c r="C288" s="41"/>
      <c r="D288" s="51"/>
      <c r="E288" s="48"/>
      <c r="F288" s="48"/>
      <c r="G288" s="48"/>
      <c r="H288" s="48"/>
      <c r="I288" s="59"/>
      <c r="J288" s="59"/>
      <c r="K288" s="59"/>
      <c r="L288" s="71"/>
      <c r="M288" s="71"/>
      <c r="N288" s="71"/>
      <c r="O288" s="6" t="s">
        <v>134</v>
      </c>
      <c r="P288" s="6" t="s">
        <v>29</v>
      </c>
      <c r="Q288" s="9">
        <v>0.08</v>
      </c>
      <c r="R288" s="5">
        <v>1</v>
      </c>
      <c r="S288" s="14">
        <f>Q288/R288</f>
        <v>0.08</v>
      </c>
      <c r="T288" s="51"/>
    </row>
    <row r="289" spans="1:20" x14ac:dyDescent="0.15">
      <c r="A289" s="38"/>
      <c r="B289" s="41"/>
      <c r="C289" s="41"/>
      <c r="D289" s="51"/>
      <c r="E289" s="32" t="s">
        <v>33</v>
      </c>
      <c r="F289" s="33"/>
      <c r="G289" s="33"/>
      <c r="H289" s="33"/>
      <c r="I289" s="33"/>
      <c r="J289" s="33"/>
      <c r="K289" s="33"/>
      <c r="L289" s="33"/>
      <c r="M289" s="37"/>
      <c r="N289" s="9">
        <f>SUM(N285:N288)</f>
        <v>0.66719874999999995</v>
      </c>
      <c r="O289" s="32" t="s">
        <v>33</v>
      </c>
      <c r="P289" s="33"/>
      <c r="Q289" s="33"/>
      <c r="R289" s="37"/>
      <c r="S289" s="14">
        <f>SUM(S285:S288)</f>
        <v>0.38000000000000006</v>
      </c>
      <c r="T289" s="51"/>
    </row>
    <row r="290" spans="1:20" x14ac:dyDescent="0.15">
      <c r="A290" s="38">
        <v>52</v>
      </c>
      <c r="B290" s="41" t="s">
        <v>206</v>
      </c>
      <c r="C290" s="41" t="s">
        <v>207</v>
      </c>
      <c r="D290" s="51"/>
      <c r="E290" s="46" t="s">
        <v>205</v>
      </c>
      <c r="F290" s="46">
        <v>100</v>
      </c>
      <c r="G290" s="46">
        <v>75</v>
      </c>
      <c r="H290" s="46">
        <v>3</v>
      </c>
      <c r="I290" s="57">
        <f>F290*G290*H290*0.00000785</f>
        <v>0.17662499999999998</v>
      </c>
      <c r="J290" s="57">
        <v>7.0000000000000007E-2</v>
      </c>
      <c r="K290" s="57">
        <f>I290-J290</f>
        <v>0.10662499999999997</v>
      </c>
      <c r="L290" s="69">
        <v>5.83</v>
      </c>
      <c r="M290" s="69">
        <v>3.4</v>
      </c>
      <c r="N290" s="69">
        <f>I290*L290-K290*M290</f>
        <v>0.66719874999999995</v>
      </c>
      <c r="O290" s="6" t="s">
        <v>30</v>
      </c>
      <c r="P290" s="6" t="s">
        <v>38</v>
      </c>
      <c r="Q290" s="9">
        <v>0.1</v>
      </c>
      <c r="R290" s="5">
        <v>1</v>
      </c>
      <c r="S290" s="14">
        <f>Q290/R290</f>
        <v>0.1</v>
      </c>
      <c r="T290" s="51">
        <f>(N294+S294)*1.12</f>
        <v>1.1728626</v>
      </c>
    </row>
    <row r="291" spans="1:20" x14ac:dyDescent="0.15">
      <c r="A291" s="38"/>
      <c r="B291" s="41"/>
      <c r="C291" s="41"/>
      <c r="D291" s="51"/>
      <c r="E291" s="47"/>
      <c r="F291" s="47"/>
      <c r="G291" s="47"/>
      <c r="H291" s="47"/>
      <c r="I291" s="58"/>
      <c r="J291" s="58"/>
      <c r="K291" s="58"/>
      <c r="L291" s="70"/>
      <c r="M291" s="70"/>
      <c r="N291" s="70"/>
      <c r="O291" s="6" t="s">
        <v>28</v>
      </c>
      <c r="P291" s="6" t="s">
        <v>38</v>
      </c>
      <c r="Q291" s="9">
        <v>0.1</v>
      </c>
      <c r="R291" s="5">
        <v>1</v>
      </c>
      <c r="S291" s="14">
        <f>Q291/R291</f>
        <v>0.1</v>
      </c>
      <c r="T291" s="51"/>
    </row>
    <row r="292" spans="1:20" x14ac:dyDescent="0.15">
      <c r="A292" s="38"/>
      <c r="B292" s="41"/>
      <c r="C292" s="41"/>
      <c r="D292" s="51"/>
      <c r="E292" s="47"/>
      <c r="F292" s="47"/>
      <c r="G292" s="47"/>
      <c r="H292" s="47"/>
      <c r="I292" s="58"/>
      <c r="J292" s="58"/>
      <c r="K292" s="58"/>
      <c r="L292" s="70"/>
      <c r="M292" s="70"/>
      <c r="N292" s="70"/>
      <c r="O292" s="6" t="s">
        <v>121</v>
      </c>
      <c r="P292" s="6" t="s">
        <v>38</v>
      </c>
      <c r="Q292" s="9">
        <v>0.1</v>
      </c>
      <c r="R292" s="5">
        <v>1</v>
      </c>
      <c r="S292" s="14">
        <f>Q292/R292</f>
        <v>0.1</v>
      </c>
      <c r="T292" s="51"/>
    </row>
    <row r="293" spans="1:20" x14ac:dyDescent="0.15">
      <c r="A293" s="38"/>
      <c r="B293" s="41"/>
      <c r="C293" s="41"/>
      <c r="D293" s="51"/>
      <c r="E293" s="48"/>
      <c r="F293" s="48"/>
      <c r="G293" s="48"/>
      <c r="H293" s="48"/>
      <c r="I293" s="59"/>
      <c r="J293" s="59"/>
      <c r="K293" s="59"/>
      <c r="L293" s="71"/>
      <c r="M293" s="71"/>
      <c r="N293" s="71"/>
      <c r="O293" s="6" t="s">
        <v>134</v>
      </c>
      <c r="P293" s="6" t="s">
        <v>29</v>
      </c>
      <c r="Q293" s="9">
        <v>0.08</v>
      </c>
      <c r="R293" s="5">
        <v>1</v>
      </c>
      <c r="S293" s="14">
        <f>Q293/R293</f>
        <v>0.08</v>
      </c>
      <c r="T293" s="51"/>
    </row>
    <row r="294" spans="1:20" x14ac:dyDescent="0.15">
      <c r="A294" s="38"/>
      <c r="B294" s="41"/>
      <c r="C294" s="41"/>
      <c r="D294" s="51"/>
      <c r="E294" s="32" t="s">
        <v>33</v>
      </c>
      <c r="F294" s="33"/>
      <c r="G294" s="33"/>
      <c r="H294" s="33"/>
      <c r="I294" s="34"/>
      <c r="J294" s="34"/>
      <c r="K294" s="34"/>
      <c r="L294" s="35"/>
      <c r="M294" s="36"/>
      <c r="N294" s="9">
        <f>SUM(N290:N293)</f>
        <v>0.66719874999999995</v>
      </c>
      <c r="O294" s="32" t="s">
        <v>33</v>
      </c>
      <c r="P294" s="33"/>
      <c r="Q294" s="33"/>
      <c r="R294" s="37"/>
      <c r="S294" s="14">
        <f>SUM(S290:S293)</f>
        <v>0.38000000000000006</v>
      </c>
      <c r="T294" s="51"/>
    </row>
    <row r="295" spans="1:20" x14ac:dyDescent="0.15">
      <c r="A295" s="38">
        <v>53</v>
      </c>
      <c r="B295" s="41" t="s">
        <v>208</v>
      </c>
      <c r="C295" s="41" t="s">
        <v>209</v>
      </c>
      <c r="D295" s="51"/>
      <c r="E295" s="46" t="s">
        <v>27</v>
      </c>
      <c r="F295" s="46">
        <v>105</v>
      </c>
      <c r="G295" s="46">
        <v>130</v>
      </c>
      <c r="H295" s="46">
        <v>3</v>
      </c>
      <c r="I295" s="57">
        <f>F295*G295*H295*0.00000785</f>
        <v>0.32145749999999995</v>
      </c>
      <c r="J295" s="57">
        <v>0.16900000000000001</v>
      </c>
      <c r="K295" s="57">
        <f>I295-J295</f>
        <v>0.15245749999999994</v>
      </c>
      <c r="L295" s="69">
        <v>5.83</v>
      </c>
      <c r="M295" s="69">
        <v>3.4</v>
      </c>
      <c r="N295" s="69">
        <f>I295*L295-K295*M295</f>
        <v>1.3557417249999999</v>
      </c>
      <c r="O295" s="6" t="s">
        <v>30</v>
      </c>
      <c r="P295" s="6" t="s">
        <v>64</v>
      </c>
      <c r="Q295" s="9">
        <v>0.16</v>
      </c>
      <c r="R295" s="5">
        <v>1</v>
      </c>
      <c r="S295" s="14">
        <f>Q295/R295</f>
        <v>0.16</v>
      </c>
      <c r="T295" s="51">
        <f>(N299+S299)*1.12</f>
        <v>2.0784307320000002</v>
      </c>
    </row>
    <row r="296" spans="1:20" x14ac:dyDescent="0.15">
      <c r="A296" s="38"/>
      <c r="B296" s="41"/>
      <c r="C296" s="41"/>
      <c r="D296" s="51"/>
      <c r="E296" s="47"/>
      <c r="F296" s="47"/>
      <c r="G296" s="47"/>
      <c r="H296" s="47"/>
      <c r="I296" s="58"/>
      <c r="J296" s="58"/>
      <c r="K296" s="58"/>
      <c r="L296" s="70"/>
      <c r="M296" s="70"/>
      <c r="N296" s="70"/>
      <c r="O296" s="6" t="s">
        <v>28</v>
      </c>
      <c r="P296" s="6" t="s">
        <v>64</v>
      </c>
      <c r="Q296" s="9">
        <v>0.16</v>
      </c>
      <c r="R296" s="5">
        <v>1</v>
      </c>
      <c r="S296" s="14">
        <f>Q296/R296</f>
        <v>0.16</v>
      </c>
      <c r="T296" s="51"/>
    </row>
    <row r="297" spans="1:20" x14ac:dyDescent="0.15">
      <c r="A297" s="38"/>
      <c r="B297" s="41"/>
      <c r="C297" s="41"/>
      <c r="D297" s="51"/>
      <c r="E297" s="47"/>
      <c r="F297" s="47"/>
      <c r="G297" s="47"/>
      <c r="H297" s="47"/>
      <c r="I297" s="58"/>
      <c r="J297" s="58"/>
      <c r="K297" s="58"/>
      <c r="L297" s="70"/>
      <c r="M297" s="70"/>
      <c r="N297" s="70"/>
      <c r="O297" s="6" t="s">
        <v>123</v>
      </c>
      <c r="P297" s="6" t="s">
        <v>38</v>
      </c>
      <c r="Q297" s="9">
        <v>0.1</v>
      </c>
      <c r="R297" s="5">
        <v>1</v>
      </c>
      <c r="S297" s="14">
        <f>Q297/R297</f>
        <v>0.1</v>
      </c>
      <c r="T297" s="51"/>
    </row>
    <row r="298" spans="1:20" x14ac:dyDescent="0.15">
      <c r="A298" s="38"/>
      <c r="B298" s="41"/>
      <c r="C298" s="41"/>
      <c r="D298" s="51"/>
      <c r="E298" s="48"/>
      <c r="F298" s="48"/>
      <c r="G298" s="48"/>
      <c r="H298" s="48"/>
      <c r="I298" s="59"/>
      <c r="J298" s="59"/>
      <c r="K298" s="59"/>
      <c r="L298" s="71"/>
      <c r="M298" s="71"/>
      <c r="N298" s="71"/>
      <c r="O298" s="6" t="s">
        <v>31</v>
      </c>
      <c r="P298" s="6" t="s">
        <v>29</v>
      </c>
      <c r="Q298" s="9">
        <v>0.08</v>
      </c>
      <c r="R298" s="5">
        <v>1</v>
      </c>
      <c r="S298" s="14">
        <f>Q298/R298</f>
        <v>0.08</v>
      </c>
      <c r="T298" s="51"/>
    </row>
    <row r="299" spans="1:20" x14ac:dyDescent="0.15">
      <c r="A299" s="38"/>
      <c r="B299" s="41"/>
      <c r="C299" s="41"/>
      <c r="D299" s="51"/>
      <c r="E299" s="32" t="s">
        <v>33</v>
      </c>
      <c r="F299" s="33"/>
      <c r="G299" s="33"/>
      <c r="H299" s="33"/>
      <c r="I299" s="34"/>
      <c r="J299" s="34"/>
      <c r="K299" s="34"/>
      <c r="L299" s="35"/>
      <c r="M299" s="36"/>
      <c r="N299" s="9">
        <f>SUM(N295:N298)</f>
        <v>1.3557417249999999</v>
      </c>
      <c r="O299" s="32" t="s">
        <v>33</v>
      </c>
      <c r="P299" s="33"/>
      <c r="Q299" s="33"/>
      <c r="R299" s="37"/>
      <c r="S299" s="14">
        <f>SUM(S295:S298)</f>
        <v>0.5</v>
      </c>
      <c r="T299" s="51"/>
    </row>
    <row r="300" spans="1:20" x14ac:dyDescent="0.15">
      <c r="A300" s="38">
        <v>54</v>
      </c>
      <c r="B300" s="41" t="s">
        <v>210</v>
      </c>
      <c r="C300" s="41" t="s">
        <v>211</v>
      </c>
      <c r="D300" s="51"/>
      <c r="E300" s="46" t="s">
        <v>27</v>
      </c>
      <c r="F300" s="46">
        <v>105</v>
      </c>
      <c r="G300" s="46">
        <v>130</v>
      </c>
      <c r="H300" s="46">
        <v>3</v>
      </c>
      <c r="I300" s="57">
        <f>F300*G300*H300*0.00000785</f>
        <v>0.32145749999999995</v>
      </c>
      <c r="J300" s="57">
        <v>0.16900000000000001</v>
      </c>
      <c r="K300" s="57">
        <f>I300-J300</f>
        <v>0.15245749999999994</v>
      </c>
      <c r="L300" s="69">
        <v>5.83</v>
      </c>
      <c r="M300" s="69">
        <v>3.4</v>
      </c>
      <c r="N300" s="69">
        <f>I300*L300-K300*M300</f>
        <v>1.3557417249999999</v>
      </c>
      <c r="O300" s="6" t="s">
        <v>30</v>
      </c>
      <c r="P300" s="6" t="s">
        <v>64</v>
      </c>
      <c r="Q300" s="9">
        <v>0.16</v>
      </c>
      <c r="R300" s="5">
        <v>1</v>
      </c>
      <c r="S300" s="14">
        <f>Q300/R300</f>
        <v>0.16</v>
      </c>
      <c r="T300" s="51">
        <f>(N304+S304)*1.12</f>
        <v>2.0784307320000002</v>
      </c>
    </row>
    <row r="301" spans="1:20" x14ac:dyDescent="0.15">
      <c r="A301" s="38"/>
      <c r="B301" s="41"/>
      <c r="C301" s="41"/>
      <c r="D301" s="51"/>
      <c r="E301" s="47"/>
      <c r="F301" s="47"/>
      <c r="G301" s="47"/>
      <c r="H301" s="47"/>
      <c r="I301" s="58"/>
      <c r="J301" s="58"/>
      <c r="K301" s="58"/>
      <c r="L301" s="70"/>
      <c r="M301" s="70"/>
      <c r="N301" s="70"/>
      <c r="O301" s="6" t="s">
        <v>28</v>
      </c>
      <c r="P301" s="6" t="s">
        <v>64</v>
      </c>
      <c r="Q301" s="9">
        <v>0.16</v>
      </c>
      <c r="R301" s="5">
        <v>1</v>
      </c>
      <c r="S301" s="14">
        <f>Q301/R301</f>
        <v>0.16</v>
      </c>
      <c r="T301" s="51"/>
    </row>
    <row r="302" spans="1:20" x14ac:dyDescent="0.15">
      <c r="A302" s="38"/>
      <c r="B302" s="41"/>
      <c r="C302" s="41"/>
      <c r="D302" s="51"/>
      <c r="E302" s="47"/>
      <c r="F302" s="47"/>
      <c r="G302" s="47"/>
      <c r="H302" s="47"/>
      <c r="I302" s="58"/>
      <c r="J302" s="58"/>
      <c r="K302" s="58"/>
      <c r="L302" s="70"/>
      <c r="M302" s="70"/>
      <c r="N302" s="70"/>
      <c r="O302" s="6" t="s">
        <v>123</v>
      </c>
      <c r="P302" s="6" t="s">
        <v>38</v>
      </c>
      <c r="Q302" s="9">
        <v>0.1</v>
      </c>
      <c r="R302" s="5">
        <v>1</v>
      </c>
      <c r="S302" s="14">
        <f>Q302/R302</f>
        <v>0.1</v>
      </c>
      <c r="T302" s="51"/>
    </row>
    <row r="303" spans="1:20" x14ac:dyDescent="0.15">
      <c r="A303" s="38"/>
      <c r="B303" s="41"/>
      <c r="C303" s="41"/>
      <c r="D303" s="51"/>
      <c r="E303" s="48"/>
      <c r="F303" s="48"/>
      <c r="G303" s="48"/>
      <c r="H303" s="48"/>
      <c r="I303" s="59"/>
      <c r="J303" s="59"/>
      <c r="K303" s="59"/>
      <c r="L303" s="71"/>
      <c r="M303" s="71"/>
      <c r="N303" s="71"/>
      <c r="O303" s="6" t="s">
        <v>31</v>
      </c>
      <c r="P303" s="6" t="s">
        <v>29</v>
      </c>
      <c r="Q303" s="9">
        <v>0.08</v>
      </c>
      <c r="R303" s="5">
        <v>1</v>
      </c>
      <c r="S303" s="14">
        <f>Q303/R303</f>
        <v>0.08</v>
      </c>
      <c r="T303" s="51"/>
    </row>
    <row r="304" spans="1:20" x14ac:dyDescent="0.15">
      <c r="A304" s="38"/>
      <c r="B304" s="41"/>
      <c r="C304" s="41"/>
      <c r="D304" s="51"/>
      <c r="E304" s="32" t="s">
        <v>33</v>
      </c>
      <c r="F304" s="33"/>
      <c r="G304" s="33"/>
      <c r="H304" s="33"/>
      <c r="I304" s="34"/>
      <c r="J304" s="34"/>
      <c r="K304" s="34"/>
      <c r="L304" s="35"/>
      <c r="M304" s="36"/>
      <c r="N304" s="9">
        <f>SUM(N300:N303)</f>
        <v>1.3557417249999999</v>
      </c>
      <c r="O304" s="32" t="s">
        <v>33</v>
      </c>
      <c r="P304" s="33"/>
      <c r="Q304" s="33"/>
      <c r="R304" s="37"/>
      <c r="S304" s="14">
        <f>SUM(S300:S303)</f>
        <v>0.5</v>
      </c>
      <c r="T304" s="51"/>
    </row>
  </sheetData>
  <mergeCells count="929">
    <mergeCell ref="T273:T279"/>
    <mergeCell ref="T280:T284"/>
    <mergeCell ref="T285:T289"/>
    <mergeCell ref="T290:T294"/>
    <mergeCell ref="T295:T299"/>
    <mergeCell ref="T300:T304"/>
    <mergeCell ref="T232:T235"/>
    <mergeCell ref="T236:T239"/>
    <mergeCell ref="T240:T243"/>
    <mergeCell ref="T244:T248"/>
    <mergeCell ref="T249:T253"/>
    <mergeCell ref="T254:T257"/>
    <mergeCell ref="T258:T261"/>
    <mergeCell ref="T262:T266"/>
    <mergeCell ref="T267:T272"/>
    <mergeCell ref="T182:T187"/>
    <mergeCell ref="T188:T192"/>
    <mergeCell ref="T193:T197"/>
    <mergeCell ref="T198:T204"/>
    <mergeCell ref="T205:T211"/>
    <mergeCell ref="T212:T216"/>
    <mergeCell ref="T217:T223"/>
    <mergeCell ref="T224:T227"/>
    <mergeCell ref="T228:T231"/>
    <mergeCell ref="T123:T128"/>
    <mergeCell ref="T129:T132"/>
    <mergeCell ref="T133:T136"/>
    <mergeCell ref="T137:T143"/>
    <mergeCell ref="T144:T150"/>
    <mergeCell ref="T151:T159"/>
    <mergeCell ref="T160:T168"/>
    <mergeCell ref="T169:T175"/>
    <mergeCell ref="T176:T181"/>
    <mergeCell ref="N295:N298"/>
    <mergeCell ref="N300:N303"/>
    <mergeCell ref="T2:T3"/>
    <mergeCell ref="T4:T7"/>
    <mergeCell ref="T8:T14"/>
    <mergeCell ref="T15:T22"/>
    <mergeCell ref="T23:T27"/>
    <mergeCell ref="T28:T33"/>
    <mergeCell ref="T34:T39"/>
    <mergeCell ref="T40:T44"/>
    <mergeCell ref="T45:T51"/>
    <mergeCell ref="T52:T58"/>
    <mergeCell ref="T59:T67"/>
    <mergeCell ref="T68:T72"/>
    <mergeCell ref="T73:T76"/>
    <mergeCell ref="T77:T80"/>
    <mergeCell ref="T81:T88"/>
    <mergeCell ref="T89:T94"/>
    <mergeCell ref="T95:T96"/>
    <mergeCell ref="T97:T101"/>
    <mergeCell ref="T102:T104"/>
    <mergeCell ref="T105:T108"/>
    <mergeCell ref="T109:T116"/>
    <mergeCell ref="T117:T122"/>
    <mergeCell ref="N244:N247"/>
    <mergeCell ref="N249:N252"/>
    <mergeCell ref="N254:N256"/>
    <mergeCell ref="N258:N260"/>
    <mergeCell ref="N262:N265"/>
    <mergeCell ref="N267:N271"/>
    <mergeCell ref="N273:N278"/>
    <mergeCell ref="N280:N283"/>
    <mergeCell ref="N285:N288"/>
    <mergeCell ref="N193:N196"/>
    <mergeCell ref="N198:N203"/>
    <mergeCell ref="N205:N210"/>
    <mergeCell ref="N212:N215"/>
    <mergeCell ref="N217:N222"/>
    <mergeCell ref="N224:N226"/>
    <mergeCell ref="N228:N230"/>
    <mergeCell ref="N232:N234"/>
    <mergeCell ref="N236:N238"/>
    <mergeCell ref="N129:N131"/>
    <mergeCell ref="N133:N135"/>
    <mergeCell ref="N137:N142"/>
    <mergeCell ref="N144:N149"/>
    <mergeCell ref="N151:N158"/>
    <mergeCell ref="N160:N167"/>
    <mergeCell ref="N169:N174"/>
    <mergeCell ref="N176:N180"/>
    <mergeCell ref="N182:N186"/>
    <mergeCell ref="M295:M298"/>
    <mergeCell ref="M300:M303"/>
    <mergeCell ref="N2:N3"/>
    <mergeCell ref="N4:N6"/>
    <mergeCell ref="N8:N13"/>
    <mergeCell ref="N15:N21"/>
    <mergeCell ref="N23:N26"/>
    <mergeCell ref="N28:N32"/>
    <mergeCell ref="N34:N38"/>
    <mergeCell ref="N40:N43"/>
    <mergeCell ref="N45:N50"/>
    <mergeCell ref="N52:N57"/>
    <mergeCell ref="N59:N66"/>
    <mergeCell ref="N68:N71"/>
    <mergeCell ref="N73:N75"/>
    <mergeCell ref="N77:N79"/>
    <mergeCell ref="N81:N87"/>
    <mergeCell ref="N89:N93"/>
    <mergeCell ref="N97:N100"/>
    <mergeCell ref="N102:N103"/>
    <mergeCell ref="N105:N107"/>
    <mergeCell ref="N109:N115"/>
    <mergeCell ref="N117:N121"/>
    <mergeCell ref="N123:N127"/>
    <mergeCell ref="M244:M247"/>
    <mergeCell ref="M249:M252"/>
    <mergeCell ref="M254:M256"/>
    <mergeCell ref="M258:M260"/>
    <mergeCell ref="M262:M265"/>
    <mergeCell ref="M267:M271"/>
    <mergeCell ref="M273:M278"/>
    <mergeCell ref="M280:M283"/>
    <mergeCell ref="M285:M288"/>
    <mergeCell ref="M193:M196"/>
    <mergeCell ref="M198:M203"/>
    <mergeCell ref="M205:M210"/>
    <mergeCell ref="M212:M215"/>
    <mergeCell ref="M217:M222"/>
    <mergeCell ref="M224:M226"/>
    <mergeCell ref="M228:M230"/>
    <mergeCell ref="M232:M234"/>
    <mergeCell ref="M236:M238"/>
    <mergeCell ref="M109:M115"/>
    <mergeCell ref="M117:M121"/>
    <mergeCell ref="M123:M127"/>
    <mergeCell ref="M129:M131"/>
    <mergeCell ref="M133:M135"/>
    <mergeCell ref="M137:M142"/>
    <mergeCell ref="M144:M149"/>
    <mergeCell ref="M151:M158"/>
    <mergeCell ref="M160:M167"/>
    <mergeCell ref="L267:L271"/>
    <mergeCell ref="L273:L278"/>
    <mergeCell ref="L280:L283"/>
    <mergeCell ref="L285:L288"/>
    <mergeCell ref="L290:L293"/>
    <mergeCell ref="L295:L298"/>
    <mergeCell ref="L300:L303"/>
    <mergeCell ref="M4:M6"/>
    <mergeCell ref="M8:M13"/>
    <mergeCell ref="M15:M21"/>
    <mergeCell ref="M23:M26"/>
    <mergeCell ref="M28:M32"/>
    <mergeCell ref="M34:M38"/>
    <mergeCell ref="M40:M43"/>
    <mergeCell ref="M45:M50"/>
    <mergeCell ref="M52:M57"/>
    <mergeCell ref="M59:M66"/>
    <mergeCell ref="M68:M71"/>
    <mergeCell ref="M73:M75"/>
    <mergeCell ref="M77:M79"/>
    <mergeCell ref="M81:M87"/>
    <mergeCell ref="M89:M93"/>
    <mergeCell ref="M97:M100"/>
    <mergeCell ref="M102:M103"/>
    <mergeCell ref="L224:L226"/>
    <mergeCell ref="L228:L230"/>
    <mergeCell ref="L232:L234"/>
    <mergeCell ref="L236:L238"/>
    <mergeCell ref="L240:L242"/>
    <mergeCell ref="L244:L247"/>
    <mergeCell ref="L249:L252"/>
    <mergeCell ref="L254:L256"/>
    <mergeCell ref="L258:L260"/>
    <mergeCell ref="L144:L149"/>
    <mergeCell ref="L151:L158"/>
    <mergeCell ref="L160:L167"/>
    <mergeCell ref="L169:L174"/>
    <mergeCell ref="L176:L180"/>
    <mergeCell ref="L182:L186"/>
    <mergeCell ref="L188:L191"/>
    <mergeCell ref="L193:L196"/>
    <mergeCell ref="L198:L203"/>
    <mergeCell ref="K295:K298"/>
    <mergeCell ref="K300:K303"/>
    <mergeCell ref="L4:L6"/>
    <mergeCell ref="L8:L13"/>
    <mergeCell ref="L15:L21"/>
    <mergeCell ref="L23:L26"/>
    <mergeCell ref="L28:L32"/>
    <mergeCell ref="L34:L38"/>
    <mergeCell ref="L40:L43"/>
    <mergeCell ref="L45:L50"/>
    <mergeCell ref="L52:L57"/>
    <mergeCell ref="L59:L66"/>
    <mergeCell ref="L68:L71"/>
    <mergeCell ref="L73:L75"/>
    <mergeCell ref="L77:L79"/>
    <mergeCell ref="L81:L87"/>
    <mergeCell ref="L89:L93"/>
    <mergeCell ref="L97:L100"/>
    <mergeCell ref="L102:L103"/>
    <mergeCell ref="L105:L107"/>
    <mergeCell ref="L109:L115"/>
    <mergeCell ref="L117:L121"/>
    <mergeCell ref="L123:L127"/>
    <mergeCell ref="L129:L131"/>
    <mergeCell ref="K244:K247"/>
    <mergeCell ref="K249:K252"/>
    <mergeCell ref="K254:K256"/>
    <mergeCell ref="K258:K260"/>
    <mergeCell ref="K262:K265"/>
    <mergeCell ref="K267:K271"/>
    <mergeCell ref="K273:K278"/>
    <mergeCell ref="K280:K283"/>
    <mergeCell ref="K285:K288"/>
    <mergeCell ref="K193:K196"/>
    <mergeCell ref="K198:K203"/>
    <mergeCell ref="K205:K210"/>
    <mergeCell ref="K212:K215"/>
    <mergeCell ref="K217:K222"/>
    <mergeCell ref="K224:K226"/>
    <mergeCell ref="K228:K230"/>
    <mergeCell ref="K232:K234"/>
    <mergeCell ref="K236:K238"/>
    <mergeCell ref="K129:K131"/>
    <mergeCell ref="K133:K135"/>
    <mergeCell ref="K137:K142"/>
    <mergeCell ref="K144:K149"/>
    <mergeCell ref="K151:K158"/>
    <mergeCell ref="K160:K167"/>
    <mergeCell ref="K169:K174"/>
    <mergeCell ref="K176:K180"/>
    <mergeCell ref="K182:K186"/>
    <mergeCell ref="J267:J271"/>
    <mergeCell ref="J273:J278"/>
    <mergeCell ref="J280:J283"/>
    <mergeCell ref="J285:J288"/>
    <mergeCell ref="J290:J293"/>
    <mergeCell ref="J295:J298"/>
    <mergeCell ref="J300:J303"/>
    <mergeCell ref="K4:K6"/>
    <mergeCell ref="K8:K13"/>
    <mergeCell ref="K15:K21"/>
    <mergeCell ref="K23:K26"/>
    <mergeCell ref="K28:K32"/>
    <mergeCell ref="K34:K38"/>
    <mergeCell ref="K40:K43"/>
    <mergeCell ref="K45:K50"/>
    <mergeCell ref="K52:K57"/>
    <mergeCell ref="K59:K66"/>
    <mergeCell ref="K68:K71"/>
    <mergeCell ref="K73:K75"/>
    <mergeCell ref="K77:K79"/>
    <mergeCell ref="K81:K87"/>
    <mergeCell ref="K89:K93"/>
    <mergeCell ref="K97:K100"/>
    <mergeCell ref="K102:K103"/>
    <mergeCell ref="J224:J226"/>
    <mergeCell ref="J228:J230"/>
    <mergeCell ref="J232:J234"/>
    <mergeCell ref="J236:J238"/>
    <mergeCell ref="J240:J242"/>
    <mergeCell ref="J244:J247"/>
    <mergeCell ref="J249:J252"/>
    <mergeCell ref="J254:J256"/>
    <mergeCell ref="J258:J260"/>
    <mergeCell ref="J160:J167"/>
    <mergeCell ref="J169:J174"/>
    <mergeCell ref="J176:J180"/>
    <mergeCell ref="J182:J186"/>
    <mergeCell ref="J188:J191"/>
    <mergeCell ref="J193:J196"/>
    <mergeCell ref="J198:J203"/>
    <mergeCell ref="J205:J210"/>
    <mergeCell ref="J212:J215"/>
    <mergeCell ref="I295:I298"/>
    <mergeCell ref="I300:I303"/>
    <mergeCell ref="J4:J6"/>
    <mergeCell ref="J8:J13"/>
    <mergeCell ref="J15:J21"/>
    <mergeCell ref="J23:J26"/>
    <mergeCell ref="J28:J32"/>
    <mergeCell ref="J34:J38"/>
    <mergeCell ref="J40:J43"/>
    <mergeCell ref="J45:J50"/>
    <mergeCell ref="J52:J57"/>
    <mergeCell ref="J59:J66"/>
    <mergeCell ref="J68:J71"/>
    <mergeCell ref="J73:J75"/>
    <mergeCell ref="J77:J79"/>
    <mergeCell ref="J81:J87"/>
    <mergeCell ref="J89:J93"/>
    <mergeCell ref="J97:J100"/>
    <mergeCell ref="J102:J103"/>
    <mergeCell ref="J105:J107"/>
    <mergeCell ref="J109:J115"/>
    <mergeCell ref="J117:J121"/>
    <mergeCell ref="J123:J127"/>
    <mergeCell ref="J129:J131"/>
    <mergeCell ref="I244:I247"/>
    <mergeCell ref="I249:I252"/>
    <mergeCell ref="I254:I256"/>
    <mergeCell ref="I258:I260"/>
    <mergeCell ref="I262:I265"/>
    <mergeCell ref="I267:I271"/>
    <mergeCell ref="I273:I278"/>
    <mergeCell ref="I280:I283"/>
    <mergeCell ref="I285:I288"/>
    <mergeCell ref="I193:I196"/>
    <mergeCell ref="I198:I203"/>
    <mergeCell ref="I205:I210"/>
    <mergeCell ref="I212:I215"/>
    <mergeCell ref="I217:I222"/>
    <mergeCell ref="I224:I226"/>
    <mergeCell ref="I228:I230"/>
    <mergeCell ref="I232:I234"/>
    <mergeCell ref="I236:I238"/>
    <mergeCell ref="I129:I131"/>
    <mergeCell ref="I133:I135"/>
    <mergeCell ref="I137:I142"/>
    <mergeCell ref="I144:I149"/>
    <mergeCell ref="I151:I158"/>
    <mergeCell ref="I160:I167"/>
    <mergeCell ref="I169:I174"/>
    <mergeCell ref="I176:I180"/>
    <mergeCell ref="I182:I186"/>
    <mergeCell ref="H267:H271"/>
    <mergeCell ref="H273:H278"/>
    <mergeCell ref="H280:H283"/>
    <mergeCell ref="H285:H288"/>
    <mergeCell ref="H290:H293"/>
    <mergeCell ref="H295:H298"/>
    <mergeCell ref="H300:H303"/>
    <mergeCell ref="I4:I6"/>
    <mergeCell ref="I8:I13"/>
    <mergeCell ref="I15:I21"/>
    <mergeCell ref="I23:I26"/>
    <mergeCell ref="I28:I32"/>
    <mergeCell ref="I34:I38"/>
    <mergeCell ref="I40:I43"/>
    <mergeCell ref="I45:I50"/>
    <mergeCell ref="I52:I57"/>
    <mergeCell ref="I59:I66"/>
    <mergeCell ref="I68:I71"/>
    <mergeCell ref="I73:I75"/>
    <mergeCell ref="I77:I79"/>
    <mergeCell ref="I81:I87"/>
    <mergeCell ref="I89:I93"/>
    <mergeCell ref="I97:I100"/>
    <mergeCell ref="I102:I103"/>
    <mergeCell ref="H224:H226"/>
    <mergeCell ref="H228:H230"/>
    <mergeCell ref="H232:H234"/>
    <mergeCell ref="H236:H238"/>
    <mergeCell ref="H240:H242"/>
    <mergeCell ref="H244:H247"/>
    <mergeCell ref="H249:H252"/>
    <mergeCell ref="H254:H256"/>
    <mergeCell ref="H258:H260"/>
    <mergeCell ref="H160:H167"/>
    <mergeCell ref="H169:H174"/>
    <mergeCell ref="H176:H180"/>
    <mergeCell ref="H182:H186"/>
    <mergeCell ref="H188:H191"/>
    <mergeCell ref="H193:H196"/>
    <mergeCell ref="H198:H203"/>
    <mergeCell ref="H205:H210"/>
    <mergeCell ref="H212:H215"/>
    <mergeCell ref="G295:G298"/>
    <mergeCell ref="G300:G303"/>
    <mergeCell ref="H4:H6"/>
    <mergeCell ref="H8:H13"/>
    <mergeCell ref="H15:H21"/>
    <mergeCell ref="H23:H26"/>
    <mergeCell ref="H28:H32"/>
    <mergeCell ref="H34:H38"/>
    <mergeCell ref="H40:H43"/>
    <mergeCell ref="H45:H50"/>
    <mergeCell ref="H52:H57"/>
    <mergeCell ref="H59:H66"/>
    <mergeCell ref="H68:H71"/>
    <mergeCell ref="H73:H75"/>
    <mergeCell ref="H77:H79"/>
    <mergeCell ref="H81:H87"/>
    <mergeCell ref="H89:H93"/>
    <mergeCell ref="H97:H100"/>
    <mergeCell ref="H102:H103"/>
    <mergeCell ref="H105:H107"/>
    <mergeCell ref="H109:H115"/>
    <mergeCell ref="H117:H121"/>
    <mergeCell ref="H123:H127"/>
    <mergeCell ref="H129:H131"/>
    <mergeCell ref="G244:G247"/>
    <mergeCell ref="G249:G252"/>
    <mergeCell ref="G254:G256"/>
    <mergeCell ref="G258:G260"/>
    <mergeCell ref="G262:G265"/>
    <mergeCell ref="G267:G271"/>
    <mergeCell ref="G273:G278"/>
    <mergeCell ref="G280:G283"/>
    <mergeCell ref="G285:G288"/>
    <mergeCell ref="G193:G196"/>
    <mergeCell ref="G198:G203"/>
    <mergeCell ref="G205:G210"/>
    <mergeCell ref="G212:G215"/>
    <mergeCell ref="G217:G222"/>
    <mergeCell ref="G224:G226"/>
    <mergeCell ref="G228:G230"/>
    <mergeCell ref="G232:G234"/>
    <mergeCell ref="G236:G238"/>
    <mergeCell ref="G129:G131"/>
    <mergeCell ref="G133:G135"/>
    <mergeCell ref="G137:G142"/>
    <mergeCell ref="G144:G149"/>
    <mergeCell ref="G151:G158"/>
    <mergeCell ref="G160:G167"/>
    <mergeCell ref="G169:G174"/>
    <mergeCell ref="G176:G180"/>
    <mergeCell ref="G182:G186"/>
    <mergeCell ref="F267:F271"/>
    <mergeCell ref="F273:F278"/>
    <mergeCell ref="F280:F283"/>
    <mergeCell ref="F285:F288"/>
    <mergeCell ref="F290:F293"/>
    <mergeCell ref="F295:F298"/>
    <mergeCell ref="F300:F303"/>
    <mergeCell ref="G4:G6"/>
    <mergeCell ref="G8:G13"/>
    <mergeCell ref="G15:G21"/>
    <mergeCell ref="G23:G26"/>
    <mergeCell ref="G28:G32"/>
    <mergeCell ref="G34:G38"/>
    <mergeCell ref="G40:G43"/>
    <mergeCell ref="G45:G50"/>
    <mergeCell ref="G52:G57"/>
    <mergeCell ref="G59:G66"/>
    <mergeCell ref="G68:G71"/>
    <mergeCell ref="G73:G75"/>
    <mergeCell ref="G77:G79"/>
    <mergeCell ref="G81:G87"/>
    <mergeCell ref="G89:G93"/>
    <mergeCell ref="G97:G100"/>
    <mergeCell ref="G102:G103"/>
    <mergeCell ref="F224:F226"/>
    <mergeCell ref="F228:F230"/>
    <mergeCell ref="F232:F234"/>
    <mergeCell ref="F236:F238"/>
    <mergeCell ref="F240:F242"/>
    <mergeCell ref="F244:F247"/>
    <mergeCell ref="F249:F252"/>
    <mergeCell ref="F254:F256"/>
    <mergeCell ref="F258:F260"/>
    <mergeCell ref="F160:F167"/>
    <mergeCell ref="F169:F174"/>
    <mergeCell ref="F176:F180"/>
    <mergeCell ref="F182:F186"/>
    <mergeCell ref="F188:F191"/>
    <mergeCell ref="F193:F196"/>
    <mergeCell ref="F198:F203"/>
    <mergeCell ref="F205:F210"/>
    <mergeCell ref="F212:F215"/>
    <mergeCell ref="E295:E298"/>
    <mergeCell ref="E300:E303"/>
    <mergeCell ref="F4:F6"/>
    <mergeCell ref="F8:F13"/>
    <mergeCell ref="F15:F21"/>
    <mergeCell ref="F23:F26"/>
    <mergeCell ref="F28:F32"/>
    <mergeCell ref="F34:F38"/>
    <mergeCell ref="F40:F43"/>
    <mergeCell ref="F45:F50"/>
    <mergeCell ref="F52:F57"/>
    <mergeCell ref="F59:F66"/>
    <mergeCell ref="F68:F71"/>
    <mergeCell ref="F73:F75"/>
    <mergeCell ref="F77:F79"/>
    <mergeCell ref="F81:F87"/>
    <mergeCell ref="F89:F93"/>
    <mergeCell ref="F97:F100"/>
    <mergeCell ref="F102:F103"/>
    <mergeCell ref="F105:F107"/>
    <mergeCell ref="F109:F115"/>
    <mergeCell ref="F117:F121"/>
    <mergeCell ref="F123:F127"/>
    <mergeCell ref="F129:F131"/>
    <mergeCell ref="E244:E247"/>
    <mergeCell ref="E249:E252"/>
    <mergeCell ref="E254:E256"/>
    <mergeCell ref="E258:E260"/>
    <mergeCell ref="E262:E265"/>
    <mergeCell ref="E267:E271"/>
    <mergeCell ref="E273:E278"/>
    <mergeCell ref="E280:E283"/>
    <mergeCell ref="E285:E288"/>
    <mergeCell ref="E193:E196"/>
    <mergeCell ref="E198:E203"/>
    <mergeCell ref="E205:E210"/>
    <mergeCell ref="E212:E215"/>
    <mergeCell ref="E217:E222"/>
    <mergeCell ref="E224:E226"/>
    <mergeCell ref="E228:E230"/>
    <mergeCell ref="E232:E234"/>
    <mergeCell ref="E236:E238"/>
    <mergeCell ref="E129:E131"/>
    <mergeCell ref="E133:E135"/>
    <mergeCell ref="E137:E142"/>
    <mergeCell ref="E144:E149"/>
    <mergeCell ref="E151:E158"/>
    <mergeCell ref="E160:E167"/>
    <mergeCell ref="E169:E174"/>
    <mergeCell ref="E176:E180"/>
    <mergeCell ref="E182:E186"/>
    <mergeCell ref="D285:D289"/>
    <mergeCell ref="D290:D294"/>
    <mergeCell ref="D295:D299"/>
    <mergeCell ref="D300:D304"/>
    <mergeCell ref="E2:E3"/>
    <mergeCell ref="E4:E6"/>
    <mergeCell ref="E8:E13"/>
    <mergeCell ref="E15:E21"/>
    <mergeCell ref="E23:E26"/>
    <mergeCell ref="E28:E32"/>
    <mergeCell ref="E34:E38"/>
    <mergeCell ref="E40:E43"/>
    <mergeCell ref="E45:E50"/>
    <mergeCell ref="E52:E57"/>
    <mergeCell ref="E59:E66"/>
    <mergeCell ref="E68:E71"/>
    <mergeCell ref="E73:E75"/>
    <mergeCell ref="E77:E79"/>
    <mergeCell ref="E81:E87"/>
    <mergeCell ref="E89:E93"/>
    <mergeCell ref="E97:E100"/>
    <mergeCell ref="E102:E103"/>
    <mergeCell ref="E105:E107"/>
    <mergeCell ref="E109:E115"/>
    <mergeCell ref="D240:D243"/>
    <mergeCell ref="D244:D248"/>
    <mergeCell ref="D249:D253"/>
    <mergeCell ref="D254:D257"/>
    <mergeCell ref="D258:D261"/>
    <mergeCell ref="D262:D266"/>
    <mergeCell ref="D267:D272"/>
    <mergeCell ref="D273:D279"/>
    <mergeCell ref="D280:D284"/>
    <mergeCell ref="D193:D197"/>
    <mergeCell ref="D198:D204"/>
    <mergeCell ref="D205:D211"/>
    <mergeCell ref="D212:D216"/>
    <mergeCell ref="D217:D223"/>
    <mergeCell ref="D224:D227"/>
    <mergeCell ref="D228:D231"/>
    <mergeCell ref="D232:D235"/>
    <mergeCell ref="D236:D239"/>
    <mergeCell ref="D133:D136"/>
    <mergeCell ref="D137:D143"/>
    <mergeCell ref="D144:D150"/>
    <mergeCell ref="D151:D159"/>
    <mergeCell ref="D160:D168"/>
    <mergeCell ref="D169:D175"/>
    <mergeCell ref="D176:D181"/>
    <mergeCell ref="D182:D187"/>
    <mergeCell ref="D188:D192"/>
    <mergeCell ref="D92:D94"/>
    <mergeCell ref="D95:D96"/>
    <mergeCell ref="D97:D101"/>
    <mergeCell ref="D102:D104"/>
    <mergeCell ref="D105:D108"/>
    <mergeCell ref="D109:D116"/>
    <mergeCell ref="D117:D122"/>
    <mergeCell ref="D123:D128"/>
    <mergeCell ref="D129:D132"/>
    <mergeCell ref="C280:C284"/>
    <mergeCell ref="C285:C289"/>
    <mergeCell ref="C290:C294"/>
    <mergeCell ref="C295:C299"/>
    <mergeCell ref="C300:C304"/>
    <mergeCell ref="D2:D3"/>
    <mergeCell ref="D4:D7"/>
    <mergeCell ref="D8:D14"/>
    <mergeCell ref="D15:D22"/>
    <mergeCell ref="D23:D27"/>
    <mergeCell ref="D28:D30"/>
    <mergeCell ref="D31:D33"/>
    <mergeCell ref="D34:D39"/>
    <mergeCell ref="D40:D41"/>
    <mergeCell ref="D42:D44"/>
    <mergeCell ref="D45:D51"/>
    <mergeCell ref="D52:D58"/>
    <mergeCell ref="D59:D62"/>
    <mergeCell ref="D63:D67"/>
    <mergeCell ref="D68:D72"/>
    <mergeCell ref="D73:D76"/>
    <mergeCell ref="D77:D80"/>
    <mergeCell ref="D81:D88"/>
    <mergeCell ref="D89:D91"/>
    <mergeCell ref="C236:C239"/>
    <mergeCell ref="C240:C243"/>
    <mergeCell ref="C244:C248"/>
    <mergeCell ref="C249:C253"/>
    <mergeCell ref="C254:C257"/>
    <mergeCell ref="C258:C261"/>
    <mergeCell ref="C262:C266"/>
    <mergeCell ref="C267:C272"/>
    <mergeCell ref="C273:C279"/>
    <mergeCell ref="C188:C192"/>
    <mergeCell ref="C193:C197"/>
    <mergeCell ref="C198:C204"/>
    <mergeCell ref="C205:C211"/>
    <mergeCell ref="C212:C216"/>
    <mergeCell ref="C217:C223"/>
    <mergeCell ref="C224:C227"/>
    <mergeCell ref="C228:C231"/>
    <mergeCell ref="C232:C235"/>
    <mergeCell ref="C129:C132"/>
    <mergeCell ref="C133:C136"/>
    <mergeCell ref="C137:C143"/>
    <mergeCell ref="C144:C150"/>
    <mergeCell ref="C151:C159"/>
    <mergeCell ref="C160:C168"/>
    <mergeCell ref="C169:C175"/>
    <mergeCell ref="C176:C181"/>
    <mergeCell ref="C182:C187"/>
    <mergeCell ref="C89:C91"/>
    <mergeCell ref="C92:C94"/>
    <mergeCell ref="C95:C96"/>
    <mergeCell ref="C97:C101"/>
    <mergeCell ref="C102:C104"/>
    <mergeCell ref="C105:C108"/>
    <mergeCell ref="C109:C116"/>
    <mergeCell ref="C117:C122"/>
    <mergeCell ref="C123:C128"/>
    <mergeCell ref="B273:B279"/>
    <mergeCell ref="B280:B284"/>
    <mergeCell ref="B285:B289"/>
    <mergeCell ref="B290:B294"/>
    <mergeCell ref="B295:B299"/>
    <mergeCell ref="B300:B304"/>
    <mergeCell ref="C2:C3"/>
    <mergeCell ref="C4:C7"/>
    <mergeCell ref="C8:C14"/>
    <mergeCell ref="C15:C22"/>
    <mergeCell ref="C23:C27"/>
    <mergeCell ref="C28:C30"/>
    <mergeCell ref="C31:C33"/>
    <mergeCell ref="C34:C39"/>
    <mergeCell ref="C40:C41"/>
    <mergeCell ref="C42:C44"/>
    <mergeCell ref="C45:C51"/>
    <mergeCell ref="C52:C58"/>
    <mergeCell ref="C59:C62"/>
    <mergeCell ref="C63:C67"/>
    <mergeCell ref="C68:C72"/>
    <mergeCell ref="C73:C76"/>
    <mergeCell ref="C77:C80"/>
    <mergeCell ref="C81:C88"/>
    <mergeCell ref="B232:B235"/>
    <mergeCell ref="B236:B239"/>
    <mergeCell ref="B240:B243"/>
    <mergeCell ref="B244:B248"/>
    <mergeCell ref="B249:B253"/>
    <mergeCell ref="B254:B257"/>
    <mergeCell ref="B258:B261"/>
    <mergeCell ref="B262:B266"/>
    <mergeCell ref="B267:B272"/>
    <mergeCell ref="B182:B187"/>
    <mergeCell ref="B188:B192"/>
    <mergeCell ref="B193:B197"/>
    <mergeCell ref="B198:B204"/>
    <mergeCell ref="B205:B211"/>
    <mergeCell ref="B212:B216"/>
    <mergeCell ref="B217:B223"/>
    <mergeCell ref="B224:B227"/>
    <mergeCell ref="B228:B231"/>
    <mergeCell ref="B123:B128"/>
    <mergeCell ref="B129:B132"/>
    <mergeCell ref="B133:B136"/>
    <mergeCell ref="B137:B143"/>
    <mergeCell ref="B144:B150"/>
    <mergeCell ref="B151:B159"/>
    <mergeCell ref="B160:B168"/>
    <mergeCell ref="B169:B175"/>
    <mergeCell ref="B176:B181"/>
    <mergeCell ref="B81:B88"/>
    <mergeCell ref="B89:B91"/>
    <mergeCell ref="B92:B94"/>
    <mergeCell ref="B95:B96"/>
    <mergeCell ref="B97:B101"/>
    <mergeCell ref="B102:B104"/>
    <mergeCell ref="B105:B108"/>
    <mergeCell ref="B109:B116"/>
    <mergeCell ref="B117:B122"/>
    <mergeCell ref="A267:A272"/>
    <mergeCell ref="A273:A279"/>
    <mergeCell ref="A280:A284"/>
    <mergeCell ref="A285:A289"/>
    <mergeCell ref="A290:A294"/>
    <mergeCell ref="A295:A299"/>
    <mergeCell ref="A300:A304"/>
    <mergeCell ref="B2:B3"/>
    <mergeCell ref="B4:B7"/>
    <mergeCell ref="B8:B14"/>
    <mergeCell ref="B15:B22"/>
    <mergeCell ref="B23:B27"/>
    <mergeCell ref="B28:B30"/>
    <mergeCell ref="B31:B33"/>
    <mergeCell ref="B34:B39"/>
    <mergeCell ref="B40:B41"/>
    <mergeCell ref="B42:B44"/>
    <mergeCell ref="B45:B51"/>
    <mergeCell ref="B52:B58"/>
    <mergeCell ref="B59:B62"/>
    <mergeCell ref="B63:B67"/>
    <mergeCell ref="B68:B72"/>
    <mergeCell ref="B73:B76"/>
    <mergeCell ref="B77:B80"/>
    <mergeCell ref="A228:A231"/>
    <mergeCell ref="A232:A235"/>
    <mergeCell ref="A236:A239"/>
    <mergeCell ref="A240:A243"/>
    <mergeCell ref="A244:A248"/>
    <mergeCell ref="A249:A253"/>
    <mergeCell ref="A254:A257"/>
    <mergeCell ref="A258:A261"/>
    <mergeCell ref="A262:A266"/>
    <mergeCell ref="A176:A181"/>
    <mergeCell ref="A182:A187"/>
    <mergeCell ref="A188:A192"/>
    <mergeCell ref="A193:A197"/>
    <mergeCell ref="A198:A204"/>
    <mergeCell ref="A205:A211"/>
    <mergeCell ref="A212:A216"/>
    <mergeCell ref="A217:A223"/>
    <mergeCell ref="A224:A227"/>
    <mergeCell ref="A117:A122"/>
    <mergeCell ref="A123:A128"/>
    <mergeCell ref="A129:A132"/>
    <mergeCell ref="A133:A136"/>
    <mergeCell ref="A137:A143"/>
    <mergeCell ref="A144:A150"/>
    <mergeCell ref="A151:A159"/>
    <mergeCell ref="A160:A168"/>
    <mergeCell ref="A169:A175"/>
    <mergeCell ref="E299:M299"/>
    <mergeCell ref="O299:R299"/>
    <mergeCell ref="E304:M304"/>
    <mergeCell ref="O304:R304"/>
    <mergeCell ref="A4:A7"/>
    <mergeCell ref="A8:A14"/>
    <mergeCell ref="A15:A22"/>
    <mergeCell ref="A23:A27"/>
    <mergeCell ref="A28:A33"/>
    <mergeCell ref="A34:A39"/>
    <mergeCell ref="A40:A44"/>
    <mergeCell ref="A45:A51"/>
    <mergeCell ref="A52:A58"/>
    <mergeCell ref="A59:A67"/>
    <mergeCell ref="A68:A72"/>
    <mergeCell ref="A73:A76"/>
    <mergeCell ref="A77:A80"/>
    <mergeCell ref="A81:A88"/>
    <mergeCell ref="A89:A94"/>
    <mergeCell ref="A95:A96"/>
    <mergeCell ref="A97:A101"/>
    <mergeCell ref="A102:A104"/>
    <mergeCell ref="A105:A108"/>
    <mergeCell ref="A109:A116"/>
    <mergeCell ref="E272:M272"/>
    <mergeCell ref="O272:R272"/>
    <mergeCell ref="E279:M279"/>
    <mergeCell ref="O279:R279"/>
    <mergeCell ref="E284:M284"/>
    <mergeCell ref="O284:R284"/>
    <mergeCell ref="E289:M289"/>
    <mergeCell ref="O289:R289"/>
    <mergeCell ref="E294:M294"/>
    <mergeCell ref="O294:R294"/>
    <mergeCell ref="E290:E293"/>
    <mergeCell ref="G290:G293"/>
    <mergeCell ref="I290:I293"/>
    <mergeCell ref="K290:K293"/>
    <mergeCell ref="M290:M293"/>
    <mergeCell ref="N290:N293"/>
    <mergeCell ref="E248:M248"/>
    <mergeCell ref="O248:R248"/>
    <mergeCell ref="E253:M253"/>
    <mergeCell ref="O253:R253"/>
    <mergeCell ref="E257:M257"/>
    <mergeCell ref="O257:R257"/>
    <mergeCell ref="E261:M261"/>
    <mergeCell ref="O261:R261"/>
    <mergeCell ref="E266:M266"/>
    <mergeCell ref="O266:R266"/>
    <mergeCell ref="F262:F265"/>
    <mergeCell ref="H262:H265"/>
    <mergeCell ref="J262:J265"/>
    <mergeCell ref="L262:L265"/>
    <mergeCell ref="E227:M227"/>
    <mergeCell ref="O227:R227"/>
    <mergeCell ref="E231:M231"/>
    <mergeCell ref="O231:R231"/>
    <mergeCell ref="E235:M235"/>
    <mergeCell ref="O235:R235"/>
    <mergeCell ref="E239:M239"/>
    <mergeCell ref="O239:R239"/>
    <mergeCell ref="E243:M243"/>
    <mergeCell ref="O243:R243"/>
    <mergeCell ref="E240:E242"/>
    <mergeCell ref="G240:G242"/>
    <mergeCell ref="I240:I242"/>
    <mergeCell ref="K240:K242"/>
    <mergeCell ref="M240:M242"/>
    <mergeCell ref="N240:N242"/>
    <mergeCell ref="E197:M197"/>
    <mergeCell ref="O197:R197"/>
    <mergeCell ref="E204:M204"/>
    <mergeCell ref="O204:R204"/>
    <mergeCell ref="E211:M211"/>
    <mergeCell ref="O211:R211"/>
    <mergeCell ref="E216:M216"/>
    <mergeCell ref="O216:R216"/>
    <mergeCell ref="E223:M223"/>
    <mergeCell ref="O223:R223"/>
    <mergeCell ref="F217:F222"/>
    <mergeCell ref="H217:H222"/>
    <mergeCell ref="J217:J222"/>
    <mergeCell ref="L205:L210"/>
    <mergeCell ref="L212:L215"/>
    <mergeCell ref="L217:L222"/>
    <mergeCell ref="E168:M168"/>
    <mergeCell ref="O168:R168"/>
    <mergeCell ref="E175:M175"/>
    <mergeCell ref="O175:R175"/>
    <mergeCell ref="E181:M181"/>
    <mergeCell ref="O181:R181"/>
    <mergeCell ref="E187:M187"/>
    <mergeCell ref="O187:R187"/>
    <mergeCell ref="E192:M192"/>
    <mergeCell ref="O192:R192"/>
    <mergeCell ref="E188:E191"/>
    <mergeCell ref="G188:G191"/>
    <mergeCell ref="I188:I191"/>
    <mergeCell ref="K188:K191"/>
    <mergeCell ref="M169:M174"/>
    <mergeCell ref="M176:M180"/>
    <mergeCell ref="M182:M186"/>
    <mergeCell ref="M188:M191"/>
    <mergeCell ref="N188:N191"/>
    <mergeCell ref="E132:M132"/>
    <mergeCell ref="O132:R132"/>
    <mergeCell ref="E136:M136"/>
    <mergeCell ref="O136:R136"/>
    <mergeCell ref="E143:M143"/>
    <mergeCell ref="O143:R143"/>
    <mergeCell ref="E150:M150"/>
    <mergeCell ref="O150:R150"/>
    <mergeCell ref="E159:M159"/>
    <mergeCell ref="O159:R159"/>
    <mergeCell ref="F133:F135"/>
    <mergeCell ref="F137:F142"/>
    <mergeCell ref="F144:F149"/>
    <mergeCell ref="F151:F158"/>
    <mergeCell ref="H133:H135"/>
    <mergeCell ref="H137:H142"/>
    <mergeCell ref="H144:H149"/>
    <mergeCell ref="H151:H158"/>
    <mergeCell ref="J133:J135"/>
    <mergeCell ref="J137:J142"/>
    <mergeCell ref="J144:J149"/>
    <mergeCell ref="J151:J158"/>
    <mergeCell ref="L133:L135"/>
    <mergeCell ref="L137:L142"/>
    <mergeCell ref="E104:M104"/>
    <mergeCell ref="E108:M108"/>
    <mergeCell ref="O108:R108"/>
    <mergeCell ref="E116:M116"/>
    <mergeCell ref="O116:R116"/>
    <mergeCell ref="E122:M122"/>
    <mergeCell ref="O122:R122"/>
    <mergeCell ref="E128:M128"/>
    <mergeCell ref="O128:R128"/>
    <mergeCell ref="E117:E121"/>
    <mergeCell ref="E123:E127"/>
    <mergeCell ref="G105:G107"/>
    <mergeCell ref="G109:G115"/>
    <mergeCell ref="G117:G121"/>
    <mergeCell ref="G123:G127"/>
    <mergeCell ref="I105:I107"/>
    <mergeCell ref="I109:I115"/>
    <mergeCell ref="I117:I121"/>
    <mergeCell ref="I123:I127"/>
    <mergeCell ref="K105:K107"/>
    <mergeCell ref="K109:K115"/>
    <mergeCell ref="K117:K121"/>
    <mergeCell ref="K123:K127"/>
    <mergeCell ref="M105:M107"/>
    <mergeCell ref="E80:M80"/>
    <mergeCell ref="O80:R80"/>
    <mergeCell ref="E88:M88"/>
    <mergeCell ref="O88:R88"/>
    <mergeCell ref="E94:M94"/>
    <mergeCell ref="O94:R94"/>
    <mergeCell ref="E96:M96"/>
    <mergeCell ref="E101:M101"/>
    <mergeCell ref="O101:R101"/>
    <mergeCell ref="E51:M51"/>
    <mergeCell ref="O51:R51"/>
    <mergeCell ref="E58:M58"/>
    <mergeCell ref="O58:R58"/>
    <mergeCell ref="E67:M67"/>
    <mergeCell ref="O67:R67"/>
    <mergeCell ref="E72:M72"/>
    <mergeCell ref="O72:R72"/>
    <mergeCell ref="E76:M76"/>
    <mergeCell ref="O76:R76"/>
    <mergeCell ref="E22:M22"/>
    <mergeCell ref="O22:R22"/>
    <mergeCell ref="E27:M27"/>
    <mergeCell ref="O27:R27"/>
    <mergeCell ref="E33:M33"/>
    <mergeCell ref="O33:R33"/>
    <mergeCell ref="E39:M39"/>
    <mergeCell ref="O39:R39"/>
    <mergeCell ref="E44:M44"/>
    <mergeCell ref="O44:R44"/>
    <mergeCell ref="A1:T1"/>
    <mergeCell ref="F2:H2"/>
    <mergeCell ref="I2:K2"/>
    <mergeCell ref="L2:M2"/>
    <mergeCell ref="O2:S2"/>
    <mergeCell ref="E7:M7"/>
    <mergeCell ref="O7:R7"/>
    <mergeCell ref="E14:M14"/>
    <mergeCell ref="O14:R14"/>
  </mergeCells>
  <phoneticPr fontId="10" type="noConversion"/>
  <pageMargins left="0.55069444444444404" right="0.51180555555555596" top="0.39305555555555599" bottom="0.27500000000000002" header="0.31458333333333299" footer="0.19652777777777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8"/>
  <sheetViews>
    <sheetView topLeftCell="A122" workbookViewId="0">
      <selection activeCell="K79" sqref="K79:K83"/>
    </sheetView>
  </sheetViews>
  <sheetFormatPr defaultColWidth="9" defaultRowHeight="13.5" x14ac:dyDescent="0.15"/>
  <cols>
    <col min="1" max="1" width="3.25" style="15" customWidth="1"/>
    <col min="2" max="2" width="9.125" style="16" customWidth="1"/>
    <col min="3" max="3" width="14.625" style="16" customWidth="1"/>
    <col min="4" max="4" width="11.5" customWidth="1"/>
    <col min="5" max="5" width="8.125" style="17" customWidth="1"/>
    <col min="6" max="6" width="2.5" customWidth="1"/>
    <col min="7" max="7" width="3.25" customWidth="1"/>
    <col min="9" max="9" width="14.625" customWidth="1"/>
    <col min="10" max="10" width="11.5" customWidth="1"/>
    <col min="11" max="11" width="9" style="17"/>
  </cols>
  <sheetData>
    <row r="1" spans="1:11" ht="24" customHeight="1" x14ac:dyDescent="0.15">
      <c r="A1" s="26" t="s">
        <v>0</v>
      </c>
      <c r="B1" s="27"/>
      <c r="C1" s="26"/>
      <c r="D1" s="26"/>
      <c r="E1" s="77"/>
      <c r="G1" s="26" t="s">
        <v>0</v>
      </c>
      <c r="H1" s="27"/>
      <c r="I1" s="26"/>
      <c r="J1" s="26"/>
      <c r="K1" s="77"/>
    </row>
    <row r="2" spans="1:11" x14ac:dyDescent="0.15">
      <c r="A2" s="18" t="s">
        <v>1</v>
      </c>
      <c r="B2" s="40" t="s">
        <v>2</v>
      </c>
      <c r="C2" s="49" t="s">
        <v>3</v>
      </c>
      <c r="D2" s="40" t="s">
        <v>4</v>
      </c>
      <c r="E2" s="78" t="s">
        <v>212</v>
      </c>
      <c r="G2" s="18" t="s">
        <v>1</v>
      </c>
      <c r="H2" s="40" t="s">
        <v>2</v>
      </c>
      <c r="I2" s="49" t="s">
        <v>3</v>
      </c>
      <c r="J2" s="40" t="s">
        <v>4</v>
      </c>
      <c r="K2" s="78" t="s">
        <v>212</v>
      </c>
    </row>
    <row r="3" spans="1:11" x14ac:dyDescent="0.15">
      <c r="A3" s="19" t="s">
        <v>12</v>
      </c>
      <c r="B3" s="40"/>
      <c r="C3" s="49"/>
      <c r="D3" s="40"/>
      <c r="E3" s="79"/>
      <c r="G3" s="19" t="s">
        <v>12</v>
      </c>
      <c r="H3" s="40"/>
      <c r="I3" s="49"/>
      <c r="J3" s="40"/>
      <c r="K3" s="79"/>
    </row>
    <row r="4" spans="1:11" x14ac:dyDescent="0.15">
      <c r="A4" s="38">
        <v>1</v>
      </c>
      <c r="B4" s="41" t="s">
        <v>25</v>
      </c>
      <c r="C4" s="41" t="s">
        <v>26</v>
      </c>
      <c r="D4" s="51"/>
      <c r="E4" s="80">
        <v>0.13300000000000001</v>
      </c>
      <c r="G4" s="38">
        <v>29</v>
      </c>
      <c r="H4" s="46" t="s">
        <v>143</v>
      </c>
      <c r="I4" s="46" t="s">
        <v>144</v>
      </c>
      <c r="J4" s="46"/>
      <c r="K4" s="80">
        <v>0.39</v>
      </c>
    </row>
    <row r="5" spans="1:11" x14ac:dyDescent="0.15">
      <c r="A5" s="38"/>
      <c r="B5" s="41"/>
      <c r="C5" s="41"/>
      <c r="D5" s="51"/>
      <c r="E5" s="80"/>
      <c r="G5" s="38"/>
      <c r="H5" s="47"/>
      <c r="I5" s="47"/>
      <c r="J5" s="47"/>
      <c r="K5" s="80"/>
    </row>
    <row r="6" spans="1:11" x14ac:dyDescent="0.15">
      <c r="A6" s="38"/>
      <c r="B6" s="41"/>
      <c r="C6" s="41"/>
      <c r="D6" s="51"/>
      <c r="E6" s="80"/>
      <c r="G6" s="38"/>
      <c r="H6" s="47"/>
      <c r="I6" s="47"/>
      <c r="J6" s="47"/>
      <c r="K6" s="80"/>
    </row>
    <row r="7" spans="1:11" x14ac:dyDescent="0.15">
      <c r="A7" s="38"/>
      <c r="B7" s="41"/>
      <c r="C7" s="41"/>
      <c r="D7" s="51"/>
      <c r="E7" s="80"/>
      <c r="G7" s="38"/>
      <c r="H7" s="47"/>
      <c r="I7" s="47" t="s">
        <v>145</v>
      </c>
      <c r="J7" s="47"/>
      <c r="K7" s="80"/>
    </row>
    <row r="8" spans="1:11" x14ac:dyDescent="0.15">
      <c r="A8" s="38">
        <v>2</v>
      </c>
      <c r="B8" s="41" t="s">
        <v>34</v>
      </c>
      <c r="C8" s="41" t="s">
        <v>35</v>
      </c>
      <c r="D8" s="51"/>
      <c r="E8" s="80">
        <v>0.15</v>
      </c>
      <c r="G8" s="38"/>
      <c r="H8" s="47"/>
      <c r="I8" s="47"/>
      <c r="J8" s="47"/>
      <c r="K8" s="80"/>
    </row>
    <row r="9" spans="1:11" x14ac:dyDescent="0.15">
      <c r="A9" s="38"/>
      <c r="B9" s="41"/>
      <c r="C9" s="41"/>
      <c r="D9" s="51"/>
      <c r="E9" s="80"/>
      <c r="G9" s="38"/>
      <c r="H9" s="47"/>
      <c r="I9" s="47"/>
      <c r="J9" s="47"/>
      <c r="K9" s="80"/>
    </row>
    <row r="10" spans="1:11" x14ac:dyDescent="0.15">
      <c r="A10" s="38"/>
      <c r="B10" s="41"/>
      <c r="C10" s="41"/>
      <c r="D10" s="51"/>
      <c r="E10" s="80"/>
      <c r="G10" s="38"/>
      <c r="H10" s="48"/>
      <c r="I10" s="48"/>
      <c r="J10" s="48"/>
      <c r="K10" s="80"/>
    </row>
    <row r="11" spans="1:11" x14ac:dyDescent="0.15">
      <c r="A11" s="38"/>
      <c r="B11" s="41"/>
      <c r="C11" s="41"/>
      <c r="D11" s="51"/>
      <c r="E11" s="80"/>
      <c r="G11" s="38">
        <v>30</v>
      </c>
      <c r="H11" s="41" t="s">
        <v>147</v>
      </c>
      <c r="I11" s="41" t="s">
        <v>148</v>
      </c>
      <c r="J11" s="51"/>
      <c r="K11" s="80">
        <v>0.252</v>
      </c>
    </row>
    <row r="12" spans="1:11" x14ac:dyDescent="0.15">
      <c r="A12" s="38"/>
      <c r="B12" s="41"/>
      <c r="C12" s="41"/>
      <c r="D12" s="51"/>
      <c r="E12" s="80"/>
      <c r="G12" s="38"/>
      <c r="H12" s="41"/>
      <c r="I12" s="41"/>
      <c r="J12" s="51"/>
      <c r="K12" s="80"/>
    </row>
    <row r="13" spans="1:11" x14ac:dyDescent="0.15">
      <c r="A13" s="38"/>
      <c r="B13" s="41"/>
      <c r="C13" s="41"/>
      <c r="D13" s="51"/>
      <c r="E13" s="80"/>
      <c r="G13" s="38"/>
      <c r="H13" s="41"/>
      <c r="I13" s="41"/>
      <c r="J13" s="51"/>
      <c r="K13" s="80"/>
    </row>
    <row r="14" spans="1:11" x14ac:dyDescent="0.15">
      <c r="A14" s="38"/>
      <c r="B14" s="41"/>
      <c r="C14" s="41"/>
      <c r="D14" s="51"/>
      <c r="E14" s="80"/>
      <c r="G14" s="38"/>
      <c r="H14" s="41"/>
      <c r="I14" s="41"/>
      <c r="J14" s="51"/>
      <c r="K14" s="80"/>
    </row>
    <row r="15" spans="1:11" x14ac:dyDescent="0.15">
      <c r="A15" s="38">
        <v>3</v>
      </c>
      <c r="B15" s="41" t="s">
        <v>42</v>
      </c>
      <c r="C15" s="41" t="s">
        <v>43</v>
      </c>
      <c r="D15" s="51"/>
      <c r="E15" s="80">
        <v>0.13200000000000001</v>
      </c>
      <c r="G15" s="38"/>
      <c r="H15" s="41"/>
      <c r="I15" s="41"/>
      <c r="J15" s="51"/>
      <c r="K15" s="80"/>
    </row>
    <row r="16" spans="1:11" x14ac:dyDescent="0.15">
      <c r="A16" s="38"/>
      <c r="B16" s="41"/>
      <c r="C16" s="41"/>
      <c r="D16" s="51"/>
      <c r="E16" s="80"/>
      <c r="G16" s="38"/>
      <c r="H16" s="41"/>
      <c r="I16" s="41"/>
      <c r="J16" s="51"/>
      <c r="K16" s="80"/>
    </row>
    <row r="17" spans="1:11" x14ac:dyDescent="0.15">
      <c r="A17" s="38"/>
      <c r="B17" s="41"/>
      <c r="C17" s="41"/>
      <c r="D17" s="51"/>
      <c r="E17" s="80"/>
      <c r="G17" s="38">
        <v>31</v>
      </c>
      <c r="H17" s="41" t="s">
        <v>150</v>
      </c>
      <c r="I17" s="41" t="s">
        <v>151</v>
      </c>
      <c r="J17" s="51"/>
      <c r="K17" s="80">
        <v>0.252</v>
      </c>
    </row>
    <row r="18" spans="1:11" x14ac:dyDescent="0.15">
      <c r="A18" s="38"/>
      <c r="B18" s="41"/>
      <c r="C18" s="41"/>
      <c r="D18" s="51"/>
      <c r="E18" s="80"/>
      <c r="G18" s="38"/>
      <c r="H18" s="41"/>
      <c r="I18" s="41"/>
      <c r="J18" s="51"/>
      <c r="K18" s="80"/>
    </row>
    <row r="19" spans="1:11" x14ac:dyDescent="0.15">
      <c r="A19" s="38"/>
      <c r="B19" s="41"/>
      <c r="C19" s="41"/>
      <c r="D19" s="51"/>
      <c r="E19" s="80"/>
      <c r="G19" s="38"/>
      <c r="H19" s="41"/>
      <c r="I19" s="41"/>
      <c r="J19" s="51"/>
      <c r="K19" s="80"/>
    </row>
    <row r="20" spans="1:11" x14ac:dyDescent="0.15">
      <c r="A20" s="38"/>
      <c r="B20" s="41"/>
      <c r="C20" s="41"/>
      <c r="D20" s="51"/>
      <c r="E20" s="80"/>
      <c r="G20" s="38"/>
      <c r="H20" s="41"/>
      <c r="I20" s="41"/>
      <c r="J20" s="51"/>
      <c r="K20" s="80"/>
    </row>
    <row r="21" spans="1:11" x14ac:dyDescent="0.15">
      <c r="A21" s="38"/>
      <c r="B21" s="41"/>
      <c r="C21" s="41"/>
      <c r="D21" s="51"/>
      <c r="E21" s="80"/>
      <c r="G21" s="38"/>
      <c r="H21" s="41"/>
      <c r="I21" s="41"/>
      <c r="J21" s="51"/>
      <c r="K21" s="80"/>
    </row>
    <row r="22" spans="1:11" x14ac:dyDescent="0.15">
      <c r="A22" s="38"/>
      <c r="B22" s="41"/>
      <c r="C22" s="41"/>
      <c r="D22" s="51"/>
      <c r="E22" s="80"/>
      <c r="G22" s="38"/>
      <c r="H22" s="41"/>
      <c r="I22" s="41"/>
      <c r="J22" s="51"/>
      <c r="K22" s="80"/>
    </row>
    <row r="23" spans="1:11" x14ac:dyDescent="0.15">
      <c r="A23" s="38">
        <v>4</v>
      </c>
      <c r="B23" s="41" t="s">
        <v>50</v>
      </c>
      <c r="C23" s="41" t="s">
        <v>51</v>
      </c>
      <c r="D23" s="51"/>
      <c r="E23" s="80">
        <v>0.11799999999999999</v>
      </c>
      <c r="G23" s="39">
        <v>32</v>
      </c>
      <c r="H23" s="41" t="s">
        <v>152</v>
      </c>
      <c r="I23" s="41" t="s">
        <v>153</v>
      </c>
      <c r="J23" s="41"/>
      <c r="K23" s="80">
        <v>0.71399999999999997</v>
      </c>
    </row>
    <row r="24" spans="1:11" x14ac:dyDescent="0.15">
      <c r="A24" s="38"/>
      <c r="B24" s="41"/>
      <c r="C24" s="41"/>
      <c r="D24" s="51"/>
      <c r="E24" s="80"/>
      <c r="G24" s="39"/>
      <c r="H24" s="41"/>
      <c r="I24" s="41"/>
      <c r="J24" s="41"/>
      <c r="K24" s="80"/>
    </row>
    <row r="25" spans="1:11" x14ac:dyDescent="0.15">
      <c r="A25" s="38"/>
      <c r="B25" s="41"/>
      <c r="C25" s="41"/>
      <c r="D25" s="51"/>
      <c r="E25" s="80"/>
      <c r="G25" s="39"/>
      <c r="H25" s="41"/>
      <c r="I25" s="41"/>
      <c r="J25" s="41"/>
      <c r="K25" s="80"/>
    </row>
    <row r="26" spans="1:11" x14ac:dyDescent="0.15">
      <c r="A26" s="38"/>
      <c r="B26" s="41"/>
      <c r="C26" s="41"/>
      <c r="D26" s="51"/>
      <c r="E26" s="80"/>
      <c r="G26" s="39"/>
      <c r="H26" s="41"/>
      <c r="I26" s="41"/>
      <c r="J26" s="41"/>
      <c r="K26" s="80"/>
    </row>
    <row r="27" spans="1:11" x14ac:dyDescent="0.15">
      <c r="A27" s="38"/>
      <c r="B27" s="41"/>
      <c r="C27" s="41"/>
      <c r="D27" s="51"/>
      <c r="E27" s="80"/>
      <c r="G27" s="39"/>
      <c r="H27" s="41"/>
      <c r="I27" s="41"/>
      <c r="J27" s="41"/>
      <c r="K27" s="80"/>
    </row>
    <row r="28" spans="1:11" x14ac:dyDescent="0.15">
      <c r="A28" s="38">
        <v>5</v>
      </c>
      <c r="B28" s="42" t="s">
        <v>53</v>
      </c>
      <c r="C28" s="42" t="s">
        <v>54</v>
      </c>
      <c r="D28" s="50"/>
      <c r="E28" s="80">
        <v>0.26400000000000001</v>
      </c>
      <c r="G28" s="39">
        <v>33</v>
      </c>
      <c r="H28" s="41" t="s">
        <v>155</v>
      </c>
      <c r="I28" s="41" t="s">
        <v>156</v>
      </c>
      <c r="J28" s="41"/>
      <c r="K28" s="80">
        <v>0.73799999999999999</v>
      </c>
    </row>
    <row r="29" spans="1:11" x14ac:dyDescent="0.15">
      <c r="A29" s="38"/>
      <c r="B29" s="42"/>
      <c r="C29" s="50"/>
      <c r="D29" s="50"/>
      <c r="E29" s="80"/>
      <c r="G29" s="39"/>
      <c r="H29" s="41"/>
      <c r="I29" s="41"/>
      <c r="J29" s="41"/>
      <c r="K29" s="80"/>
    </row>
    <row r="30" spans="1:11" x14ac:dyDescent="0.15">
      <c r="A30" s="38"/>
      <c r="B30" s="42"/>
      <c r="C30" s="50"/>
      <c r="D30" s="50"/>
      <c r="E30" s="80"/>
      <c r="G30" s="39"/>
      <c r="H30" s="41"/>
      <c r="I30" s="41"/>
      <c r="J30" s="41"/>
      <c r="K30" s="80"/>
    </row>
    <row r="31" spans="1:11" x14ac:dyDescent="0.15">
      <c r="A31" s="38"/>
      <c r="B31" s="42" t="s">
        <v>57</v>
      </c>
      <c r="C31" s="42" t="s">
        <v>58</v>
      </c>
      <c r="D31" s="50"/>
      <c r="E31" s="80"/>
      <c r="G31" s="39"/>
      <c r="H31" s="41"/>
      <c r="I31" s="41"/>
      <c r="J31" s="41"/>
      <c r="K31" s="80"/>
    </row>
    <row r="32" spans="1:11" x14ac:dyDescent="0.15">
      <c r="A32" s="38"/>
      <c r="B32" s="42"/>
      <c r="C32" s="50"/>
      <c r="D32" s="50"/>
      <c r="E32" s="80"/>
      <c r="G32" s="39"/>
      <c r="H32" s="41"/>
      <c r="I32" s="41"/>
      <c r="J32" s="41"/>
      <c r="K32" s="80"/>
    </row>
    <row r="33" spans="1:11" x14ac:dyDescent="0.15">
      <c r="A33" s="38"/>
      <c r="B33" s="42"/>
      <c r="C33" s="50"/>
      <c r="D33" s="50"/>
      <c r="E33" s="80"/>
      <c r="G33" s="38">
        <v>34</v>
      </c>
      <c r="H33" s="41" t="s">
        <v>158</v>
      </c>
      <c r="I33" s="51" t="s">
        <v>159</v>
      </c>
      <c r="J33" s="51"/>
      <c r="K33" s="80">
        <v>1.0169999999999999</v>
      </c>
    </row>
    <row r="34" spans="1:11" x14ac:dyDescent="0.15">
      <c r="A34" s="38">
        <v>6</v>
      </c>
      <c r="B34" s="41" t="s">
        <v>60</v>
      </c>
      <c r="C34" s="51" t="s">
        <v>61</v>
      </c>
      <c r="D34" s="51"/>
      <c r="E34" s="80">
        <v>0.20799999999999999</v>
      </c>
      <c r="G34" s="38"/>
      <c r="H34" s="41"/>
      <c r="I34" s="51"/>
      <c r="J34" s="51"/>
      <c r="K34" s="80"/>
    </row>
    <row r="35" spans="1:11" x14ac:dyDescent="0.15">
      <c r="A35" s="38"/>
      <c r="B35" s="41"/>
      <c r="C35" s="51"/>
      <c r="D35" s="51"/>
      <c r="E35" s="80"/>
      <c r="G35" s="38"/>
      <c r="H35" s="41"/>
      <c r="I35" s="51"/>
      <c r="J35" s="51"/>
      <c r="K35" s="80"/>
    </row>
    <row r="36" spans="1:11" x14ac:dyDescent="0.15">
      <c r="A36" s="38"/>
      <c r="B36" s="41"/>
      <c r="C36" s="51"/>
      <c r="D36" s="51"/>
      <c r="E36" s="80"/>
      <c r="G36" s="38"/>
      <c r="H36" s="41"/>
      <c r="I36" s="51"/>
      <c r="J36" s="51"/>
      <c r="K36" s="80"/>
    </row>
    <row r="37" spans="1:11" x14ac:dyDescent="0.15">
      <c r="A37" s="38"/>
      <c r="B37" s="41"/>
      <c r="C37" s="51"/>
      <c r="D37" s="51"/>
      <c r="E37" s="80"/>
      <c r="G37" s="38"/>
      <c r="H37" s="41"/>
      <c r="I37" s="51"/>
      <c r="J37" s="51"/>
      <c r="K37" s="80"/>
    </row>
    <row r="38" spans="1:11" x14ac:dyDescent="0.15">
      <c r="A38" s="38"/>
      <c r="B38" s="41"/>
      <c r="C38" s="51"/>
      <c r="D38" s="51"/>
      <c r="E38" s="80"/>
      <c r="G38" s="38"/>
      <c r="H38" s="41"/>
      <c r="I38" s="51"/>
      <c r="J38" s="51"/>
      <c r="K38" s="80"/>
    </row>
    <row r="39" spans="1:11" x14ac:dyDescent="0.15">
      <c r="A39" s="38"/>
      <c r="B39" s="41"/>
      <c r="C39" s="51"/>
      <c r="D39" s="51"/>
      <c r="E39" s="80"/>
      <c r="G39" s="38"/>
      <c r="H39" s="41"/>
      <c r="I39" s="51"/>
      <c r="J39" s="51"/>
      <c r="K39" s="80"/>
    </row>
    <row r="40" spans="1:11" x14ac:dyDescent="0.15">
      <c r="A40" s="38">
        <v>7</v>
      </c>
      <c r="B40" s="39" t="s">
        <v>62</v>
      </c>
      <c r="C40" s="38" t="s">
        <v>63</v>
      </c>
      <c r="D40" s="38"/>
      <c r="E40" s="80">
        <v>0.251</v>
      </c>
      <c r="G40" s="38">
        <v>35</v>
      </c>
      <c r="H40" s="41" t="s">
        <v>162</v>
      </c>
      <c r="I40" s="51" t="s">
        <v>163</v>
      </c>
      <c r="J40" s="51"/>
      <c r="K40" s="80">
        <v>1.0169999999999999</v>
      </c>
    </row>
    <row r="41" spans="1:11" x14ac:dyDescent="0.15">
      <c r="A41" s="38"/>
      <c r="B41" s="39"/>
      <c r="C41" s="38"/>
      <c r="D41" s="38"/>
      <c r="E41" s="80"/>
      <c r="G41" s="38"/>
      <c r="H41" s="41"/>
      <c r="I41" s="51"/>
      <c r="J41" s="51"/>
      <c r="K41" s="80"/>
    </row>
    <row r="42" spans="1:11" x14ac:dyDescent="0.15">
      <c r="A42" s="38"/>
      <c r="B42" s="42" t="s">
        <v>65</v>
      </c>
      <c r="C42" s="50" t="s">
        <v>66</v>
      </c>
      <c r="D42" s="50"/>
      <c r="E42" s="80"/>
      <c r="G42" s="38"/>
      <c r="H42" s="41"/>
      <c r="I42" s="51"/>
      <c r="J42" s="51"/>
      <c r="K42" s="80"/>
    </row>
    <row r="43" spans="1:11" x14ac:dyDescent="0.15">
      <c r="A43" s="38"/>
      <c r="B43" s="42"/>
      <c r="C43" s="50"/>
      <c r="D43" s="50"/>
      <c r="E43" s="80"/>
      <c r="G43" s="38"/>
      <c r="H43" s="41"/>
      <c r="I43" s="51"/>
      <c r="J43" s="51"/>
      <c r="K43" s="80"/>
    </row>
    <row r="44" spans="1:11" x14ac:dyDescent="0.15">
      <c r="A44" s="38"/>
      <c r="B44" s="42"/>
      <c r="C44" s="50"/>
      <c r="D44" s="50"/>
      <c r="E44" s="80"/>
      <c r="G44" s="38"/>
      <c r="H44" s="41"/>
      <c r="I44" s="51"/>
      <c r="J44" s="51"/>
      <c r="K44" s="80"/>
    </row>
    <row r="45" spans="1:11" x14ac:dyDescent="0.15">
      <c r="A45" s="38">
        <v>8</v>
      </c>
      <c r="B45" s="41" t="s">
        <v>68</v>
      </c>
      <c r="C45" s="51" t="s">
        <v>69</v>
      </c>
      <c r="D45" s="51"/>
      <c r="E45" s="80">
        <v>0.73399999999999999</v>
      </c>
      <c r="G45" s="38"/>
      <c r="H45" s="41"/>
      <c r="I45" s="51"/>
      <c r="J45" s="51"/>
      <c r="K45" s="80"/>
    </row>
    <row r="46" spans="1:11" x14ac:dyDescent="0.15">
      <c r="A46" s="38"/>
      <c r="B46" s="41"/>
      <c r="C46" s="51"/>
      <c r="D46" s="51"/>
      <c r="E46" s="80"/>
      <c r="G46" s="38"/>
      <c r="H46" s="41"/>
      <c r="I46" s="51"/>
      <c r="J46" s="51"/>
      <c r="K46" s="80"/>
    </row>
    <row r="47" spans="1:11" x14ac:dyDescent="0.15">
      <c r="A47" s="38"/>
      <c r="B47" s="41"/>
      <c r="C47" s="51"/>
      <c r="D47" s="51"/>
      <c r="E47" s="80"/>
      <c r="G47" s="38">
        <v>36</v>
      </c>
      <c r="H47" s="41" t="s">
        <v>164</v>
      </c>
      <c r="I47" s="51" t="s">
        <v>165</v>
      </c>
      <c r="J47" s="51"/>
      <c r="K47" s="80">
        <v>0.76100000000000001</v>
      </c>
    </row>
    <row r="48" spans="1:11" x14ac:dyDescent="0.15">
      <c r="A48" s="38"/>
      <c r="B48" s="41"/>
      <c r="C48" s="51"/>
      <c r="D48" s="51"/>
      <c r="E48" s="80"/>
      <c r="G48" s="38"/>
      <c r="H48" s="41"/>
      <c r="I48" s="51"/>
      <c r="J48" s="51"/>
      <c r="K48" s="80"/>
    </row>
    <row r="49" spans="1:11" x14ac:dyDescent="0.15">
      <c r="A49" s="38"/>
      <c r="B49" s="41"/>
      <c r="C49" s="51"/>
      <c r="D49" s="51"/>
      <c r="E49" s="80"/>
      <c r="G49" s="38"/>
      <c r="H49" s="41"/>
      <c r="I49" s="51"/>
      <c r="J49" s="51"/>
      <c r="K49" s="80"/>
    </row>
    <row r="50" spans="1:11" x14ac:dyDescent="0.15">
      <c r="A50" s="38"/>
      <c r="B50" s="41"/>
      <c r="C50" s="51"/>
      <c r="D50" s="51"/>
      <c r="E50" s="80"/>
      <c r="G50" s="38"/>
      <c r="H50" s="41"/>
      <c r="I50" s="51"/>
      <c r="J50" s="51"/>
      <c r="K50" s="80"/>
    </row>
    <row r="51" spans="1:11" x14ac:dyDescent="0.15">
      <c r="A51" s="38"/>
      <c r="B51" s="41"/>
      <c r="C51" s="51"/>
      <c r="D51" s="51"/>
      <c r="E51" s="80"/>
      <c r="G51" s="38"/>
      <c r="H51" s="41"/>
      <c r="I51" s="51"/>
      <c r="J51" s="51"/>
      <c r="K51" s="80"/>
    </row>
    <row r="52" spans="1:11" x14ac:dyDescent="0.15">
      <c r="A52" s="38">
        <v>9</v>
      </c>
      <c r="B52" s="39" t="s">
        <v>73</v>
      </c>
      <c r="C52" s="38" t="s">
        <v>74</v>
      </c>
      <c r="D52" s="38"/>
      <c r="E52" s="80">
        <v>0.73399999999999999</v>
      </c>
      <c r="G52" s="38">
        <v>37</v>
      </c>
      <c r="H52" s="41" t="s">
        <v>166</v>
      </c>
      <c r="I52" s="41" t="s">
        <v>167</v>
      </c>
      <c r="J52" s="51"/>
      <c r="K52" s="80">
        <v>3.3620000000000001</v>
      </c>
    </row>
    <row r="53" spans="1:11" x14ac:dyDescent="0.15">
      <c r="A53" s="38"/>
      <c r="B53" s="39"/>
      <c r="C53" s="38"/>
      <c r="D53" s="38"/>
      <c r="E53" s="80"/>
      <c r="G53" s="38"/>
      <c r="H53" s="41"/>
      <c r="I53" s="41"/>
      <c r="J53" s="51"/>
      <c r="K53" s="80"/>
    </row>
    <row r="54" spans="1:11" x14ac:dyDescent="0.15">
      <c r="A54" s="38"/>
      <c r="B54" s="39"/>
      <c r="C54" s="38"/>
      <c r="D54" s="38"/>
      <c r="E54" s="80"/>
      <c r="G54" s="38"/>
      <c r="H54" s="41"/>
      <c r="I54" s="41"/>
      <c r="J54" s="51"/>
      <c r="K54" s="80"/>
    </row>
    <row r="55" spans="1:11" x14ac:dyDescent="0.15">
      <c r="A55" s="38"/>
      <c r="B55" s="39"/>
      <c r="C55" s="38"/>
      <c r="D55" s="38"/>
      <c r="E55" s="80"/>
      <c r="G55" s="38"/>
      <c r="H55" s="41"/>
      <c r="I55" s="41"/>
      <c r="J55" s="51"/>
      <c r="K55" s="80"/>
    </row>
    <row r="56" spans="1:11" x14ac:dyDescent="0.15">
      <c r="A56" s="38"/>
      <c r="B56" s="39"/>
      <c r="C56" s="38"/>
      <c r="D56" s="38"/>
      <c r="E56" s="80"/>
      <c r="G56" s="38"/>
      <c r="H56" s="41"/>
      <c r="I56" s="41"/>
      <c r="J56" s="51"/>
      <c r="K56" s="80"/>
    </row>
    <row r="57" spans="1:11" x14ac:dyDescent="0.15">
      <c r="A57" s="38"/>
      <c r="B57" s="39"/>
      <c r="C57" s="38"/>
      <c r="D57" s="38"/>
      <c r="E57" s="80"/>
      <c r="G57" s="38"/>
      <c r="H57" s="41"/>
      <c r="I57" s="41"/>
      <c r="J57" s="51"/>
      <c r="K57" s="80"/>
    </row>
    <row r="58" spans="1:11" x14ac:dyDescent="0.15">
      <c r="A58" s="38"/>
      <c r="B58" s="39"/>
      <c r="C58" s="38"/>
      <c r="D58" s="38"/>
      <c r="E58" s="80"/>
      <c r="G58" s="38"/>
      <c r="H58" s="41"/>
      <c r="I58" s="41"/>
      <c r="J58" s="51"/>
      <c r="K58" s="80"/>
    </row>
    <row r="59" spans="1:11" x14ac:dyDescent="0.15">
      <c r="A59" s="38">
        <v>10</v>
      </c>
      <c r="B59" s="42" t="s">
        <v>75</v>
      </c>
      <c r="C59" s="42" t="s">
        <v>76</v>
      </c>
      <c r="D59" s="50"/>
      <c r="E59" s="80">
        <v>0.3</v>
      </c>
      <c r="G59" s="38">
        <v>38</v>
      </c>
      <c r="H59" s="46" t="s">
        <v>171</v>
      </c>
      <c r="I59" s="46" t="s">
        <v>172</v>
      </c>
      <c r="J59" s="46"/>
      <c r="K59" s="80">
        <v>0.33</v>
      </c>
    </row>
    <row r="60" spans="1:11" x14ac:dyDescent="0.15">
      <c r="A60" s="38"/>
      <c r="B60" s="42"/>
      <c r="C60" s="42"/>
      <c r="D60" s="50"/>
      <c r="E60" s="80"/>
      <c r="G60" s="38"/>
      <c r="H60" s="47"/>
      <c r="I60" s="47"/>
      <c r="J60" s="47"/>
      <c r="K60" s="80"/>
    </row>
    <row r="61" spans="1:11" x14ac:dyDescent="0.15">
      <c r="A61" s="38"/>
      <c r="B61" s="42"/>
      <c r="C61" s="42"/>
      <c r="D61" s="50"/>
      <c r="E61" s="80"/>
      <c r="G61" s="38"/>
      <c r="H61" s="47"/>
      <c r="I61" s="47" t="s">
        <v>174</v>
      </c>
      <c r="J61" s="47"/>
      <c r="K61" s="80"/>
    </row>
    <row r="62" spans="1:11" x14ac:dyDescent="0.15">
      <c r="A62" s="38"/>
      <c r="B62" s="42"/>
      <c r="C62" s="42"/>
      <c r="D62" s="50"/>
      <c r="E62" s="80"/>
      <c r="G62" s="38"/>
      <c r="H62" s="48"/>
      <c r="I62" s="48"/>
      <c r="J62" s="48"/>
      <c r="K62" s="80"/>
    </row>
    <row r="63" spans="1:11" x14ac:dyDescent="0.15">
      <c r="A63" s="38"/>
      <c r="B63" s="42" t="s">
        <v>78</v>
      </c>
      <c r="C63" s="42" t="s">
        <v>79</v>
      </c>
      <c r="D63" s="50"/>
      <c r="E63" s="80"/>
      <c r="G63" s="38">
        <v>39</v>
      </c>
      <c r="H63" s="41" t="s">
        <v>175</v>
      </c>
      <c r="I63" s="52" t="s">
        <v>176</v>
      </c>
      <c r="J63" s="51"/>
      <c r="K63" s="80">
        <v>2.5000000000000001E-2</v>
      </c>
    </row>
    <row r="64" spans="1:11" x14ac:dyDescent="0.15">
      <c r="A64" s="38"/>
      <c r="B64" s="42"/>
      <c r="C64" s="42"/>
      <c r="D64" s="50"/>
      <c r="E64" s="80"/>
      <c r="G64" s="38"/>
      <c r="H64" s="41"/>
      <c r="I64" s="52"/>
      <c r="J64" s="51"/>
      <c r="K64" s="80"/>
    </row>
    <row r="65" spans="1:11" x14ac:dyDescent="0.15">
      <c r="A65" s="38"/>
      <c r="B65" s="42"/>
      <c r="C65" s="42"/>
      <c r="D65" s="50"/>
      <c r="E65" s="80"/>
      <c r="G65" s="38"/>
      <c r="H65" s="41"/>
      <c r="I65" s="52"/>
      <c r="J65" s="51"/>
      <c r="K65" s="80"/>
    </row>
    <row r="66" spans="1:11" x14ac:dyDescent="0.15">
      <c r="A66" s="38"/>
      <c r="B66" s="42"/>
      <c r="C66" s="42"/>
      <c r="D66" s="50"/>
      <c r="E66" s="80"/>
      <c r="G66" s="38"/>
      <c r="H66" s="41"/>
      <c r="I66" s="52"/>
      <c r="J66" s="51"/>
      <c r="K66" s="80"/>
    </row>
    <row r="67" spans="1:11" x14ac:dyDescent="0.15">
      <c r="A67" s="38"/>
      <c r="B67" s="42"/>
      <c r="C67" s="42"/>
      <c r="D67" s="50"/>
      <c r="E67" s="80"/>
      <c r="G67" s="38">
        <v>40</v>
      </c>
      <c r="H67" s="41" t="s">
        <v>177</v>
      </c>
      <c r="I67" s="41" t="s">
        <v>178</v>
      </c>
      <c r="J67" s="51"/>
      <c r="K67" s="80">
        <v>6.9000000000000006E-2</v>
      </c>
    </row>
    <row r="68" spans="1:11" x14ac:dyDescent="0.15">
      <c r="A68" s="38">
        <v>11</v>
      </c>
      <c r="B68" s="41" t="s">
        <v>80</v>
      </c>
      <c r="C68" s="51" t="s">
        <v>81</v>
      </c>
      <c r="D68" s="51"/>
      <c r="E68" s="80">
        <v>0.79400000000000004</v>
      </c>
      <c r="G68" s="38"/>
      <c r="H68" s="41"/>
      <c r="I68" s="41"/>
      <c r="J68" s="51"/>
      <c r="K68" s="80"/>
    </row>
    <row r="69" spans="1:11" x14ac:dyDescent="0.15">
      <c r="A69" s="38"/>
      <c r="B69" s="41"/>
      <c r="C69" s="51"/>
      <c r="D69" s="51"/>
      <c r="E69" s="80"/>
      <c r="G69" s="38"/>
      <c r="H69" s="41"/>
      <c r="I69" s="41"/>
      <c r="J69" s="51"/>
      <c r="K69" s="80"/>
    </row>
    <row r="70" spans="1:11" x14ac:dyDescent="0.15">
      <c r="A70" s="38"/>
      <c r="B70" s="41"/>
      <c r="C70" s="51"/>
      <c r="D70" s="51"/>
      <c r="E70" s="80"/>
      <c r="G70" s="38"/>
      <c r="H70" s="41"/>
      <c r="I70" s="41"/>
      <c r="J70" s="51"/>
      <c r="K70" s="80"/>
    </row>
    <row r="71" spans="1:11" x14ac:dyDescent="0.15">
      <c r="A71" s="38"/>
      <c r="B71" s="41"/>
      <c r="C71" s="51"/>
      <c r="D71" s="51"/>
      <c r="E71" s="80"/>
      <c r="G71" s="38">
        <v>41</v>
      </c>
      <c r="H71" s="41" t="s">
        <v>179</v>
      </c>
      <c r="I71" s="41" t="s">
        <v>180</v>
      </c>
      <c r="J71" s="51"/>
      <c r="K71" s="80">
        <v>6.9000000000000006E-2</v>
      </c>
    </row>
    <row r="72" spans="1:11" x14ac:dyDescent="0.15">
      <c r="A72" s="38"/>
      <c r="B72" s="41"/>
      <c r="C72" s="51"/>
      <c r="D72" s="51"/>
      <c r="E72" s="80"/>
      <c r="G72" s="38"/>
      <c r="H72" s="41"/>
      <c r="I72" s="41"/>
      <c r="J72" s="51"/>
      <c r="K72" s="80"/>
    </row>
    <row r="73" spans="1:11" x14ac:dyDescent="0.15">
      <c r="A73" s="38">
        <v>12</v>
      </c>
      <c r="B73" s="41" t="s">
        <v>82</v>
      </c>
      <c r="C73" s="41" t="s">
        <v>83</v>
      </c>
      <c r="D73" s="51"/>
      <c r="E73" s="80">
        <v>0.64100000000000001</v>
      </c>
      <c r="G73" s="38"/>
      <c r="H73" s="41"/>
      <c r="I73" s="41"/>
      <c r="J73" s="51"/>
      <c r="K73" s="80"/>
    </row>
    <row r="74" spans="1:11" x14ac:dyDescent="0.15">
      <c r="A74" s="38"/>
      <c r="B74" s="41"/>
      <c r="C74" s="41"/>
      <c r="D74" s="51"/>
      <c r="E74" s="80"/>
      <c r="G74" s="38"/>
      <c r="H74" s="41"/>
      <c r="I74" s="41"/>
      <c r="J74" s="51"/>
      <c r="K74" s="80"/>
    </row>
    <row r="75" spans="1:11" x14ac:dyDescent="0.15">
      <c r="A75" s="38"/>
      <c r="B75" s="41"/>
      <c r="C75" s="41"/>
      <c r="D75" s="51"/>
      <c r="E75" s="80"/>
      <c r="G75" s="38">
        <v>42</v>
      </c>
      <c r="H75" s="41" t="s">
        <v>181</v>
      </c>
      <c r="I75" s="41" t="s">
        <v>182</v>
      </c>
      <c r="J75" s="51"/>
      <c r="K75" s="80">
        <v>0.59399999999999997</v>
      </c>
    </row>
    <row r="76" spans="1:11" x14ac:dyDescent="0.15">
      <c r="A76" s="38"/>
      <c r="B76" s="41"/>
      <c r="C76" s="41"/>
      <c r="D76" s="51"/>
      <c r="E76" s="80"/>
      <c r="G76" s="38"/>
      <c r="H76" s="41"/>
      <c r="I76" s="41"/>
      <c r="J76" s="51"/>
      <c r="K76" s="80"/>
    </row>
    <row r="77" spans="1:11" x14ac:dyDescent="0.15">
      <c r="A77" s="38">
        <v>13</v>
      </c>
      <c r="B77" s="41" t="s">
        <v>84</v>
      </c>
      <c r="C77" s="41" t="s">
        <v>85</v>
      </c>
      <c r="D77" s="51"/>
      <c r="E77" s="80">
        <v>0.63200000000000001</v>
      </c>
      <c r="G77" s="38"/>
      <c r="H77" s="41"/>
      <c r="I77" s="41"/>
      <c r="J77" s="51"/>
      <c r="K77" s="80"/>
    </row>
    <row r="78" spans="1:11" x14ac:dyDescent="0.15">
      <c r="A78" s="38"/>
      <c r="B78" s="41"/>
      <c r="C78" s="41"/>
      <c r="D78" s="51"/>
      <c r="E78" s="80"/>
      <c r="G78" s="38"/>
      <c r="H78" s="41"/>
      <c r="I78" s="41"/>
      <c r="J78" s="51"/>
      <c r="K78" s="80"/>
    </row>
    <row r="79" spans="1:11" x14ac:dyDescent="0.15">
      <c r="A79" s="38"/>
      <c r="B79" s="41"/>
      <c r="C79" s="41"/>
      <c r="D79" s="51"/>
      <c r="E79" s="80"/>
      <c r="G79" s="38">
        <v>43</v>
      </c>
      <c r="H79" s="41" t="s">
        <v>184</v>
      </c>
      <c r="I79" s="51" t="s">
        <v>185</v>
      </c>
      <c r="J79" s="51"/>
      <c r="K79" s="80">
        <v>0.20699999999999999</v>
      </c>
    </row>
    <row r="80" spans="1:11" x14ac:dyDescent="0.15">
      <c r="A80" s="38"/>
      <c r="B80" s="41"/>
      <c r="C80" s="41"/>
      <c r="D80" s="51"/>
      <c r="E80" s="80"/>
      <c r="G80" s="38"/>
      <c r="H80" s="41"/>
      <c r="I80" s="51"/>
      <c r="J80" s="51"/>
      <c r="K80" s="80"/>
    </row>
    <row r="81" spans="1:11" x14ac:dyDescent="0.15">
      <c r="A81" s="38">
        <v>14</v>
      </c>
      <c r="B81" s="41" t="s">
        <v>86</v>
      </c>
      <c r="C81" s="51" t="s">
        <v>87</v>
      </c>
      <c r="D81" s="51"/>
      <c r="E81" s="80">
        <v>0.67200000000000004</v>
      </c>
      <c r="G81" s="38"/>
      <c r="H81" s="41"/>
      <c r="I81" s="51"/>
      <c r="J81" s="51"/>
      <c r="K81" s="80"/>
    </row>
    <row r="82" spans="1:11" x14ac:dyDescent="0.15">
      <c r="A82" s="38"/>
      <c r="B82" s="41"/>
      <c r="C82" s="51"/>
      <c r="D82" s="51"/>
      <c r="E82" s="80"/>
      <c r="G82" s="38"/>
      <c r="H82" s="41"/>
      <c r="I82" s="51"/>
      <c r="J82" s="51"/>
      <c r="K82" s="80"/>
    </row>
    <row r="83" spans="1:11" x14ac:dyDescent="0.15">
      <c r="A83" s="38"/>
      <c r="B83" s="41"/>
      <c r="C83" s="51"/>
      <c r="D83" s="51"/>
      <c r="E83" s="80"/>
      <c r="G83" s="38"/>
      <c r="H83" s="41"/>
      <c r="I83" s="51"/>
      <c r="J83" s="51"/>
      <c r="K83" s="80"/>
    </row>
    <row r="84" spans="1:11" x14ac:dyDescent="0.15">
      <c r="A84" s="38"/>
      <c r="B84" s="41"/>
      <c r="C84" s="51"/>
      <c r="D84" s="51"/>
      <c r="E84" s="80"/>
      <c r="G84" s="38">
        <v>44</v>
      </c>
      <c r="H84" s="41" t="s">
        <v>186</v>
      </c>
      <c r="I84" s="51" t="s">
        <v>187</v>
      </c>
      <c r="J84" s="51"/>
      <c r="K84" s="80">
        <v>0.20699999999999999</v>
      </c>
    </row>
    <row r="85" spans="1:11" x14ac:dyDescent="0.15">
      <c r="A85" s="38"/>
      <c r="B85" s="41"/>
      <c r="C85" s="51"/>
      <c r="D85" s="51"/>
      <c r="E85" s="80"/>
      <c r="G85" s="38"/>
      <c r="H85" s="41"/>
      <c r="I85" s="51"/>
      <c r="J85" s="51"/>
      <c r="K85" s="80"/>
    </row>
    <row r="86" spans="1:11" x14ac:dyDescent="0.15">
      <c r="A86" s="38"/>
      <c r="B86" s="41"/>
      <c r="C86" s="51"/>
      <c r="D86" s="51"/>
      <c r="E86" s="80"/>
      <c r="G86" s="38"/>
      <c r="H86" s="41"/>
      <c r="I86" s="51"/>
      <c r="J86" s="51"/>
      <c r="K86" s="80"/>
    </row>
    <row r="87" spans="1:11" x14ac:dyDescent="0.15">
      <c r="A87" s="38"/>
      <c r="B87" s="41"/>
      <c r="C87" s="51"/>
      <c r="D87" s="51"/>
      <c r="E87" s="80"/>
      <c r="G87" s="38"/>
      <c r="H87" s="41"/>
      <c r="I87" s="51"/>
      <c r="J87" s="51"/>
      <c r="K87" s="80"/>
    </row>
    <row r="88" spans="1:11" x14ac:dyDescent="0.15">
      <c r="A88" s="38"/>
      <c r="B88" s="41"/>
      <c r="C88" s="51"/>
      <c r="D88" s="51"/>
      <c r="E88" s="80"/>
      <c r="G88" s="38"/>
      <c r="H88" s="41"/>
      <c r="I88" s="51"/>
      <c r="J88" s="51"/>
      <c r="K88" s="80"/>
    </row>
    <row r="89" spans="1:11" x14ac:dyDescent="0.15">
      <c r="A89" s="38">
        <v>15</v>
      </c>
      <c r="B89" s="39" t="s">
        <v>92</v>
      </c>
      <c r="C89" s="38" t="s">
        <v>93</v>
      </c>
      <c r="D89" s="38"/>
      <c r="E89" s="80">
        <v>0.1</v>
      </c>
      <c r="G89" s="38">
        <v>45</v>
      </c>
      <c r="H89" s="41" t="s">
        <v>188</v>
      </c>
      <c r="I89" s="41" t="s">
        <v>189</v>
      </c>
      <c r="J89" s="51"/>
      <c r="K89" s="80">
        <v>0.186</v>
      </c>
    </row>
    <row r="90" spans="1:11" x14ac:dyDescent="0.15">
      <c r="A90" s="38"/>
      <c r="B90" s="39"/>
      <c r="C90" s="38"/>
      <c r="D90" s="38"/>
      <c r="E90" s="80"/>
      <c r="G90" s="38"/>
      <c r="H90" s="41"/>
      <c r="I90" s="41"/>
      <c r="J90" s="51"/>
      <c r="K90" s="80"/>
    </row>
    <row r="91" spans="1:11" x14ac:dyDescent="0.15">
      <c r="A91" s="38"/>
      <c r="B91" s="39"/>
      <c r="C91" s="38"/>
      <c r="D91" s="38"/>
      <c r="E91" s="80"/>
      <c r="G91" s="38"/>
      <c r="H91" s="41"/>
      <c r="I91" s="41"/>
      <c r="J91" s="51"/>
      <c r="K91" s="80"/>
    </row>
    <row r="92" spans="1:11" x14ac:dyDescent="0.15">
      <c r="A92" s="38"/>
      <c r="B92" s="39" t="s">
        <v>96</v>
      </c>
      <c r="C92" s="38" t="s">
        <v>97</v>
      </c>
      <c r="D92" s="38"/>
      <c r="E92" s="80"/>
      <c r="G92" s="38"/>
      <c r="H92" s="41"/>
      <c r="I92" s="41"/>
      <c r="J92" s="51"/>
      <c r="K92" s="80"/>
    </row>
    <row r="93" spans="1:11" x14ac:dyDescent="0.15">
      <c r="A93" s="38"/>
      <c r="B93" s="39"/>
      <c r="C93" s="38"/>
      <c r="D93" s="38"/>
      <c r="E93" s="80"/>
      <c r="G93" s="38">
        <v>46</v>
      </c>
      <c r="H93" s="41" t="s">
        <v>191</v>
      </c>
      <c r="I93" s="41" t="s">
        <v>192</v>
      </c>
      <c r="J93" s="51"/>
      <c r="K93" s="80">
        <v>0.22900000000000001</v>
      </c>
    </row>
    <row r="94" spans="1:11" x14ac:dyDescent="0.15">
      <c r="A94" s="38"/>
      <c r="B94" s="39"/>
      <c r="C94" s="38"/>
      <c r="D94" s="38"/>
      <c r="E94" s="80"/>
      <c r="G94" s="38"/>
      <c r="H94" s="41"/>
      <c r="I94" s="41"/>
      <c r="J94" s="51"/>
      <c r="K94" s="80"/>
    </row>
    <row r="95" spans="1:11" x14ac:dyDescent="0.15">
      <c r="A95" s="38">
        <v>16</v>
      </c>
      <c r="B95" s="41" t="s">
        <v>99</v>
      </c>
      <c r="C95" s="51" t="s">
        <v>100</v>
      </c>
      <c r="D95" s="51"/>
      <c r="E95" s="80">
        <v>0.11600000000000001</v>
      </c>
      <c r="G95" s="38"/>
      <c r="H95" s="41"/>
      <c r="I95" s="41"/>
      <c r="J95" s="51"/>
      <c r="K95" s="80"/>
    </row>
    <row r="96" spans="1:11" x14ac:dyDescent="0.15">
      <c r="A96" s="38"/>
      <c r="B96" s="41"/>
      <c r="C96" s="51"/>
      <c r="D96" s="51"/>
      <c r="E96" s="80"/>
      <c r="G96" s="38"/>
      <c r="H96" s="41"/>
      <c r="I96" s="41"/>
      <c r="J96" s="51"/>
      <c r="K96" s="80"/>
    </row>
    <row r="97" spans="1:11" x14ac:dyDescent="0.15">
      <c r="A97" s="38">
        <v>17</v>
      </c>
      <c r="B97" s="43" t="s">
        <v>102</v>
      </c>
      <c r="C97" s="43" t="s">
        <v>103</v>
      </c>
      <c r="D97" s="43"/>
      <c r="E97" s="80">
        <v>1.2709999999999999</v>
      </c>
      <c r="G97" s="38">
        <v>47</v>
      </c>
      <c r="H97" s="41" t="s">
        <v>193</v>
      </c>
      <c r="I97" s="51" t="s">
        <v>194</v>
      </c>
      <c r="J97" s="51"/>
      <c r="K97" s="80">
        <v>0.55800000000000005</v>
      </c>
    </row>
    <row r="98" spans="1:11" x14ac:dyDescent="0.15">
      <c r="A98" s="38"/>
      <c r="B98" s="44"/>
      <c r="C98" s="44"/>
      <c r="D98" s="44"/>
      <c r="E98" s="80"/>
      <c r="G98" s="38"/>
      <c r="H98" s="41"/>
      <c r="I98" s="51"/>
      <c r="J98" s="51"/>
      <c r="K98" s="80"/>
    </row>
    <row r="99" spans="1:11" x14ac:dyDescent="0.15">
      <c r="A99" s="38"/>
      <c r="B99" s="44"/>
      <c r="C99" s="44" t="s">
        <v>107</v>
      </c>
      <c r="D99" s="44"/>
      <c r="E99" s="80"/>
      <c r="G99" s="38"/>
      <c r="H99" s="41"/>
      <c r="I99" s="51"/>
      <c r="J99" s="51"/>
      <c r="K99" s="80"/>
    </row>
    <row r="100" spans="1:11" x14ac:dyDescent="0.15">
      <c r="A100" s="38"/>
      <c r="B100" s="44"/>
      <c r="C100" s="44"/>
      <c r="D100" s="44"/>
      <c r="E100" s="80"/>
      <c r="G100" s="38"/>
      <c r="H100" s="41"/>
      <c r="I100" s="51"/>
      <c r="J100" s="51"/>
      <c r="K100" s="80"/>
    </row>
    <row r="101" spans="1:11" x14ac:dyDescent="0.15">
      <c r="A101" s="38"/>
      <c r="B101" s="45"/>
      <c r="C101" s="45"/>
      <c r="D101" s="45"/>
      <c r="E101" s="80"/>
      <c r="G101" s="38"/>
      <c r="H101" s="41"/>
      <c r="I101" s="51"/>
      <c r="J101" s="51"/>
      <c r="K101" s="80"/>
    </row>
    <row r="102" spans="1:11" x14ac:dyDescent="0.15">
      <c r="A102" s="38">
        <v>18</v>
      </c>
      <c r="B102" s="41" t="s">
        <v>109</v>
      </c>
      <c r="C102" s="51" t="s">
        <v>110</v>
      </c>
      <c r="D102" s="51"/>
      <c r="E102" s="80">
        <v>0.67100000000000004</v>
      </c>
      <c r="G102" s="38">
        <v>48</v>
      </c>
      <c r="H102" s="41" t="s">
        <v>195</v>
      </c>
      <c r="I102" s="41" t="s">
        <v>196</v>
      </c>
      <c r="J102" s="51"/>
      <c r="K102" s="80">
        <v>0.51100000000000001</v>
      </c>
    </row>
    <row r="103" spans="1:11" x14ac:dyDescent="0.15">
      <c r="A103" s="38"/>
      <c r="B103" s="41"/>
      <c r="C103" s="51"/>
      <c r="D103" s="51"/>
      <c r="E103" s="80"/>
      <c r="G103" s="38"/>
      <c r="H103" s="41"/>
      <c r="I103" s="41"/>
      <c r="J103" s="51"/>
      <c r="K103" s="80"/>
    </row>
    <row r="104" spans="1:11" x14ac:dyDescent="0.15">
      <c r="A104" s="38"/>
      <c r="B104" s="41"/>
      <c r="C104" s="51"/>
      <c r="D104" s="51"/>
      <c r="E104" s="80"/>
      <c r="G104" s="38"/>
      <c r="H104" s="41"/>
      <c r="I104" s="41"/>
      <c r="J104" s="51"/>
      <c r="K104" s="80"/>
    </row>
    <row r="105" spans="1:11" x14ac:dyDescent="0.15">
      <c r="A105" s="38">
        <v>19</v>
      </c>
      <c r="B105" s="41" t="s">
        <v>112</v>
      </c>
      <c r="C105" s="51" t="s">
        <v>113</v>
      </c>
      <c r="D105" s="51"/>
      <c r="E105" s="80">
        <v>0.74299999999999999</v>
      </c>
      <c r="G105" s="38"/>
      <c r="H105" s="41"/>
      <c r="I105" s="41"/>
      <c r="J105" s="51"/>
      <c r="K105" s="80"/>
    </row>
    <row r="106" spans="1:11" x14ac:dyDescent="0.15">
      <c r="A106" s="38"/>
      <c r="B106" s="41"/>
      <c r="C106" s="51"/>
      <c r="D106" s="51"/>
      <c r="E106" s="80"/>
      <c r="G106" s="38"/>
      <c r="H106" s="41"/>
      <c r="I106" s="41"/>
      <c r="J106" s="51"/>
      <c r="K106" s="80"/>
    </row>
    <row r="107" spans="1:11" x14ac:dyDescent="0.15">
      <c r="A107" s="38"/>
      <c r="B107" s="41"/>
      <c r="C107" s="51"/>
      <c r="D107" s="51"/>
      <c r="E107" s="80"/>
      <c r="G107" s="38"/>
      <c r="H107" s="41"/>
      <c r="I107" s="41"/>
      <c r="J107" s="51"/>
      <c r="K107" s="80"/>
    </row>
    <row r="108" spans="1:11" x14ac:dyDescent="0.15">
      <c r="A108" s="38"/>
      <c r="B108" s="41"/>
      <c r="C108" s="51"/>
      <c r="D108" s="51"/>
      <c r="E108" s="80"/>
      <c r="G108" s="38">
        <v>49</v>
      </c>
      <c r="H108" s="41" t="s">
        <v>197</v>
      </c>
      <c r="I108" s="41" t="s">
        <v>198</v>
      </c>
      <c r="J108" s="51"/>
      <c r="K108" s="80">
        <v>1.0109999999999999</v>
      </c>
    </row>
    <row r="109" spans="1:11" x14ac:dyDescent="0.15">
      <c r="A109" s="38">
        <v>20</v>
      </c>
      <c r="B109" s="41" t="s">
        <v>114</v>
      </c>
      <c r="C109" s="51" t="s">
        <v>115</v>
      </c>
      <c r="D109" s="51"/>
      <c r="E109" s="80">
        <v>1.6479999999999999</v>
      </c>
      <c r="G109" s="38"/>
      <c r="H109" s="41"/>
      <c r="I109" s="41"/>
      <c r="J109" s="51"/>
      <c r="K109" s="80"/>
    </row>
    <row r="110" spans="1:11" x14ac:dyDescent="0.15">
      <c r="A110" s="38"/>
      <c r="B110" s="41"/>
      <c r="C110" s="51"/>
      <c r="D110" s="51"/>
      <c r="E110" s="80"/>
      <c r="G110" s="38"/>
      <c r="H110" s="41"/>
      <c r="I110" s="41"/>
      <c r="J110" s="51"/>
      <c r="K110" s="80"/>
    </row>
    <row r="111" spans="1:11" x14ac:dyDescent="0.15">
      <c r="A111" s="38"/>
      <c r="B111" s="41"/>
      <c r="C111" s="51"/>
      <c r="D111" s="51"/>
      <c r="E111" s="80"/>
      <c r="G111" s="38"/>
      <c r="H111" s="41"/>
      <c r="I111" s="41"/>
      <c r="J111" s="51"/>
      <c r="K111" s="80"/>
    </row>
    <row r="112" spans="1:11" x14ac:dyDescent="0.15">
      <c r="A112" s="38"/>
      <c r="B112" s="41"/>
      <c r="C112" s="51"/>
      <c r="D112" s="51"/>
      <c r="E112" s="80"/>
      <c r="G112" s="38"/>
      <c r="H112" s="41"/>
      <c r="I112" s="41"/>
      <c r="J112" s="51"/>
      <c r="K112" s="80"/>
    </row>
    <row r="113" spans="1:11" x14ac:dyDescent="0.15">
      <c r="A113" s="38"/>
      <c r="B113" s="41"/>
      <c r="C113" s="51"/>
      <c r="D113" s="51"/>
      <c r="E113" s="80"/>
      <c r="G113" s="38"/>
      <c r="H113" s="41"/>
      <c r="I113" s="41"/>
      <c r="J113" s="51"/>
      <c r="K113" s="80"/>
    </row>
    <row r="114" spans="1:11" x14ac:dyDescent="0.15">
      <c r="A114" s="38"/>
      <c r="B114" s="41"/>
      <c r="C114" s="51"/>
      <c r="D114" s="51"/>
      <c r="E114" s="80"/>
      <c r="G114" s="38"/>
      <c r="H114" s="41"/>
      <c r="I114" s="41"/>
      <c r="J114" s="51"/>
      <c r="K114" s="80"/>
    </row>
    <row r="115" spans="1:11" x14ac:dyDescent="0.15">
      <c r="A115" s="38"/>
      <c r="B115" s="41"/>
      <c r="C115" s="51"/>
      <c r="D115" s="51"/>
      <c r="E115" s="80"/>
      <c r="G115" s="38">
        <v>50</v>
      </c>
      <c r="H115" s="41" t="s">
        <v>201</v>
      </c>
      <c r="I115" s="41" t="s">
        <v>202</v>
      </c>
      <c r="J115" s="51"/>
      <c r="K115" s="80">
        <v>0.58499999999999996</v>
      </c>
    </row>
    <row r="116" spans="1:11" x14ac:dyDescent="0.15">
      <c r="A116" s="38"/>
      <c r="B116" s="41"/>
      <c r="C116" s="51"/>
      <c r="D116" s="51"/>
      <c r="E116" s="80"/>
      <c r="G116" s="38"/>
      <c r="H116" s="41"/>
      <c r="I116" s="41"/>
      <c r="J116" s="51"/>
      <c r="K116" s="80"/>
    </row>
    <row r="117" spans="1:11" x14ac:dyDescent="0.15">
      <c r="A117" s="38">
        <v>21</v>
      </c>
      <c r="B117" s="41" t="s">
        <v>119</v>
      </c>
      <c r="C117" s="41" t="s">
        <v>120</v>
      </c>
      <c r="D117" s="51"/>
      <c r="E117" s="80">
        <v>0.66700000000000004</v>
      </c>
      <c r="G117" s="38"/>
      <c r="H117" s="41"/>
      <c r="I117" s="41"/>
      <c r="J117" s="51"/>
      <c r="K117" s="80"/>
    </row>
    <row r="118" spans="1:11" x14ac:dyDescent="0.15">
      <c r="A118" s="38"/>
      <c r="B118" s="41"/>
      <c r="C118" s="41"/>
      <c r="D118" s="51"/>
      <c r="E118" s="80"/>
      <c r="G118" s="38"/>
      <c r="H118" s="41"/>
      <c r="I118" s="41"/>
      <c r="J118" s="51"/>
      <c r="K118" s="80"/>
    </row>
    <row r="119" spans="1:11" x14ac:dyDescent="0.15">
      <c r="A119" s="38"/>
      <c r="B119" s="41"/>
      <c r="C119" s="41"/>
      <c r="D119" s="51"/>
      <c r="E119" s="80"/>
      <c r="G119" s="38"/>
      <c r="H119" s="41"/>
      <c r="I119" s="41"/>
      <c r="J119" s="51"/>
      <c r="K119" s="80"/>
    </row>
    <row r="120" spans="1:11" x14ac:dyDescent="0.15">
      <c r="A120" s="38"/>
      <c r="B120" s="41"/>
      <c r="C120" s="41"/>
      <c r="D120" s="51"/>
      <c r="E120" s="80"/>
      <c r="G120" s="38">
        <v>51</v>
      </c>
      <c r="H120" s="41" t="s">
        <v>203</v>
      </c>
      <c r="I120" s="41" t="s">
        <v>204</v>
      </c>
      <c r="J120" s="51"/>
      <c r="K120" s="80">
        <v>7.0000000000000007E-2</v>
      </c>
    </row>
    <row r="121" spans="1:11" x14ac:dyDescent="0.15">
      <c r="A121" s="38"/>
      <c r="B121" s="41"/>
      <c r="C121" s="41"/>
      <c r="D121" s="51"/>
      <c r="E121" s="80"/>
      <c r="G121" s="38"/>
      <c r="H121" s="41"/>
      <c r="I121" s="41"/>
      <c r="J121" s="51"/>
      <c r="K121" s="80"/>
    </row>
    <row r="122" spans="1:11" x14ac:dyDescent="0.15">
      <c r="A122" s="38"/>
      <c r="B122" s="41"/>
      <c r="C122" s="41"/>
      <c r="D122" s="51"/>
      <c r="E122" s="80"/>
      <c r="G122" s="38"/>
      <c r="H122" s="41"/>
      <c r="I122" s="41"/>
      <c r="J122" s="51"/>
      <c r="K122" s="80"/>
    </row>
    <row r="123" spans="1:11" x14ac:dyDescent="0.15">
      <c r="A123" s="38">
        <v>22</v>
      </c>
      <c r="B123" s="41" t="s">
        <v>125</v>
      </c>
      <c r="C123" s="41" t="s">
        <v>126</v>
      </c>
      <c r="D123" s="51"/>
      <c r="E123" s="80">
        <v>0.66700000000000004</v>
      </c>
      <c r="G123" s="38"/>
      <c r="H123" s="41"/>
      <c r="I123" s="41"/>
      <c r="J123" s="51"/>
      <c r="K123" s="80"/>
    </row>
    <row r="124" spans="1:11" x14ac:dyDescent="0.15">
      <c r="A124" s="38"/>
      <c r="B124" s="41"/>
      <c r="C124" s="41"/>
      <c r="D124" s="51"/>
      <c r="E124" s="80"/>
      <c r="G124" s="38"/>
      <c r="H124" s="41"/>
      <c r="I124" s="41"/>
      <c r="J124" s="51"/>
      <c r="K124" s="80"/>
    </row>
    <row r="125" spans="1:11" x14ac:dyDescent="0.15">
      <c r="A125" s="38"/>
      <c r="B125" s="41"/>
      <c r="C125" s="41"/>
      <c r="D125" s="51"/>
      <c r="E125" s="80"/>
      <c r="G125" s="38">
        <v>52</v>
      </c>
      <c r="H125" s="41" t="s">
        <v>206</v>
      </c>
      <c r="I125" s="41" t="s">
        <v>207</v>
      </c>
      <c r="J125" s="51"/>
      <c r="K125" s="80">
        <v>7.0000000000000007E-2</v>
      </c>
    </row>
    <row r="126" spans="1:11" x14ac:dyDescent="0.15">
      <c r="A126" s="38"/>
      <c r="B126" s="41"/>
      <c r="C126" s="41"/>
      <c r="D126" s="51"/>
      <c r="E126" s="80"/>
      <c r="G126" s="38"/>
      <c r="H126" s="41"/>
      <c r="I126" s="41"/>
      <c r="J126" s="51"/>
      <c r="K126" s="80"/>
    </row>
    <row r="127" spans="1:11" x14ac:dyDescent="0.15">
      <c r="A127" s="38"/>
      <c r="B127" s="41"/>
      <c r="C127" s="41"/>
      <c r="D127" s="51"/>
      <c r="E127" s="80"/>
      <c r="G127" s="38"/>
      <c r="H127" s="41"/>
      <c r="I127" s="41"/>
      <c r="J127" s="51"/>
      <c r="K127" s="80"/>
    </row>
    <row r="128" spans="1:11" x14ac:dyDescent="0.15">
      <c r="A128" s="38"/>
      <c r="B128" s="41"/>
      <c r="C128" s="41"/>
      <c r="D128" s="51"/>
      <c r="E128" s="80"/>
      <c r="G128" s="38"/>
      <c r="H128" s="41"/>
      <c r="I128" s="41"/>
      <c r="J128" s="51"/>
      <c r="K128" s="80"/>
    </row>
    <row r="129" spans="1:11" x14ac:dyDescent="0.15">
      <c r="A129" s="38">
        <v>23</v>
      </c>
      <c r="B129" s="41" t="s">
        <v>127</v>
      </c>
      <c r="C129" s="41" t="s">
        <v>128</v>
      </c>
      <c r="D129" s="51"/>
      <c r="E129" s="80">
        <v>7.1999999999999995E-2</v>
      </c>
      <c r="G129" s="38"/>
      <c r="H129" s="41"/>
      <c r="I129" s="41"/>
      <c r="J129" s="51"/>
      <c r="K129" s="80"/>
    </row>
    <row r="130" spans="1:11" x14ac:dyDescent="0.15">
      <c r="A130" s="38"/>
      <c r="B130" s="41"/>
      <c r="C130" s="41"/>
      <c r="D130" s="51"/>
      <c r="E130" s="80"/>
      <c r="G130" s="38">
        <v>53</v>
      </c>
      <c r="H130" s="41" t="s">
        <v>208</v>
      </c>
      <c r="I130" s="41" t="s">
        <v>209</v>
      </c>
      <c r="J130" s="51"/>
      <c r="K130" s="80">
        <v>0.16900000000000001</v>
      </c>
    </row>
    <row r="131" spans="1:11" x14ac:dyDescent="0.15">
      <c r="A131" s="38"/>
      <c r="B131" s="41"/>
      <c r="C131" s="41"/>
      <c r="D131" s="51"/>
      <c r="E131" s="80"/>
      <c r="G131" s="38"/>
      <c r="H131" s="41"/>
      <c r="I131" s="41"/>
      <c r="J131" s="51"/>
      <c r="K131" s="80"/>
    </row>
    <row r="132" spans="1:11" x14ac:dyDescent="0.15">
      <c r="A132" s="38"/>
      <c r="B132" s="41"/>
      <c r="C132" s="41"/>
      <c r="D132" s="51"/>
      <c r="E132" s="80"/>
      <c r="G132" s="38"/>
      <c r="H132" s="41"/>
      <c r="I132" s="41"/>
      <c r="J132" s="51"/>
      <c r="K132" s="80"/>
    </row>
    <row r="133" spans="1:11" x14ac:dyDescent="0.15">
      <c r="A133" s="38">
        <v>24</v>
      </c>
      <c r="B133" s="41" t="s">
        <v>129</v>
      </c>
      <c r="C133" s="41" t="s">
        <v>130</v>
      </c>
      <c r="D133" s="51"/>
      <c r="E133" s="80">
        <v>7.1999999999999995E-2</v>
      </c>
      <c r="G133" s="38"/>
      <c r="H133" s="41"/>
      <c r="I133" s="41"/>
      <c r="J133" s="51"/>
      <c r="K133" s="80"/>
    </row>
    <row r="134" spans="1:11" x14ac:dyDescent="0.15">
      <c r="A134" s="38"/>
      <c r="B134" s="41"/>
      <c r="C134" s="41"/>
      <c r="D134" s="51"/>
      <c r="E134" s="80"/>
      <c r="G134" s="38"/>
      <c r="H134" s="41"/>
      <c r="I134" s="41"/>
      <c r="J134" s="51"/>
      <c r="K134" s="80"/>
    </row>
    <row r="135" spans="1:11" x14ac:dyDescent="0.15">
      <c r="A135" s="38"/>
      <c r="B135" s="41"/>
      <c r="C135" s="41"/>
      <c r="D135" s="51"/>
      <c r="E135" s="80"/>
      <c r="G135" s="38">
        <v>54</v>
      </c>
      <c r="H135" s="41" t="s">
        <v>210</v>
      </c>
      <c r="I135" s="41" t="s">
        <v>211</v>
      </c>
      <c r="J135" s="51"/>
      <c r="K135" s="80">
        <v>0.16900000000000001</v>
      </c>
    </row>
    <row r="136" spans="1:11" x14ac:dyDescent="0.15">
      <c r="A136" s="38"/>
      <c r="B136" s="41"/>
      <c r="C136" s="41"/>
      <c r="D136" s="51"/>
      <c r="E136" s="80"/>
      <c r="G136" s="38"/>
      <c r="H136" s="41"/>
      <c r="I136" s="41"/>
      <c r="J136" s="51"/>
      <c r="K136" s="80"/>
    </row>
    <row r="137" spans="1:11" x14ac:dyDescent="0.15">
      <c r="A137" s="38">
        <v>25</v>
      </c>
      <c r="B137" s="41" t="s">
        <v>131</v>
      </c>
      <c r="C137" s="41" t="s">
        <v>132</v>
      </c>
      <c r="D137" s="51"/>
      <c r="E137" s="80">
        <v>0.40500000000000003</v>
      </c>
      <c r="G137" s="38"/>
      <c r="H137" s="41"/>
      <c r="I137" s="41"/>
      <c r="J137" s="51"/>
      <c r="K137" s="80"/>
    </row>
    <row r="138" spans="1:11" x14ac:dyDescent="0.15">
      <c r="A138" s="38"/>
      <c r="B138" s="41"/>
      <c r="C138" s="41"/>
      <c r="D138" s="51"/>
      <c r="E138" s="80"/>
      <c r="G138" s="38"/>
      <c r="H138" s="41"/>
      <c r="I138" s="41"/>
      <c r="J138" s="51"/>
      <c r="K138" s="80"/>
    </row>
    <row r="139" spans="1:11" x14ac:dyDescent="0.15">
      <c r="A139" s="38"/>
      <c r="B139" s="41"/>
      <c r="C139" s="41"/>
      <c r="D139" s="51"/>
      <c r="E139" s="80"/>
      <c r="G139" s="38"/>
      <c r="H139" s="41"/>
      <c r="I139" s="41"/>
      <c r="J139" s="51"/>
      <c r="K139" s="80"/>
    </row>
    <row r="140" spans="1:11" x14ac:dyDescent="0.15">
      <c r="A140" s="38"/>
      <c r="B140" s="41"/>
      <c r="C140" s="41"/>
      <c r="D140" s="51"/>
      <c r="E140" s="80"/>
    </row>
    <row r="141" spans="1:11" x14ac:dyDescent="0.15">
      <c r="A141" s="38"/>
      <c r="B141" s="41"/>
      <c r="C141" s="41"/>
      <c r="D141" s="51"/>
      <c r="E141" s="80"/>
    </row>
    <row r="142" spans="1:11" x14ac:dyDescent="0.15">
      <c r="A142" s="38"/>
      <c r="B142" s="41"/>
      <c r="C142" s="41"/>
      <c r="D142" s="51"/>
      <c r="E142" s="80"/>
    </row>
    <row r="143" spans="1:11" x14ac:dyDescent="0.15">
      <c r="A143" s="38"/>
      <c r="B143" s="41"/>
      <c r="C143" s="41"/>
      <c r="D143" s="51"/>
      <c r="E143" s="80"/>
    </row>
    <row r="144" spans="1:11" x14ac:dyDescent="0.15">
      <c r="A144" s="38">
        <v>26</v>
      </c>
      <c r="B144" s="41" t="s">
        <v>136</v>
      </c>
      <c r="C144" s="41" t="s">
        <v>137</v>
      </c>
      <c r="D144" s="51"/>
      <c r="E144" s="80">
        <v>0.51700000000000002</v>
      </c>
    </row>
    <row r="145" spans="1:5" x14ac:dyDescent="0.15">
      <c r="A145" s="38"/>
      <c r="B145" s="41"/>
      <c r="C145" s="41"/>
      <c r="D145" s="51"/>
      <c r="E145" s="80"/>
    </row>
    <row r="146" spans="1:5" x14ac:dyDescent="0.15">
      <c r="A146" s="38"/>
      <c r="B146" s="41"/>
      <c r="C146" s="41"/>
      <c r="D146" s="51"/>
      <c r="E146" s="80"/>
    </row>
    <row r="147" spans="1:5" x14ac:dyDescent="0.15">
      <c r="A147" s="38"/>
      <c r="B147" s="41"/>
      <c r="C147" s="41"/>
      <c r="D147" s="51"/>
      <c r="E147" s="80"/>
    </row>
    <row r="148" spans="1:5" x14ac:dyDescent="0.15">
      <c r="A148" s="38"/>
      <c r="B148" s="41"/>
      <c r="C148" s="41"/>
      <c r="D148" s="51"/>
      <c r="E148" s="80"/>
    </row>
    <row r="149" spans="1:5" x14ac:dyDescent="0.15">
      <c r="A149" s="38"/>
      <c r="B149" s="41"/>
      <c r="C149" s="41"/>
      <c r="D149" s="51"/>
      <c r="E149" s="80"/>
    </row>
    <row r="150" spans="1:5" x14ac:dyDescent="0.15">
      <c r="A150" s="38"/>
      <c r="B150" s="41"/>
      <c r="C150" s="41"/>
      <c r="D150" s="51"/>
      <c r="E150" s="80"/>
    </row>
    <row r="151" spans="1:5" x14ac:dyDescent="0.15">
      <c r="A151" s="38">
        <v>27</v>
      </c>
      <c r="B151" s="41" t="s">
        <v>138</v>
      </c>
      <c r="C151" s="41" t="s">
        <v>139</v>
      </c>
      <c r="D151" s="51"/>
      <c r="E151" s="80">
        <v>0.435</v>
      </c>
    </row>
    <row r="152" spans="1:5" x14ac:dyDescent="0.15">
      <c r="A152" s="38"/>
      <c r="B152" s="41"/>
      <c r="C152" s="41"/>
      <c r="D152" s="51"/>
      <c r="E152" s="80"/>
    </row>
    <row r="153" spans="1:5" x14ac:dyDescent="0.15">
      <c r="A153" s="38"/>
      <c r="B153" s="41"/>
      <c r="C153" s="41"/>
      <c r="D153" s="51"/>
      <c r="E153" s="80"/>
    </row>
    <row r="154" spans="1:5" x14ac:dyDescent="0.15">
      <c r="A154" s="38"/>
      <c r="B154" s="41"/>
      <c r="C154" s="41"/>
      <c r="D154" s="51"/>
      <c r="E154" s="80"/>
    </row>
    <row r="155" spans="1:5" x14ac:dyDescent="0.15">
      <c r="A155" s="38"/>
      <c r="B155" s="41"/>
      <c r="C155" s="41"/>
      <c r="D155" s="51"/>
      <c r="E155" s="80"/>
    </row>
    <row r="156" spans="1:5" x14ac:dyDescent="0.15">
      <c r="A156" s="38"/>
      <c r="B156" s="41"/>
      <c r="C156" s="41"/>
      <c r="D156" s="51"/>
      <c r="E156" s="80"/>
    </row>
    <row r="157" spans="1:5" x14ac:dyDescent="0.15">
      <c r="A157" s="38"/>
      <c r="B157" s="41"/>
      <c r="C157" s="41"/>
      <c r="D157" s="51"/>
      <c r="E157" s="80"/>
    </row>
    <row r="158" spans="1:5" x14ac:dyDescent="0.15">
      <c r="A158" s="38"/>
      <c r="B158" s="41"/>
      <c r="C158" s="41"/>
      <c r="D158" s="51"/>
      <c r="E158" s="80"/>
    </row>
    <row r="159" spans="1:5" x14ac:dyDescent="0.15">
      <c r="A159" s="38"/>
      <c r="B159" s="41"/>
      <c r="C159" s="41"/>
      <c r="D159" s="51"/>
      <c r="E159" s="80"/>
    </row>
    <row r="160" spans="1:5" x14ac:dyDescent="0.15">
      <c r="A160" s="38">
        <v>28</v>
      </c>
      <c r="B160" s="41" t="s">
        <v>141</v>
      </c>
      <c r="C160" s="41" t="s">
        <v>142</v>
      </c>
      <c r="D160" s="51"/>
      <c r="E160" s="80">
        <v>0.435</v>
      </c>
    </row>
    <row r="161" spans="1:5" x14ac:dyDescent="0.15">
      <c r="A161" s="38"/>
      <c r="B161" s="41"/>
      <c r="C161" s="41"/>
      <c r="D161" s="51"/>
      <c r="E161" s="80"/>
    </row>
    <row r="162" spans="1:5" x14ac:dyDescent="0.15">
      <c r="A162" s="38"/>
      <c r="B162" s="41"/>
      <c r="C162" s="41"/>
      <c r="D162" s="51"/>
      <c r="E162" s="80"/>
    </row>
    <row r="163" spans="1:5" x14ac:dyDescent="0.15">
      <c r="A163" s="38"/>
      <c r="B163" s="41"/>
      <c r="C163" s="41"/>
      <c r="D163" s="51"/>
      <c r="E163" s="80"/>
    </row>
    <row r="164" spans="1:5" x14ac:dyDescent="0.15">
      <c r="A164" s="38"/>
      <c r="B164" s="41"/>
      <c r="C164" s="41"/>
      <c r="D164" s="51"/>
      <c r="E164" s="80"/>
    </row>
    <row r="165" spans="1:5" x14ac:dyDescent="0.15">
      <c r="A165" s="38"/>
      <c r="B165" s="41"/>
      <c r="C165" s="41"/>
      <c r="D165" s="51"/>
      <c r="E165" s="80"/>
    </row>
    <row r="166" spans="1:5" x14ac:dyDescent="0.15">
      <c r="A166" s="38"/>
      <c r="B166" s="41"/>
      <c r="C166" s="41"/>
      <c r="D166" s="51"/>
      <c r="E166" s="80"/>
    </row>
    <row r="167" spans="1:5" x14ac:dyDescent="0.15">
      <c r="A167" s="38"/>
      <c r="B167" s="41"/>
      <c r="C167" s="41"/>
      <c r="D167" s="51"/>
      <c r="E167" s="80"/>
    </row>
    <row r="168" spans="1:5" x14ac:dyDescent="0.15">
      <c r="A168" s="38"/>
      <c r="B168" s="41"/>
      <c r="C168" s="41"/>
      <c r="D168" s="51"/>
      <c r="E168" s="80"/>
    </row>
  </sheetData>
  <mergeCells count="292">
    <mergeCell ref="K120:K124"/>
    <mergeCell ref="K125:K129"/>
    <mergeCell ref="K130:K134"/>
    <mergeCell ref="K135:K139"/>
    <mergeCell ref="J135:J139"/>
    <mergeCell ref="K2:K3"/>
    <mergeCell ref="K4:K10"/>
    <mergeCell ref="K11:K16"/>
    <mergeCell ref="K17:K22"/>
    <mergeCell ref="K23:K27"/>
    <mergeCell ref="K28:K32"/>
    <mergeCell ref="K33:K39"/>
    <mergeCell ref="K40:K46"/>
    <mergeCell ref="K47:K51"/>
    <mergeCell ref="K52:K58"/>
    <mergeCell ref="K59:K62"/>
    <mergeCell ref="K63:K66"/>
    <mergeCell ref="K67:K70"/>
    <mergeCell ref="K71:K74"/>
    <mergeCell ref="K75:K78"/>
    <mergeCell ref="K79:K83"/>
    <mergeCell ref="K84:K88"/>
    <mergeCell ref="K89:K92"/>
    <mergeCell ref="K93:K96"/>
    <mergeCell ref="K97:K101"/>
    <mergeCell ref="K102:K107"/>
    <mergeCell ref="K108:K114"/>
    <mergeCell ref="K115:K119"/>
    <mergeCell ref="J89:J92"/>
    <mergeCell ref="J93:J96"/>
    <mergeCell ref="J97:J101"/>
    <mergeCell ref="J102:J107"/>
    <mergeCell ref="J108:J114"/>
    <mergeCell ref="J115:J119"/>
    <mergeCell ref="J120:J124"/>
    <mergeCell ref="J125:J129"/>
    <mergeCell ref="J130:J134"/>
    <mergeCell ref="I102:I107"/>
    <mergeCell ref="I108:I114"/>
    <mergeCell ref="I115:I119"/>
    <mergeCell ref="I120:I124"/>
    <mergeCell ref="I125:I129"/>
    <mergeCell ref="I130:I134"/>
    <mergeCell ref="I135:I139"/>
    <mergeCell ref="J2:J3"/>
    <mergeCell ref="J4:J10"/>
    <mergeCell ref="J11:J16"/>
    <mergeCell ref="J17:J22"/>
    <mergeCell ref="J23:J27"/>
    <mergeCell ref="J28:J32"/>
    <mergeCell ref="J33:J39"/>
    <mergeCell ref="J40:J46"/>
    <mergeCell ref="J47:J51"/>
    <mergeCell ref="J52:J58"/>
    <mergeCell ref="J59:J62"/>
    <mergeCell ref="J63:J66"/>
    <mergeCell ref="J67:J70"/>
    <mergeCell ref="J71:J74"/>
    <mergeCell ref="J75:J78"/>
    <mergeCell ref="J79:J83"/>
    <mergeCell ref="J84:J88"/>
    <mergeCell ref="H120:H124"/>
    <mergeCell ref="H125:H129"/>
    <mergeCell ref="H130:H134"/>
    <mergeCell ref="H135:H139"/>
    <mergeCell ref="I2:I3"/>
    <mergeCell ref="I4:I10"/>
    <mergeCell ref="I11:I16"/>
    <mergeCell ref="I17:I22"/>
    <mergeCell ref="I23:I27"/>
    <mergeCell ref="I28:I32"/>
    <mergeCell ref="I33:I39"/>
    <mergeCell ref="I40:I46"/>
    <mergeCell ref="I47:I51"/>
    <mergeCell ref="I52:I58"/>
    <mergeCell ref="I59:I62"/>
    <mergeCell ref="I63:I66"/>
    <mergeCell ref="I67:I70"/>
    <mergeCell ref="I71:I74"/>
    <mergeCell ref="I75:I78"/>
    <mergeCell ref="I79:I83"/>
    <mergeCell ref="I84:I88"/>
    <mergeCell ref="I89:I92"/>
    <mergeCell ref="I93:I96"/>
    <mergeCell ref="I97:I101"/>
    <mergeCell ref="G135:G139"/>
    <mergeCell ref="H2:H3"/>
    <mergeCell ref="H4:H10"/>
    <mergeCell ref="H11:H16"/>
    <mergeCell ref="H17:H22"/>
    <mergeCell ref="H23:H27"/>
    <mergeCell ref="H28:H32"/>
    <mergeCell ref="H33:H39"/>
    <mergeCell ref="H40:H46"/>
    <mergeCell ref="H47:H51"/>
    <mergeCell ref="H52:H58"/>
    <mergeCell ref="H59:H62"/>
    <mergeCell ref="H63:H66"/>
    <mergeCell ref="H67:H70"/>
    <mergeCell ref="H71:H74"/>
    <mergeCell ref="H75:H78"/>
    <mergeCell ref="H79:H83"/>
    <mergeCell ref="H84:H88"/>
    <mergeCell ref="H89:H92"/>
    <mergeCell ref="H93:H96"/>
    <mergeCell ref="H97:H101"/>
    <mergeCell ref="H102:H107"/>
    <mergeCell ref="H108:H114"/>
    <mergeCell ref="H115:H119"/>
    <mergeCell ref="G89:G92"/>
    <mergeCell ref="G93:G96"/>
    <mergeCell ref="G97:G101"/>
    <mergeCell ref="G102:G107"/>
    <mergeCell ref="G108:G114"/>
    <mergeCell ref="G115:G119"/>
    <mergeCell ref="G120:G124"/>
    <mergeCell ref="G125:G129"/>
    <mergeCell ref="G130:G134"/>
    <mergeCell ref="E117:E122"/>
    <mergeCell ref="E123:E128"/>
    <mergeCell ref="E129:E132"/>
    <mergeCell ref="E133:E136"/>
    <mergeCell ref="E137:E143"/>
    <mergeCell ref="E144:E150"/>
    <mergeCell ref="E151:E159"/>
    <mergeCell ref="E160:E168"/>
    <mergeCell ref="G4:G10"/>
    <mergeCell ref="G11:G16"/>
    <mergeCell ref="G17:G22"/>
    <mergeCell ref="G23:G27"/>
    <mergeCell ref="G28:G32"/>
    <mergeCell ref="G33:G39"/>
    <mergeCell ref="G40:G46"/>
    <mergeCell ref="G47:G51"/>
    <mergeCell ref="G52:G58"/>
    <mergeCell ref="G59:G62"/>
    <mergeCell ref="G63:G66"/>
    <mergeCell ref="G67:G70"/>
    <mergeCell ref="G71:G74"/>
    <mergeCell ref="G75:G78"/>
    <mergeCell ref="G79:G83"/>
    <mergeCell ref="G84:G88"/>
    <mergeCell ref="D144:D150"/>
    <mergeCell ref="D151:D159"/>
    <mergeCell ref="D160:D168"/>
    <mergeCell ref="E2:E3"/>
    <mergeCell ref="E4:E7"/>
    <mergeCell ref="E8:E14"/>
    <mergeCell ref="E15:E22"/>
    <mergeCell ref="E23:E27"/>
    <mergeCell ref="E28:E33"/>
    <mergeCell ref="E34:E39"/>
    <mergeCell ref="E40:E44"/>
    <mergeCell ref="E45:E51"/>
    <mergeCell ref="E52:E58"/>
    <mergeCell ref="E59:E67"/>
    <mergeCell ref="E68:E72"/>
    <mergeCell ref="E73:E76"/>
    <mergeCell ref="E77:E80"/>
    <mergeCell ref="E81:E88"/>
    <mergeCell ref="E89:E94"/>
    <mergeCell ref="E95:E96"/>
    <mergeCell ref="E97:E101"/>
    <mergeCell ref="E102:E104"/>
    <mergeCell ref="E105:E108"/>
    <mergeCell ref="E109:E116"/>
    <mergeCell ref="D97:D101"/>
    <mergeCell ref="D102:D104"/>
    <mergeCell ref="D105:D108"/>
    <mergeCell ref="D109:D116"/>
    <mergeCell ref="D117:D122"/>
    <mergeCell ref="D123:D128"/>
    <mergeCell ref="D129:D132"/>
    <mergeCell ref="D133:D136"/>
    <mergeCell ref="D137:D143"/>
    <mergeCell ref="C144:C150"/>
    <mergeCell ref="C151:C159"/>
    <mergeCell ref="C160:C168"/>
    <mergeCell ref="D2:D3"/>
    <mergeCell ref="D4:D7"/>
    <mergeCell ref="D8:D14"/>
    <mergeCell ref="D15:D22"/>
    <mergeCell ref="D23:D27"/>
    <mergeCell ref="D28:D30"/>
    <mergeCell ref="D31:D33"/>
    <mergeCell ref="D34:D39"/>
    <mergeCell ref="D40:D41"/>
    <mergeCell ref="D42:D44"/>
    <mergeCell ref="D45:D51"/>
    <mergeCell ref="D52:D58"/>
    <mergeCell ref="D59:D62"/>
    <mergeCell ref="D63:D67"/>
    <mergeCell ref="D68:D72"/>
    <mergeCell ref="D73:D76"/>
    <mergeCell ref="D77:D80"/>
    <mergeCell ref="D81:D88"/>
    <mergeCell ref="D89:D91"/>
    <mergeCell ref="D92:D94"/>
    <mergeCell ref="D95:D96"/>
    <mergeCell ref="C97:C101"/>
    <mergeCell ref="C102:C104"/>
    <mergeCell ref="C105:C108"/>
    <mergeCell ref="C109:C116"/>
    <mergeCell ref="C117:C122"/>
    <mergeCell ref="C123:C128"/>
    <mergeCell ref="C129:C132"/>
    <mergeCell ref="C133:C136"/>
    <mergeCell ref="C137:C143"/>
    <mergeCell ref="B144:B150"/>
    <mergeCell ref="B151:B159"/>
    <mergeCell ref="B160:B168"/>
    <mergeCell ref="C2:C3"/>
    <mergeCell ref="C4:C7"/>
    <mergeCell ref="C8:C14"/>
    <mergeCell ref="C15:C22"/>
    <mergeCell ref="C23:C27"/>
    <mergeCell ref="C28:C30"/>
    <mergeCell ref="C31:C33"/>
    <mergeCell ref="C34:C39"/>
    <mergeCell ref="C40:C41"/>
    <mergeCell ref="C42:C44"/>
    <mergeCell ref="C45:C51"/>
    <mergeCell ref="C52:C58"/>
    <mergeCell ref="C59:C62"/>
    <mergeCell ref="C63:C67"/>
    <mergeCell ref="C68:C72"/>
    <mergeCell ref="C73:C76"/>
    <mergeCell ref="C77:C80"/>
    <mergeCell ref="C81:C88"/>
    <mergeCell ref="C89:C91"/>
    <mergeCell ref="C92:C94"/>
    <mergeCell ref="C95:C96"/>
    <mergeCell ref="B97:B101"/>
    <mergeCell ref="B102:B104"/>
    <mergeCell ref="B105:B108"/>
    <mergeCell ref="B109:B116"/>
    <mergeCell ref="B117:B122"/>
    <mergeCell ref="B123:B128"/>
    <mergeCell ref="B129:B132"/>
    <mergeCell ref="B133:B136"/>
    <mergeCell ref="B137:B143"/>
    <mergeCell ref="A144:A150"/>
    <mergeCell ref="A151:A159"/>
    <mergeCell ref="A160:A168"/>
    <mergeCell ref="B2:B3"/>
    <mergeCell ref="B4:B7"/>
    <mergeCell ref="B8:B14"/>
    <mergeCell ref="B15:B22"/>
    <mergeCell ref="B23:B27"/>
    <mergeCell ref="B28:B30"/>
    <mergeCell ref="B31:B33"/>
    <mergeCell ref="B34:B39"/>
    <mergeCell ref="B40:B41"/>
    <mergeCell ref="B42:B44"/>
    <mergeCell ref="B45:B51"/>
    <mergeCell ref="B52:B58"/>
    <mergeCell ref="B59:B62"/>
    <mergeCell ref="B63:B67"/>
    <mergeCell ref="B68:B72"/>
    <mergeCell ref="B73:B76"/>
    <mergeCell ref="B77:B80"/>
    <mergeCell ref="B81:B88"/>
    <mergeCell ref="B89:B91"/>
    <mergeCell ref="B92:B94"/>
    <mergeCell ref="B95:B96"/>
    <mergeCell ref="A97:A101"/>
    <mergeCell ref="A102:A104"/>
    <mergeCell ref="A105:A108"/>
    <mergeCell ref="A109:A116"/>
    <mergeCell ref="A117:A122"/>
    <mergeCell ref="A123:A128"/>
    <mergeCell ref="A129:A132"/>
    <mergeCell ref="A133:A136"/>
    <mergeCell ref="A137:A143"/>
    <mergeCell ref="A45:A51"/>
    <mergeCell ref="A52:A58"/>
    <mergeCell ref="A59:A67"/>
    <mergeCell ref="A68:A72"/>
    <mergeCell ref="A73:A76"/>
    <mergeCell ref="A77:A80"/>
    <mergeCell ref="A81:A88"/>
    <mergeCell ref="A89:A94"/>
    <mergeCell ref="A95:A96"/>
    <mergeCell ref="A1:E1"/>
    <mergeCell ref="G1:K1"/>
    <mergeCell ref="A4:A7"/>
    <mergeCell ref="A8:A14"/>
    <mergeCell ref="A15:A22"/>
    <mergeCell ref="A23:A27"/>
    <mergeCell ref="A28:A33"/>
    <mergeCell ref="A34:A39"/>
    <mergeCell ref="A40:A44"/>
  </mergeCells>
  <phoneticPr fontId="10" type="noConversion"/>
  <pageMargins left="0.43263888888888902" right="0.39305555555555599" top="0.39305555555555599" bottom="0.27500000000000002" header="0.31458333333333299" footer="0.19652777777777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tabSelected="1" workbookViewId="0">
      <selection activeCell="I21" sqref="I21"/>
    </sheetView>
  </sheetViews>
  <sheetFormatPr defaultColWidth="9" defaultRowHeight="13.5" x14ac:dyDescent="0.15"/>
  <cols>
    <col min="1" max="1" width="5.125" customWidth="1"/>
    <col min="2" max="2" width="11.5" customWidth="1"/>
    <col min="6" max="6" width="8.875" customWidth="1"/>
    <col min="7" max="8" width="6.375" style="1" customWidth="1"/>
    <col min="9" max="11" width="6.375" customWidth="1"/>
    <col min="12" max="12" width="7" customWidth="1"/>
    <col min="13" max="13" width="7.125" customWidth="1"/>
    <col min="14" max="14" width="7" customWidth="1"/>
    <col min="15" max="15" width="6.5" bestFit="1" customWidth="1"/>
    <col min="16" max="16" width="7" style="2" customWidth="1"/>
  </cols>
  <sheetData>
    <row r="1" spans="1:16" x14ac:dyDescent="0.15">
      <c r="A1" s="81" t="s">
        <v>213</v>
      </c>
      <c r="B1" s="49" t="s">
        <v>214</v>
      </c>
      <c r="C1" s="49" t="s">
        <v>215</v>
      </c>
      <c r="D1" s="83" t="s">
        <v>4</v>
      </c>
      <c r="E1" s="85" t="s">
        <v>5</v>
      </c>
      <c r="F1" s="81" t="s">
        <v>6</v>
      </c>
      <c r="G1" s="30" t="s">
        <v>8</v>
      </c>
      <c r="H1" s="30"/>
      <c r="I1" s="31" t="s">
        <v>7</v>
      </c>
      <c r="J1" s="31"/>
      <c r="K1" s="31"/>
      <c r="L1" s="31" t="s">
        <v>9</v>
      </c>
      <c r="M1" s="81" t="s">
        <v>10</v>
      </c>
      <c r="N1" s="31"/>
      <c r="O1" s="82"/>
      <c r="P1" s="12" t="s">
        <v>216</v>
      </c>
    </row>
    <row r="2" spans="1:16" x14ac:dyDescent="0.15">
      <c r="A2" s="81"/>
      <c r="B2" s="49"/>
      <c r="C2" s="49"/>
      <c r="D2" s="84"/>
      <c r="E2" s="86"/>
      <c r="F2" s="81"/>
      <c r="G2" s="4" t="s">
        <v>19</v>
      </c>
      <c r="H2" s="4" t="s">
        <v>18</v>
      </c>
      <c r="I2" s="10" t="s">
        <v>16</v>
      </c>
      <c r="J2" s="10" t="s">
        <v>17</v>
      </c>
      <c r="K2" s="10" t="s">
        <v>18</v>
      </c>
      <c r="L2" s="31"/>
      <c r="M2" s="3" t="s">
        <v>20</v>
      </c>
      <c r="N2" s="10" t="s">
        <v>22</v>
      </c>
      <c r="O2" s="11" t="s">
        <v>24</v>
      </c>
      <c r="P2" s="13" t="s">
        <v>217</v>
      </c>
    </row>
    <row r="3" spans="1:16" x14ac:dyDescent="0.15">
      <c r="A3" s="50">
        <v>1</v>
      </c>
      <c r="B3" s="50" t="s">
        <v>218</v>
      </c>
      <c r="C3" s="50" t="s">
        <v>219</v>
      </c>
      <c r="D3" s="50"/>
      <c r="E3" s="50" t="s">
        <v>220</v>
      </c>
      <c r="F3" s="50" t="s">
        <v>221</v>
      </c>
      <c r="G3" s="87">
        <v>5</v>
      </c>
      <c r="H3" s="87">
        <v>1</v>
      </c>
      <c r="I3" s="50">
        <v>7.0000000000000001E-3</v>
      </c>
      <c r="J3" s="50">
        <v>6.0000000000000001E-3</v>
      </c>
      <c r="K3" s="50">
        <f>I3-J3</f>
        <v>1E-3</v>
      </c>
      <c r="L3" s="50">
        <f>G3*I3-H3*K3</f>
        <v>3.4000000000000002E-2</v>
      </c>
      <c r="M3" s="6" t="s">
        <v>222</v>
      </c>
      <c r="N3" s="6">
        <v>0.02</v>
      </c>
      <c r="O3" s="50">
        <f>SUM(N3:N8)</f>
        <v>0.32999999999999996</v>
      </c>
      <c r="P3" s="51">
        <f>(L3+O3)*1.2</f>
        <v>0.43679999999999997</v>
      </c>
    </row>
    <row r="4" spans="1:16" x14ac:dyDescent="0.15">
      <c r="A4" s="50"/>
      <c r="B4" s="50"/>
      <c r="C4" s="50"/>
      <c r="D4" s="50"/>
      <c r="E4" s="50"/>
      <c r="F4" s="50"/>
      <c r="G4" s="87"/>
      <c r="H4" s="87"/>
      <c r="I4" s="50"/>
      <c r="J4" s="50"/>
      <c r="K4" s="50"/>
      <c r="L4" s="50"/>
      <c r="M4" s="6" t="s">
        <v>223</v>
      </c>
      <c r="N4" s="6">
        <v>0.03</v>
      </c>
      <c r="O4" s="50"/>
      <c r="P4" s="51"/>
    </row>
    <row r="5" spans="1:16" x14ac:dyDescent="0.15">
      <c r="A5" s="50"/>
      <c r="B5" s="50"/>
      <c r="C5" s="50"/>
      <c r="D5" s="50"/>
      <c r="E5" s="50"/>
      <c r="F5" s="50"/>
      <c r="G5" s="87"/>
      <c r="H5" s="87"/>
      <c r="I5" s="50"/>
      <c r="J5" s="50"/>
      <c r="K5" s="50"/>
      <c r="L5" s="50"/>
      <c r="M5" s="6" t="s">
        <v>224</v>
      </c>
      <c r="N5" s="6">
        <v>0.08</v>
      </c>
      <c r="O5" s="50"/>
      <c r="P5" s="51"/>
    </row>
    <row r="6" spans="1:16" x14ac:dyDescent="0.15">
      <c r="A6" s="50"/>
      <c r="B6" s="50"/>
      <c r="C6" s="50"/>
      <c r="D6" s="50"/>
      <c r="E6" s="50"/>
      <c r="F6" s="50"/>
      <c r="G6" s="87"/>
      <c r="H6" s="87"/>
      <c r="I6" s="50"/>
      <c r="J6" s="50"/>
      <c r="K6" s="50"/>
      <c r="L6" s="50"/>
      <c r="M6" s="6" t="s">
        <v>225</v>
      </c>
      <c r="N6" s="6">
        <v>0.02</v>
      </c>
      <c r="O6" s="50"/>
      <c r="P6" s="51"/>
    </row>
    <row r="7" spans="1:16" x14ac:dyDescent="0.15">
      <c r="A7" s="50"/>
      <c r="B7" s="50"/>
      <c r="C7" s="50"/>
      <c r="D7" s="50"/>
      <c r="E7" s="50"/>
      <c r="F7" s="50"/>
      <c r="G7" s="87"/>
      <c r="H7" s="87"/>
      <c r="I7" s="50"/>
      <c r="J7" s="50"/>
      <c r="K7" s="50"/>
      <c r="L7" s="50"/>
      <c r="M7" s="6" t="s">
        <v>226</v>
      </c>
      <c r="N7" s="6">
        <v>0.03</v>
      </c>
      <c r="O7" s="50"/>
      <c r="P7" s="51"/>
    </row>
    <row r="8" spans="1:16" x14ac:dyDescent="0.15">
      <c r="A8" s="50"/>
      <c r="B8" s="50"/>
      <c r="C8" s="50"/>
      <c r="D8" s="50"/>
      <c r="E8" s="50"/>
      <c r="F8" s="50"/>
      <c r="G8" s="87"/>
      <c r="H8" s="87"/>
      <c r="I8" s="50"/>
      <c r="J8" s="50"/>
      <c r="K8" s="50"/>
      <c r="L8" s="50"/>
      <c r="M8" s="6" t="s">
        <v>227</v>
      </c>
      <c r="N8" s="6">
        <v>0.15</v>
      </c>
      <c r="O8" s="50"/>
      <c r="P8" s="51"/>
    </row>
    <row r="9" spans="1:16" ht="40.5" x14ac:dyDescent="0.15">
      <c r="A9" s="5">
        <v>2</v>
      </c>
      <c r="B9" s="6" t="s">
        <v>228</v>
      </c>
      <c r="C9" s="7" t="s">
        <v>229</v>
      </c>
      <c r="D9" s="6"/>
      <c r="E9" s="6" t="s">
        <v>230</v>
      </c>
      <c r="F9" s="8" t="s">
        <v>231</v>
      </c>
      <c r="G9" s="9">
        <v>5.5</v>
      </c>
      <c r="H9" s="9">
        <v>1</v>
      </c>
      <c r="I9" s="6">
        <v>1.7000000000000001E-2</v>
      </c>
      <c r="J9" s="6">
        <v>1.4999999999999999E-2</v>
      </c>
      <c r="K9" s="6">
        <f>I9-J9</f>
        <v>2.0000000000000018E-3</v>
      </c>
      <c r="L9" s="6">
        <f>G9*I9-H9*K9</f>
        <v>9.1499999999999998E-2</v>
      </c>
      <c r="M9" s="6" t="s">
        <v>232</v>
      </c>
      <c r="N9" s="9">
        <v>0.1</v>
      </c>
      <c r="O9" s="9">
        <v>0.1</v>
      </c>
      <c r="P9" s="14">
        <f>(L9+O9)*1.2</f>
        <v>0.2298</v>
      </c>
    </row>
    <row r="10" spans="1:16" ht="40.5" x14ac:dyDescent="0.15">
      <c r="A10" s="5">
        <v>3</v>
      </c>
      <c r="B10" s="6" t="s">
        <v>233</v>
      </c>
      <c r="C10" s="7" t="s">
        <v>234</v>
      </c>
      <c r="D10" s="6"/>
      <c r="E10" s="6" t="s">
        <v>230</v>
      </c>
      <c r="F10" s="8" t="s">
        <v>235</v>
      </c>
      <c r="G10" s="9">
        <v>5.5</v>
      </c>
      <c r="H10" s="9">
        <v>1</v>
      </c>
      <c r="I10" s="6">
        <v>1.9E-2</v>
      </c>
      <c r="J10" s="6">
        <v>1.6400000000000001E-2</v>
      </c>
      <c r="K10" s="6">
        <f>I10-J10</f>
        <v>2.5999999999999981E-3</v>
      </c>
      <c r="L10" s="6">
        <f>G10*I10-H10*K10</f>
        <v>0.10189999999999999</v>
      </c>
      <c r="M10" s="6" t="s">
        <v>232</v>
      </c>
      <c r="N10" s="9">
        <v>0.1</v>
      </c>
      <c r="O10" s="9">
        <v>0.1</v>
      </c>
      <c r="P10" s="14">
        <f>(L10+O10)*1.2</f>
        <v>0.24228</v>
      </c>
    </row>
    <row r="11" spans="1:16" x14ac:dyDescent="0.15">
      <c r="A11" s="50">
        <v>4</v>
      </c>
      <c r="B11" s="50" t="s">
        <v>236</v>
      </c>
      <c r="C11" s="42" t="s">
        <v>237</v>
      </c>
      <c r="D11" s="50"/>
      <c r="E11" s="50" t="s">
        <v>220</v>
      </c>
      <c r="F11" s="50" t="s">
        <v>238</v>
      </c>
      <c r="G11" s="87">
        <v>5</v>
      </c>
      <c r="H11" s="87">
        <v>1</v>
      </c>
      <c r="I11" s="50">
        <v>2.4E-2</v>
      </c>
      <c r="J11" s="50">
        <v>2.1000000000000001E-2</v>
      </c>
      <c r="K11" s="50">
        <f>I11-J11</f>
        <v>2.9999999999999992E-3</v>
      </c>
      <c r="L11" s="50">
        <f>G11*I11-H11*K11</f>
        <v>0.11699999999999999</v>
      </c>
      <c r="M11" s="6" t="s">
        <v>222</v>
      </c>
      <c r="N11" s="6">
        <v>0.03</v>
      </c>
      <c r="O11" s="50">
        <f>SUM(N11:N14)</f>
        <v>0.22000000000000003</v>
      </c>
      <c r="P11" s="50">
        <f>(L11+O11)*1.2</f>
        <v>0.40440000000000004</v>
      </c>
    </row>
    <row r="12" spans="1:16" x14ac:dyDescent="0.15">
      <c r="A12" s="50"/>
      <c r="B12" s="50"/>
      <c r="C12" s="42"/>
      <c r="D12" s="50"/>
      <c r="E12" s="50"/>
      <c r="F12" s="50"/>
      <c r="G12" s="87"/>
      <c r="H12" s="87"/>
      <c r="I12" s="50"/>
      <c r="J12" s="50"/>
      <c r="K12" s="50"/>
      <c r="L12" s="50"/>
      <c r="M12" s="6" t="s">
        <v>239</v>
      </c>
      <c r="N12" s="6">
        <v>0.04</v>
      </c>
      <c r="O12" s="50"/>
      <c r="P12" s="50"/>
    </row>
    <row r="13" spans="1:16" x14ac:dyDescent="0.15">
      <c r="A13" s="50"/>
      <c r="B13" s="50"/>
      <c r="C13" s="42"/>
      <c r="D13" s="50"/>
      <c r="E13" s="50"/>
      <c r="F13" s="50"/>
      <c r="G13" s="87"/>
      <c r="H13" s="87"/>
      <c r="I13" s="50"/>
      <c r="J13" s="50"/>
      <c r="K13" s="50"/>
      <c r="L13" s="50"/>
      <c r="M13" s="6" t="s">
        <v>240</v>
      </c>
      <c r="N13" s="6">
        <v>0.05</v>
      </c>
      <c r="O13" s="50"/>
      <c r="P13" s="50"/>
    </row>
    <row r="14" spans="1:16" x14ac:dyDescent="0.15">
      <c r="A14" s="50"/>
      <c r="B14" s="50"/>
      <c r="C14" s="42"/>
      <c r="D14" s="50"/>
      <c r="E14" s="50"/>
      <c r="F14" s="50"/>
      <c r="G14" s="87"/>
      <c r="H14" s="87"/>
      <c r="I14" s="50"/>
      <c r="J14" s="50"/>
      <c r="K14" s="50"/>
      <c r="L14" s="50"/>
      <c r="M14" s="6" t="s">
        <v>227</v>
      </c>
      <c r="N14" s="6">
        <v>0.1</v>
      </c>
      <c r="O14" s="50"/>
      <c r="P14" s="50"/>
    </row>
  </sheetData>
  <mergeCells count="38">
    <mergeCell ref="O11:O14"/>
    <mergeCell ref="P3:P8"/>
    <mergeCell ref="P11:P14"/>
    <mergeCell ref="J11:J14"/>
    <mergeCell ref="K3:K8"/>
    <mergeCell ref="K11:K14"/>
    <mergeCell ref="L1:L2"/>
    <mergeCell ref="L3:L8"/>
    <mergeCell ref="L11:L14"/>
    <mergeCell ref="G11:G14"/>
    <mergeCell ref="H3:H8"/>
    <mergeCell ref="H11:H14"/>
    <mergeCell ref="I3:I8"/>
    <mergeCell ref="I11:I14"/>
    <mergeCell ref="D11:D14"/>
    <mergeCell ref="E1:E2"/>
    <mergeCell ref="E3:E8"/>
    <mergeCell ref="E11:E14"/>
    <mergeCell ref="F1:F2"/>
    <mergeCell ref="F3:F8"/>
    <mergeCell ref="F11:F14"/>
    <mergeCell ref="A11:A14"/>
    <mergeCell ref="B1:B2"/>
    <mergeCell ref="B3:B8"/>
    <mergeCell ref="B11:B14"/>
    <mergeCell ref="C1:C2"/>
    <mergeCell ref="C3:C8"/>
    <mergeCell ref="C11:C14"/>
    <mergeCell ref="G1:H1"/>
    <mergeCell ref="I1:K1"/>
    <mergeCell ref="M1:O1"/>
    <mergeCell ref="A1:A2"/>
    <mergeCell ref="A3:A8"/>
    <mergeCell ref="D1:D2"/>
    <mergeCell ref="D3:D8"/>
    <mergeCell ref="G3:G8"/>
    <mergeCell ref="J3:J8"/>
    <mergeCell ref="O3:O8"/>
  </mergeCells>
  <phoneticPr fontId="10" type="noConversion"/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钣金件</vt:lpstr>
      <vt:lpstr>钣金件 (2)</vt:lpstr>
      <vt:lpstr>机加件</vt:lpstr>
      <vt:lpstr>钣金件!Print_Titles</vt:lpstr>
      <vt:lpstr>'钣金件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2022-06-09T02:28:00Z</dcterms:created>
  <dcterms:modified xsi:type="dcterms:W3CDTF">2022-09-13T05:41:30Z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D4ECF0CDE8E64905A5BBB632BC488729</vt:lpwstr>
  </property>
  <property fmtid="{D5CDD505-2E9C-101B-9397-08002B2CF9AE}" pid="3" name="KSOProductBuildVer">
    <vt:lpwstr>2052-11.1.0.11830</vt:lpwstr>
  </property>
</Properties>
</file>