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成本核算-目标价\钢丝\"/>
    </mc:Choice>
  </mc:AlternateContent>
  <xr:revisionPtr revIDLastSave="0" documentId="13_ncr:1_{00BC7F45-E0C6-4438-8579-5191D8A0A743}" xr6:coauthVersionLast="45" xr6:coauthVersionMax="45" xr10:uidLastSave="{00000000-0000-0000-0000-000000000000}"/>
  <bookViews>
    <workbookView xWindow="-60" yWindow="-60" windowWidth="24120" windowHeight="12960" xr2:uid="{1222F7E4-963A-468F-B084-A7B2323BB6ED}"/>
  </bookViews>
  <sheets>
    <sheet name="77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7" i="2" l="1"/>
  <c r="N27" i="2" s="1"/>
  <c r="N26" i="2"/>
  <c r="N28" i="2" s="1"/>
  <c r="M26" i="2"/>
  <c r="I26" i="2"/>
  <c r="J26" i="2" s="1"/>
  <c r="J28" i="2" s="1"/>
  <c r="P26" i="2" s="1"/>
  <c r="M23" i="2"/>
  <c r="M24" i="2"/>
  <c r="N24" i="2" s="1"/>
  <c r="N23" i="2"/>
  <c r="N25" i="2" s="1"/>
  <c r="P23" i="2" s="1"/>
  <c r="I23" i="2"/>
  <c r="J23" i="2" s="1"/>
  <c r="J25" i="2" s="1"/>
  <c r="N21" i="2"/>
  <c r="N20" i="2"/>
  <c r="N22" i="2" s="1"/>
  <c r="P19" i="2" s="1"/>
  <c r="N19" i="2"/>
  <c r="J22" i="2"/>
  <c r="I19" i="2"/>
  <c r="J19" i="2" s="1"/>
  <c r="N17" i="2"/>
  <c r="J18" i="2"/>
  <c r="N16" i="2"/>
  <c r="N18" i="2" s="1"/>
  <c r="P16" i="2" s="1"/>
  <c r="I16" i="2"/>
  <c r="J16" i="2" s="1"/>
  <c r="E15" i="2"/>
  <c r="P15" i="2" s="1"/>
  <c r="N6" i="2"/>
  <c r="L13" i="2"/>
  <c r="N13" i="2" s="1"/>
  <c r="N12" i="2"/>
  <c r="I12" i="2"/>
  <c r="J12" i="2" s="1"/>
  <c r="J14" i="2" s="1"/>
  <c r="L10" i="2"/>
  <c r="N10" i="2" s="1"/>
  <c r="N9" i="2"/>
  <c r="I9" i="2"/>
  <c r="J9" i="2" s="1"/>
  <c r="J11" i="2" s="1"/>
  <c r="N5" i="2"/>
  <c r="L7" i="2"/>
  <c r="N7" i="2" s="1"/>
  <c r="I5" i="2"/>
  <c r="J5" i="2" s="1"/>
  <c r="J8" i="2" s="1"/>
  <c r="E4" i="2"/>
  <c r="P4" i="2" s="1"/>
  <c r="N14" i="2" l="1"/>
  <c r="P12" i="2" s="1"/>
  <c r="N8" i="2"/>
  <c r="P5" i="2" s="1"/>
  <c r="N11" i="2"/>
  <c r="P9" i="2" s="1"/>
</calcChain>
</file>

<file path=xl/sharedStrings.xml><?xml version="1.0" encoding="utf-8"?>
<sst xmlns="http://schemas.openxmlformats.org/spreadsheetml/2006/main" count="79" uniqueCount="52">
  <si>
    <t>序</t>
  </si>
  <si>
    <t>物料代码</t>
  </si>
  <si>
    <t>名称</t>
  </si>
  <si>
    <t>材质</t>
  </si>
  <si>
    <t>不含税单价</t>
  </si>
  <si>
    <t>重量/kg</t>
  </si>
  <si>
    <t>材料费</t>
  </si>
  <si>
    <t>加工成本</t>
  </si>
  <si>
    <t>不含税</t>
  </si>
  <si>
    <t>号</t>
  </si>
  <si>
    <t>材料</t>
  </si>
  <si>
    <t>废铁</t>
  </si>
  <si>
    <t>毛重</t>
  </si>
  <si>
    <t>净重</t>
  </si>
  <si>
    <t>工序</t>
  </si>
  <si>
    <t>吨位</t>
  </si>
  <si>
    <t>工序费</t>
  </si>
  <si>
    <t>合计</t>
  </si>
  <si>
    <t>报价</t>
  </si>
  <si>
    <t>核算价</t>
  </si>
  <si>
    <t>煮黑</t>
  </si>
  <si>
    <t>合计：</t>
  </si>
  <si>
    <t>折弯</t>
  </si>
  <si>
    <t>65Mn</t>
  </si>
  <si>
    <t>卷制</t>
  </si>
  <si>
    <t>座椅弹簧、钢丝采购目标价格核算明细表</t>
    <phoneticPr fontId="2" type="noConversion"/>
  </si>
  <si>
    <t>SHT0010060</t>
  </si>
  <si>
    <t>安全带上支撑钢丝</t>
  </si>
  <si>
    <t>Q235</t>
    <phoneticPr fontId="2" type="noConversion"/>
  </si>
  <si>
    <t>BSP0010016</t>
  </si>
  <si>
    <t>坐垫翻折限位钣金回位簧</t>
  </si>
  <si>
    <t>合计：</t>
    <phoneticPr fontId="2" type="noConversion"/>
  </si>
  <si>
    <t>SHT0010465</t>
  </si>
  <si>
    <t>气管防护弹簧</t>
  </si>
  <si>
    <t>SHT0013729</t>
  </si>
  <si>
    <t>扶手手轮弹簧</t>
  </si>
  <si>
    <t>SHT0015007</t>
  </si>
  <si>
    <t>靠背支撑钢丝</t>
  </si>
  <si>
    <t>SHT0012748</t>
  </si>
  <si>
    <t>靠背肩部钢丝</t>
  </si>
  <si>
    <t>折弯</t>
    <phoneticPr fontId="2" type="noConversion"/>
  </si>
  <si>
    <t>卷制</t>
    <phoneticPr fontId="2" type="noConversion"/>
  </si>
  <si>
    <t>BPC0010208</t>
  </si>
  <si>
    <t>连接件</t>
  </si>
  <si>
    <t>BPC0010038</t>
  </si>
  <si>
    <t>溢流弹簧</t>
  </si>
  <si>
    <t>BPC0010037</t>
  </si>
  <si>
    <t>复位弹簧</t>
  </si>
  <si>
    <t>落料</t>
    <phoneticPr fontId="2" type="noConversion"/>
  </si>
  <si>
    <t>40T</t>
    <phoneticPr fontId="2" type="noConversion"/>
  </si>
  <si>
    <t>检验包装</t>
    <phoneticPr fontId="2" type="noConversion"/>
  </si>
  <si>
    <t>回火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</si>
</sst>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0_);[Red]\(0.000\)"/>
    <numFmt numFmtId="178" formatCode="0.00_ "/>
    <numFmt numFmtId="179" formatCode="0.0000_);[Red]\(0.0000\)"/>
  </numFmts>
  <fonts count="3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177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176" fontId="0" fillId="0" borderId="3" xfId="0" applyNumberFormat="1" applyBorder="1"/>
    <xf numFmtId="177" fontId="0" fillId="0" borderId="3" xfId="0" applyNumberFormat="1" applyBorder="1"/>
    <xf numFmtId="0" fontId="0" fillId="0" borderId="3" xfId="0" applyBorder="1"/>
    <xf numFmtId="178" fontId="0" fillId="0" borderId="3" xfId="0" applyNumberFormat="1" applyBorder="1"/>
    <xf numFmtId="0" fontId="0" fillId="0" borderId="3" xfId="0" applyBorder="1" applyAlignment="1">
      <alignment horizontal="center"/>
    </xf>
    <xf numFmtId="177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0" xfId="0" applyNumberFormat="1"/>
    <xf numFmtId="177" fontId="0" fillId="0" borderId="0" xfId="0" applyNumberFormat="1"/>
    <xf numFmtId="178" fontId="0" fillId="0" borderId="0" xfId="0" applyNumberFormat="1"/>
    <xf numFmtId="0" fontId="0" fillId="0" borderId="3" xfId="0" applyFill="1" applyBorder="1"/>
    <xf numFmtId="0" fontId="0" fillId="0" borderId="3" xfId="0" applyBorder="1" applyAlignment="1"/>
    <xf numFmtId="179" fontId="0" fillId="0" borderId="3" xfId="0" applyNumberFormat="1" applyBorder="1" applyAlignment="1"/>
    <xf numFmtId="0" fontId="0" fillId="0" borderId="3" xfId="0" applyBorder="1" applyAlignment="1">
      <alignment vertical="center"/>
    </xf>
    <xf numFmtId="179" fontId="0" fillId="0" borderId="3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/>
    <xf numFmtId="179" fontId="0" fillId="0" borderId="0" xfId="0" applyNumberFormat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F10A2-6A01-4B12-B742-E320F15FB02E}">
  <dimension ref="A1:P28"/>
  <sheetViews>
    <sheetView tabSelected="1" workbookViewId="0">
      <selection activeCell="R14" sqref="R14"/>
    </sheetView>
  </sheetViews>
  <sheetFormatPr defaultColWidth="9" defaultRowHeight="14.25" x14ac:dyDescent="0.2"/>
  <cols>
    <col min="1" max="1" width="3.25" customWidth="1"/>
    <col min="2" max="2" width="11.875" bestFit="1" customWidth="1"/>
    <col min="3" max="3" width="28" bestFit="1" customWidth="1"/>
    <col min="5" max="6" width="6.375" style="28" customWidth="1"/>
    <col min="7" max="9" width="7.375" style="29" customWidth="1"/>
    <col min="10" max="10" width="7" customWidth="1"/>
    <col min="11" max="11" width="7.125" customWidth="1"/>
    <col min="12" max="12" width="6.375" customWidth="1"/>
    <col min="13" max="13" width="7" customWidth="1"/>
    <col min="14" max="14" width="7.375" style="30" customWidth="1"/>
    <col min="15" max="15" width="9" style="39"/>
    <col min="16" max="16" width="9" style="40"/>
  </cols>
  <sheetData>
    <row r="1" spans="1:16" ht="21" customHeight="1" x14ac:dyDescent="0.2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5"/>
      <c r="G2" s="6" t="s">
        <v>5</v>
      </c>
      <c r="H2" s="6"/>
      <c r="I2" s="6"/>
      <c r="J2" s="5" t="s">
        <v>6</v>
      </c>
      <c r="K2" s="7" t="s">
        <v>7</v>
      </c>
      <c r="L2" s="7"/>
      <c r="M2" s="7"/>
      <c r="N2" s="8"/>
      <c r="O2" s="5" t="s">
        <v>8</v>
      </c>
      <c r="P2" s="9"/>
    </row>
    <row r="3" spans="1:16" x14ac:dyDescent="0.2">
      <c r="A3" s="10" t="s">
        <v>9</v>
      </c>
      <c r="B3" s="3"/>
      <c r="C3" s="4"/>
      <c r="D3" s="4" t="s">
        <v>3</v>
      </c>
      <c r="E3" s="11" t="s">
        <v>10</v>
      </c>
      <c r="F3" s="11" t="s">
        <v>11</v>
      </c>
      <c r="G3" s="12" t="s">
        <v>12</v>
      </c>
      <c r="H3" s="12" t="s">
        <v>13</v>
      </c>
      <c r="I3" s="12" t="s">
        <v>11</v>
      </c>
      <c r="J3" s="5"/>
      <c r="K3" s="13" t="s">
        <v>14</v>
      </c>
      <c r="L3" s="14" t="s">
        <v>15</v>
      </c>
      <c r="M3" s="11" t="s">
        <v>16</v>
      </c>
      <c r="N3" s="15" t="s">
        <v>17</v>
      </c>
      <c r="O3" s="11" t="s">
        <v>18</v>
      </c>
      <c r="P3" s="16" t="s">
        <v>19</v>
      </c>
    </row>
    <row r="4" spans="1:16" x14ac:dyDescent="0.2">
      <c r="A4" s="21">
        <v>1</v>
      </c>
      <c r="B4" s="21" t="s">
        <v>26</v>
      </c>
      <c r="C4" s="21" t="s">
        <v>27</v>
      </c>
      <c r="D4" s="21" t="s">
        <v>28</v>
      </c>
      <c r="E4" s="19">
        <f>9/1.13</f>
        <v>7.9646017699115053</v>
      </c>
      <c r="F4" s="19"/>
      <c r="G4" s="20"/>
      <c r="H4" s="20">
        <v>4.6199999999999998E-2</v>
      </c>
      <c r="I4" s="20"/>
      <c r="J4" s="21"/>
      <c r="K4" s="21"/>
      <c r="L4" s="21"/>
      <c r="M4" s="21"/>
      <c r="N4" s="22"/>
      <c r="O4" s="32">
        <v>0.55230000000000001</v>
      </c>
      <c r="P4" s="33">
        <f>E4*H4</f>
        <v>0.36796460176991153</v>
      </c>
    </row>
    <row r="5" spans="1:16" x14ac:dyDescent="0.2">
      <c r="A5" s="25">
        <v>2</v>
      </c>
      <c r="B5" s="25" t="s">
        <v>29</v>
      </c>
      <c r="C5" s="25" t="s">
        <v>30</v>
      </c>
      <c r="D5" s="25" t="s">
        <v>23</v>
      </c>
      <c r="E5" s="19">
        <v>7</v>
      </c>
      <c r="F5" s="19">
        <v>1</v>
      </c>
      <c r="G5" s="20">
        <v>1E-3</v>
      </c>
      <c r="H5" s="20">
        <v>1E-3</v>
      </c>
      <c r="I5" s="17">
        <f>G5-H5</f>
        <v>0</v>
      </c>
      <c r="J5" s="18">
        <f>E5*G5-F5*I5</f>
        <v>7.0000000000000001E-3</v>
      </c>
      <c r="K5" s="21" t="s">
        <v>24</v>
      </c>
      <c r="L5" s="21">
        <v>27</v>
      </c>
      <c r="M5" s="21">
        <v>2.8E-3</v>
      </c>
      <c r="N5" s="22">
        <f>L5*M5</f>
        <v>7.5600000000000001E-2</v>
      </c>
      <c r="O5" s="34">
        <v>0.1905</v>
      </c>
      <c r="P5" s="35">
        <f>(J8+N8)*1.12</f>
        <v>0.11771200000000002</v>
      </c>
    </row>
    <row r="6" spans="1:16" x14ac:dyDescent="0.2">
      <c r="A6" s="26"/>
      <c r="B6" s="26"/>
      <c r="C6" s="26"/>
      <c r="D6" s="26"/>
      <c r="E6" s="19"/>
      <c r="F6" s="19"/>
      <c r="G6" s="20"/>
      <c r="H6" s="20"/>
      <c r="I6" s="20"/>
      <c r="J6" s="21"/>
      <c r="K6" s="21" t="s">
        <v>22</v>
      </c>
      <c r="L6" s="21">
        <v>2</v>
      </c>
      <c r="M6" s="21">
        <v>0.01</v>
      </c>
      <c r="N6" s="22">
        <f t="shared" ref="N6" si="0">L6*M6</f>
        <v>0.02</v>
      </c>
      <c r="O6" s="34"/>
      <c r="P6" s="35"/>
    </row>
    <row r="7" spans="1:16" x14ac:dyDescent="0.2">
      <c r="A7" s="26"/>
      <c r="B7" s="26"/>
      <c r="C7" s="26"/>
      <c r="D7" s="26"/>
      <c r="E7" s="19"/>
      <c r="F7" s="19"/>
      <c r="G7" s="20"/>
      <c r="H7" s="20"/>
      <c r="I7" s="20"/>
      <c r="J7" s="21"/>
      <c r="K7" s="21" t="s">
        <v>20</v>
      </c>
      <c r="L7" s="20">
        <f>H5</f>
        <v>1E-3</v>
      </c>
      <c r="M7" s="21">
        <v>2.5</v>
      </c>
      <c r="N7" s="22">
        <f>L7*M7</f>
        <v>2.5000000000000001E-3</v>
      </c>
      <c r="O7" s="34"/>
      <c r="P7" s="35"/>
    </row>
    <row r="8" spans="1:16" x14ac:dyDescent="0.2">
      <c r="A8" s="27"/>
      <c r="B8" s="27"/>
      <c r="C8" s="27"/>
      <c r="D8" s="27"/>
      <c r="E8" s="23" t="s">
        <v>31</v>
      </c>
      <c r="F8" s="23"/>
      <c r="G8" s="24"/>
      <c r="H8" s="24"/>
      <c r="I8" s="24"/>
      <c r="J8" s="21">
        <f>SUM(J5:J7)</f>
        <v>7.0000000000000001E-3</v>
      </c>
      <c r="K8" s="23" t="s">
        <v>21</v>
      </c>
      <c r="L8" s="23"/>
      <c r="M8" s="23"/>
      <c r="N8" s="22">
        <f>SUM(N5:N7)</f>
        <v>9.8100000000000007E-2</v>
      </c>
      <c r="O8" s="34"/>
      <c r="P8" s="35"/>
    </row>
    <row r="9" spans="1:16" x14ac:dyDescent="0.2">
      <c r="A9" s="25">
        <v>3</v>
      </c>
      <c r="B9" s="25" t="s">
        <v>32</v>
      </c>
      <c r="C9" s="25" t="s">
        <v>33</v>
      </c>
      <c r="D9" s="25" t="s">
        <v>23</v>
      </c>
      <c r="E9" s="19">
        <v>7</v>
      </c>
      <c r="F9" s="19">
        <v>1</v>
      </c>
      <c r="G9" s="20">
        <v>3.0000000000000001E-3</v>
      </c>
      <c r="H9" s="20">
        <v>3.0000000000000001E-3</v>
      </c>
      <c r="I9" s="17">
        <f>G9-H9</f>
        <v>0</v>
      </c>
      <c r="J9" s="18">
        <f>E9*G9-F9*I9</f>
        <v>2.1000000000000001E-2</v>
      </c>
      <c r="K9" s="21" t="s">
        <v>24</v>
      </c>
      <c r="L9" s="21">
        <v>27</v>
      </c>
      <c r="M9" s="21">
        <v>2.8E-3</v>
      </c>
      <c r="N9" s="22">
        <f>L9*M9</f>
        <v>7.5600000000000001E-2</v>
      </c>
      <c r="O9" s="34">
        <v>0.19109999999999999</v>
      </c>
      <c r="P9" s="35">
        <f>(J11+N11)*1.12</f>
        <v>0.11659200000000003</v>
      </c>
    </row>
    <row r="10" spans="1:16" x14ac:dyDescent="0.2">
      <c r="A10" s="26"/>
      <c r="B10" s="26"/>
      <c r="C10" s="26"/>
      <c r="D10" s="26"/>
      <c r="E10" s="19"/>
      <c r="F10" s="19"/>
      <c r="G10" s="20"/>
      <c r="H10" s="20"/>
      <c r="I10" s="20"/>
      <c r="J10" s="21"/>
      <c r="K10" s="21" t="s">
        <v>20</v>
      </c>
      <c r="L10" s="20">
        <f>H9</f>
        <v>3.0000000000000001E-3</v>
      </c>
      <c r="M10" s="21">
        <v>2.5</v>
      </c>
      <c r="N10" s="22">
        <f>L10*M10</f>
        <v>7.4999999999999997E-3</v>
      </c>
      <c r="O10" s="34"/>
      <c r="P10" s="35"/>
    </row>
    <row r="11" spans="1:16" x14ac:dyDescent="0.2">
      <c r="A11" s="27"/>
      <c r="B11" s="27"/>
      <c r="C11" s="27"/>
      <c r="D11" s="27"/>
      <c r="E11" s="23" t="s">
        <v>31</v>
      </c>
      <c r="F11" s="23"/>
      <c r="G11" s="24"/>
      <c r="H11" s="24"/>
      <c r="I11" s="24"/>
      <c r="J11" s="21">
        <f>SUM(J9:J10)</f>
        <v>2.1000000000000001E-2</v>
      </c>
      <c r="K11" s="23" t="s">
        <v>21</v>
      </c>
      <c r="L11" s="23"/>
      <c r="M11" s="23"/>
      <c r="N11" s="22">
        <f>SUM(N9:N10)</f>
        <v>8.3100000000000007E-2</v>
      </c>
      <c r="O11" s="34"/>
      <c r="P11" s="35"/>
    </row>
    <row r="12" spans="1:16" x14ac:dyDescent="0.2">
      <c r="A12" s="25">
        <v>4</v>
      </c>
      <c r="B12" s="25" t="s">
        <v>34</v>
      </c>
      <c r="C12" s="25" t="s">
        <v>35</v>
      </c>
      <c r="D12" s="25" t="s">
        <v>23</v>
      </c>
      <c r="E12" s="19">
        <v>7</v>
      </c>
      <c r="F12" s="19">
        <v>1</v>
      </c>
      <c r="G12" s="20">
        <v>5.3E-3</v>
      </c>
      <c r="H12" s="20">
        <v>5.3E-3</v>
      </c>
      <c r="I12" s="17">
        <f>G12-H12</f>
        <v>0</v>
      </c>
      <c r="J12" s="18">
        <f>E12*G12-F12*I12</f>
        <v>3.7100000000000001E-2</v>
      </c>
      <c r="K12" s="21" t="s">
        <v>24</v>
      </c>
      <c r="L12" s="21">
        <v>25</v>
      </c>
      <c r="M12" s="21">
        <v>2.8E-3</v>
      </c>
      <c r="N12" s="22">
        <f>L12*M12</f>
        <v>6.9999999999999993E-2</v>
      </c>
      <c r="O12" s="34">
        <v>0.19109999999999999</v>
      </c>
      <c r="P12" s="35">
        <f>(J14+N14)*1.12</f>
        <v>0.134792</v>
      </c>
    </row>
    <row r="13" spans="1:16" x14ac:dyDescent="0.2">
      <c r="A13" s="26"/>
      <c r="B13" s="26"/>
      <c r="C13" s="26"/>
      <c r="D13" s="26"/>
      <c r="E13" s="19"/>
      <c r="F13" s="19"/>
      <c r="G13" s="20"/>
      <c r="H13" s="20"/>
      <c r="I13" s="20"/>
      <c r="J13" s="21"/>
      <c r="K13" s="21" t="s">
        <v>20</v>
      </c>
      <c r="L13" s="20">
        <f>H12</f>
        <v>5.3E-3</v>
      </c>
      <c r="M13" s="21">
        <v>2.5</v>
      </c>
      <c r="N13" s="22">
        <f>L13*M13</f>
        <v>1.325E-2</v>
      </c>
      <c r="O13" s="34"/>
      <c r="P13" s="35"/>
    </row>
    <row r="14" spans="1:16" x14ac:dyDescent="0.2">
      <c r="A14" s="27"/>
      <c r="B14" s="27"/>
      <c r="C14" s="27"/>
      <c r="D14" s="27"/>
      <c r="E14" s="23" t="s">
        <v>31</v>
      </c>
      <c r="F14" s="23"/>
      <c r="G14" s="24"/>
      <c r="H14" s="24"/>
      <c r="I14" s="24"/>
      <c r="J14" s="21">
        <f>SUM(J12:J13)</f>
        <v>3.7100000000000001E-2</v>
      </c>
      <c r="K14" s="23" t="s">
        <v>21</v>
      </c>
      <c r="L14" s="23"/>
      <c r="M14" s="23"/>
      <c r="N14" s="22">
        <f>SUM(N12:N13)</f>
        <v>8.3249999999999991E-2</v>
      </c>
      <c r="O14" s="34"/>
      <c r="P14" s="35"/>
    </row>
    <row r="15" spans="1:16" x14ac:dyDescent="0.2">
      <c r="A15" s="21">
        <v>5</v>
      </c>
      <c r="B15" s="21" t="s">
        <v>36</v>
      </c>
      <c r="C15" s="21" t="s">
        <v>37</v>
      </c>
      <c r="D15" s="21" t="s">
        <v>28</v>
      </c>
      <c r="E15" s="19">
        <f>9/1.13</f>
        <v>7.9646017699115053</v>
      </c>
      <c r="F15" s="19"/>
      <c r="G15" s="20"/>
      <c r="H15" s="20">
        <v>3.8800000000000001E-2</v>
      </c>
      <c r="I15" s="20"/>
      <c r="J15" s="21"/>
      <c r="K15" s="21"/>
      <c r="L15" s="21"/>
      <c r="M15" s="21"/>
      <c r="N15" s="22"/>
      <c r="O15" s="32">
        <v>0.31380000000000002</v>
      </c>
      <c r="P15" s="33">
        <f>E15*H15</f>
        <v>0.3090265486725664</v>
      </c>
    </row>
    <row r="16" spans="1:16" x14ac:dyDescent="0.2">
      <c r="A16" s="25">
        <v>6</v>
      </c>
      <c r="B16" s="25" t="s">
        <v>38</v>
      </c>
      <c r="C16" s="25" t="s">
        <v>39</v>
      </c>
      <c r="D16" s="25" t="s">
        <v>23</v>
      </c>
      <c r="E16" s="19">
        <v>7</v>
      </c>
      <c r="F16" s="19">
        <v>1</v>
      </c>
      <c r="G16" s="20">
        <v>8.8999999999999999E-3</v>
      </c>
      <c r="H16" s="20">
        <v>8.8999999999999999E-3</v>
      </c>
      <c r="I16" s="17">
        <f>G16-H16</f>
        <v>0</v>
      </c>
      <c r="J16" s="18">
        <f>E16*G16-F16*I16</f>
        <v>6.2300000000000001E-2</v>
      </c>
      <c r="K16" s="21" t="s">
        <v>40</v>
      </c>
      <c r="L16" s="21">
        <v>2</v>
      </c>
      <c r="M16" s="21">
        <v>0.01</v>
      </c>
      <c r="N16" s="22">
        <f>L16*M16</f>
        <v>0.02</v>
      </c>
      <c r="O16" s="36">
        <v>0.14649999999999999</v>
      </c>
      <c r="P16" s="35">
        <f>(J18+N18)*1.12</f>
        <v>9.8448000000000022E-2</v>
      </c>
    </row>
    <row r="17" spans="1:16" x14ac:dyDescent="0.2">
      <c r="A17" s="26"/>
      <c r="B17" s="26"/>
      <c r="C17" s="26"/>
      <c r="D17" s="26"/>
      <c r="E17" s="19"/>
      <c r="F17" s="19"/>
      <c r="G17" s="20"/>
      <c r="H17" s="20"/>
      <c r="I17" s="20"/>
      <c r="J17" s="21"/>
      <c r="K17" s="21" t="s">
        <v>41</v>
      </c>
      <c r="L17" s="21">
        <v>2</v>
      </c>
      <c r="M17" s="21">
        <v>2.8E-3</v>
      </c>
      <c r="N17" s="22">
        <f>L17*M17</f>
        <v>5.5999999999999999E-3</v>
      </c>
      <c r="O17" s="37"/>
      <c r="P17" s="35"/>
    </row>
    <row r="18" spans="1:16" x14ac:dyDescent="0.2">
      <c r="A18" s="27"/>
      <c r="B18" s="27"/>
      <c r="C18" s="27"/>
      <c r="D18" s="27"/>
      <c r="E18" s="23" t="s">
        <v>31</v>
      </c>
      <c r="F18" s="23"/>
      <c r="G18" s="24"/>
      <c r="H18" s="24"/>
      <c r="I18" s="24"/>
      <c r="J18" s="21">
        <f>SUM(J16:J17)</f>
        <v>6.2300000000000001E-2</v>
      </c>
      <c r="K18" s="23" t="s">
        <v>21</v>
      </c>
      <c r="L18" s="23"/>
      <c r="M18" s="23"/>
      <c r="N18" s="22">
        <f>SUM(N16:N17)</f>
        <v>2.5600000000000001E-2</v>
      </c>
      <c r="O18" s="38"/>
      <c r="P18" s="35"/>
    </row>
    <row r="19" spans="1:16" x14ac:dyDescent="0.2">
      <c r="A19" s="25">
        <v>7</v>
      </c>
      <c r="B19" s="25" t="s">
        <v>42</v>
      </c>
      <c r="C19" s="25" t="s">
        <v>43</v>
      </c>
      <c r="D19" s="25">
        <v>304</v>
      </c>
      <c r="E19" s="19">
        <v>50</v>
      </c>
      <c r="F19" s="19">
        <v>20</v>
      </c>
      <c r="G19" s="20">
        <v>3.2000000000000003E-4</v>
      </c>
      <c r="H19" s="20">
        <v>2.5000000000000001E-4</v>
      </c>
      <c r="I19" s="17">
        <f>G19-H19</f>
        <v>7.0000000000000021E-5</v>
      </c>
      <c r="J19" s="18">
        <f>E19*G19-F19*I19</f>
        <v>1.46E-2</v>
      </c>
      <c r="K19" s="21" t="s">
        <v>48</v>
      </c>
      <c r="L19" s="21" t="s">
        <v>49</v>
      </c>
      <c r="M19" s="21">
        <v>0.03</v>
      </c>
      <c r="N19" s="22">
        <f>M19</f>
        <v>0.03</v>
      </c>
      <c r="O19" s="34">
        <v>0.27160000000000001</v>
      </c>
      <c r="P19" s="35">
        <f>(J22+N22)*1.12</f>
        <v>0.10673600000000001</v>
      </c>
    </row>
    <row r="20" spans="1:16" x14ac:dyDescent="0.2">
      <c r="A20" s="26"/>
      <c r="B20" s="26"/>
      <c r="C20" s="26"/>
      <c r="D20" s="26"/>
      <c r="E20" s="19"/>
      <c r="F20" s="19"/>
      <c r="G20" s="20"/>
      <c r="H20" s="20"/>
      <c r="I20" s="20"/>
      <c r="J20" s="21"/>
      <c r="K20" s="21" t="s">
        <v>40</v>
      </c>
      <c r="L20" s="21" t="s">
        <v>49</v>
      </c>
      <c r="M20" s="21">
        <v>0.03</v>
      </c>
      <c r="N20" s="22">
        <f>M20</f>
        <v>0.03</v>
      </c>
      <c r="O20" s="34"/>
      <c r="P20" s="35"/>
    </row>
    <row r="21" spans="1:16" x14ac:dyDescent="0.2">
      <c r="A21" s="26"/>
      <c r="B21" s="26"/>
      <c r="C21" s="26"/>
      <c r="D21" s="26"/>
      <c r="E21" s="19"/>
      <c r="F21" s="19"/>
      <c r="G21" s="20"/>
      <c r="H21" s="20"/>
      <c r="I21" s="20"/>
      <c r="J21" s="21"/>
      <c r="K21" s="21" t="s">
        <v>50</v>
      </c>
      <c r="L21" s="21">
        <v>6.8999999999999999E-3</v>
      </c>
      <c r="M21" s="21">
        <v>3</v>
      </c>
      <c r="N21" s="22">
        <f>L21*M21</f>
        <v>2.07E-2</v>
      </c>
      <c r="O21" s="34"/>
      <c r="P21" s="35"/>
    </row>
    <row r="22" spans="1:16" x14ac:dyDescent="0.2">
      <c r="A22" s="27"/>
      <c r="B22" s="27"/>
      <c r="C22" s="27"/>
      <c r="D22" s="27"/>
      <c r="E22" s="23" t="s">
        <v>31</v>
      </c>
      <c r="F22" s="23"/>
      <c r="G22" s="24"/>
      <c r="H22" s="24"/>
      <c r="I22" s="24"/>
      <c r="J22" s="21">
        <f>SUM(J19:J20)</f>
        <v>1.46E-2</v>
      </c>
      <c r="K22" s="23" t="s">
        <v>21</v>
      </c>
      <c r="L22" s="23"/>
      <c r="M22" s="23"/>
      <c r="N22" s="22">
        <f>SUM(N19:N21)</f>
        <v>8.0699999999999994E-2</v>
      </c>
      <c r="O22" s="34"/>
      <c r="P22" s="35"/>
    </row>
    <row r="23" spans="1:16" x14ac:dyDescent="0.2">
      <c r="A23" s="25">
        <v>8</v>
      </c>
      <c r="B23" s="25" t="s">
        <v>44</v>
      </c>
      <c r="C23" s="25" t="s">
        <v>45</v>
      </c>
      <c r="D23" s="25">
        <v>304</v>
      </c>
      <c r="E23" s="19">
        <v>50</v>
      </c>
      <c r="F23" s="19">
        <v>20</v>
      </c>
      <c r="G23" s="20">
        <v>1.4999999999999999E-4</v>
      </c>
      <c r="H23" s="20">
        <v>1.4999999999999999E-4</v>
      </c>
      <c r="I23" s="17">
        <f>G23-H23</f>
        <v>0</v>
      </c>
      <c r="J23" s="18">
        <f>E23*G23-F23*I23</f>
        <v>7.4999999999999997E-3</v>
      </c>
      <c r="K23" s="31" t="s">
        <v>41</v>
      </c>
      <c r="L23" s="21">
        <v>10.8</v>
      </c>
      <c r="M23" s="21">
        <f>25/3600</f>
        <v>6.9444444444444441E-3</v>
      </c>
      <c r="N23" s="22">
        <f>L23*M23</f>
        <v>7.4999999999999997E-2</v>
      </c>
      <c r="O23" s="34">
        <v>0.2104</v>
      </c>
      <c r="P23" s="35">
        <f>(J25+N25)*1.12</f>
        <v>0.1312888888888889</v>
      </c>
    </row>
    <row r="24" spans="1:16" x14ac:dyDescent="0.2">
      <c r="A24" s="26"/>
      <c r="B24" s="26"/>
      <c r="C24" s="26"/>
      <c r="D24" s="26"/>
      <c r="E24" s="19"/>
      <c r="F24" s="19"/>
      <c r="G24" s="20"/>
      <c r="H24" s="20"/>
      <c r="I24" s="17"/>
      <c r="J24" s="18"/>
      <c r="K24" s="31" t="s">
        <v>51</v>
      </c>
      <c r="L24" s="21">
        <v>5</v>
      </c>
      <c r="M24" s="21">
        <f>25/3600</f>
        <v>6.9444444444444441E-3</v>
      </c>
      <c r="N24" s="22">
        <f>L24*M24</f>
        <v>3.4722222222222224E-2</v>
      </c>
      <c r="O24" s="34"/>
      <c r="P24" s="35"/>
    </row>
    <row r="25" spans="1:16" x14ac:dyDescent="0.2">
      <c r="A25" s="27"/>
      <c r="B25" s="27"/>
      <c r="C25" s="27"/>
      <c r="D25" s="27"/>
      <c r="E25" s="23" t="s">
        <v>31</v>
      </c>
      <c r="F25" s="23"/>
      <c r="G25" s="24"/>
      <c r="H25" s="24"/>
      <c r="I25" s="24"/>
      <c r="J25" s="21">
        <f>SUM(J23:J24)</f>
        <v>7.4999999999999997E-3</v>
      </c>
      <c r="K25" s="23" t="s">
        <v>21</v>
      </c>
      <c r="L25" s="23"/>
      <c r="M25" s="23"/>
      <c r="N25" s="22">
        <f>SUM(N23:N24)</f>
        <v>0.10972222222222222</v>
      </c>
      <c r="O25" s="34"/>
      <c r="P25" s="35"/>
    </row>
    <row r="26" spans="1:16" x14ac:dyDescent="0.2">
      <c r="A26" s="25">
        <v>9</v>
      </c>
      <c r="B26" s="25" t="s">
        <v>46</v>
      </c>
      <c r="C26" s="25" t="s">
        <v>47</v>
      </c>
      <c r="D26" s="25">
        <v>304</v>
      </c>
      <c r="E26" s="19">
        <v>50</v>
      </c>
      <c r="F26" s="19">
        <v>20</v>
      </c>
      <c r="G26" s="20">
        <v>2.5000000000000001E-4</v>
      </c>
      <c r="H26" s="20">
        <v>2.5000000000000001E-4</v>
      </c>
      <c r="I26" s="17">
        <f>G26-H26</f>
        <v>0</v>
      </c>
      <c r="J26" s="18">
        <f>E26*G26-F26*I26</f>
        <v>1.2500000000000001E-2</v>
      </c>
      <c r="K26" s="31" t="s">
        <v>41</v>
      </c>
      <c r="L26" s="21">
        <v>10.8</v>
      </c>
      <c r="M26" s="21">
        <f>25/3600</f>
        <v>6.9444444444444441E-3</v>
      </c>
      <c r="N26" s="22">
        <f>L26*M26</f>
        <v>7.4999999999999997E-2</v>
      </c>
      <c r="O26" s="34">
        <v>0.216</v>
      </c>
      <c r="P26" s="35">
        <f>(J28+N28)*1.12</f>
        <v>0.13688888888888889</v>
      </c>
    </row>
    <row r="27" spans="1:16" x14ac:dyDescent="0.2">
      <c r="A27" s="26"/>
      <c r="B27" s="26"/>
      <c r="C27" s="26"/>
      <c r="D27" s="26"/>
      <c r="E27" s="19"/>
      <c r="F27" s="19"/>
      <c r="G27" s="20"/>
      <c r="H27" s="20"/>
      <c r="I27" s="17"/>
      <c r="J27" s="18"/>
      <c r="K27" s="31" t="s">
        <v>51</v>
      </c>
      <c r="L27" s="21">
        <v>5</v>
      </c>
      <c r="M27" s="21">
        <f>25/3600</f>
        <v>6.9444444444444441E-3</v>
      </c>
      <c r="N27" s="22">
        <f>L27*M27</f>
        <v>3.4722222222222224E-2</v>
      </c>
      <c r="O27" s="34"/>
      <c r="P27" s="35"/>
    </row>
    <row r="28" spans="1:16" x14ac:dyDescent="0.2">
      <c r="A28" s="27"/>
      <c r="B28" s="27"/>
      <c r="C28" s="27"/>
      <c r="D28" s="27"/>
      <c r="E28" s="23" t="s">
        <v>31</v>
      </c>
      <c r="F28" s="23"/>
      <c r="G28" s="24"/>
      <c r="H28" s="24"/>
      <c r="I28" s="24"/>
      <c r="J28" s="21">
        <f>SUM(J26:J27)</f>
        <v>1.2500000000000001E-2</v>
      </c>
      <c r="K28" s="23" t="s">
        <v>21</v>
      </c>
      <c r="L28" s="23"/>
      <c r="M28" s="23"/>
      <c r="N28" s="22">
        <f>SUM(N26:N27)</f>
        <v>0.10972222222222222</v>
      </c>
      <c r="O28" s="34"/>
      <c r="P28" s="35"/>
    </row>
  </sheetData>
  <mergeCells count="65">
    <mergeCell ref="A26:A28"/>
    <mergeCell ref="B26:B28"/>
    <mergeCell ref="C26:C28"/>
    <mergeCell ref="D26:D28"/>
    <mergeCell ref="A19:A22"/>
    <mergeCell ref="B19:B22"/>
    <mergeCell ref="C19:C22"/>
    <mergeCell ref="D19:D22"/>
    <mergeCell ref="A16:A18"/>
    <mergeCell ref="B16:B18"/>
    <mergeCell ref="C16:C18"/>
    <mergeCell ref="D16:D18"/>
    <mergeCell ref="A23:A25"/>
    <mergeCell ref="B23:B25"/>
    <mergeCell ref="C23:C25"/>
    <mergeCell ref="D23:D25"/>
    <mergeCell ref="C9:C11"/>
    <mergeCell ref="D9:D11"/>
    <mergeCell ref="A12:A14"/>
    <mergeCell ref="B12:B14"/>
    <mergeCell ref="C12:C14"/>
    <mergeCell ref="D12:D14"/>
    <mergeCell ref="O23:O25"/>
    <mergeCell ref="P23:P25"/>
    <mergeCell ref="O26:O28"/>
    <mergeCell ref="P26:P28"/>
    <mergeCell ref="A5:A8"/>
    <mergeCell ref="B5:B8"/>
    <mergeCell ref="C5:C8"/>
    <mergeCell ref="D5:D8"/>
    <mergeCell ref="A9:A11"/>
    <mergeCell ref="B9:B11"/>
    <mergeCell ref="O16:O18"/>
    <mergeCell ref="P16:P18"/>
    <mergeCell ref="E22:I22"/>
    <mergeCell ref="K22:M22"/>
    <mergeCell ref="O19:O22"/>
    <mergeCell ref="P19:P22"/>
    <mergeCell ref="O9:O11"/>
    <mergeCell ref="P9:P11"/>
    <mergeCell ref="K11:M11"/>
    <mergeCell ref="E11:I11"/>
    <mergeCell ref="O12:O14"/>
    <mergeCell ref="P12:P14"/>
    <mergeCell ref="E28:I28"/>
    <mergeCell ref="K28:M28"/>
    <mergeCell ref="E25:I25"/>
    <mergeCell ref="K25:M25"/>
    <mergeCell ref="E14:I14"/>
    <mergeCell ref="K14:M14"/>
    <mergeCell ref="E18:I18"/>
    <mergeCell ref="K18:M18"/>
    <mergeCell ref="E8:I8"/>
    <mergeCell ref="K8:M8"/>
    <mergeCell ref="O5:O8"/>
    <mergeCell ref="P5:P8"/>
    <mergeCell ref="A1:P1"/>
    <mergeCell ref="B2:B3"/>
    <mergeCell ref="C2:C3"/>
    <mergeCell ref="D2:D3"/>
    <mergeCell ref="E2:F2"/>
    <mergeCell ref="G2:I2"/>
    <mergeCell ref="J2:J3"/>
    <mergeCell ref="K2:N2"/>
    <mergeCell ref="O2:P2"/>
  </mergeCells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2022-09-20T06:03:36Z</dcterms:created>
  <dcterms:modified xsi:type="dcterms:W3CDTF">2022-09-20T08:52:06Z</dcterms:modified>
</cp:coreProperties>
</file>