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390" tabRatio="618" activeTab="1"/>
  </bookViews>
  <sheets>
    <sheet name="固资盘点表" sheetId="12" r:id="rId1"/>
    <sheet name="存货盘点表-原材料、半成品、库存商品" sheetId="1" r:id="rId2"/>
    <sheet name="存货盘点表-发出商品" sheetId="2" r:id="rId3"/>
  </sheets>
  <externalReferences>
    <externalReference r:id="rId4"/>
  </externalReferences>
  <definedNames>
    <definedName name="_xlnm._FilterDatabase" localSheetId="1" hidden="1">'存货盘点表-原材料、半成品、库存商品'!$A$1:$AC$103</definedName>
    <definedName name="_xlnm._FilterDatabase" localSheetId="2" hidden="1">'存货盘点表-发出商品'!$A$3:$AB$23</definedName>
  </definedNames>
  <calcPr calcId="144525"/>
</workbook>
</file>

<file path=xl/comments1.xml><?xml version="1.0" encoding="utf-8"?>
<comments xmlns="http://schemas.openxmlformats.org/spreadsheetml/2006/main">
  <authors>
    <author>gupen</author>
  </authors>
  <commentList>
    <comment ref="B2" authorId="0">
      <text>
        <r>
          <rPr>
            <b/>
            <sz val="9"/>
            <rFont val="宋体"/>
            <charset val="134"/>
          </rPr>
          <t>gupen:</t>
        </r>
        <r>
          <rPr>
            <sz val="9"/>
            <rFont val="宋体"/>
            <charset val="134"/>
          </rPr>
          <t xml:space="preserve">
财务编号</t>
        </r>
      </text>
    </comment>
    <comment ref="C2" authorId="0">
      <text>
        <r>
          <rPr>
            <b/>
            <sz val="9"/>
            <rFont val="宋体"/>
            <charset val="134"/>
          </rPr>
          <t>gupen:</t>
        </r>
        <r>
          <rPr>
            <sz val="9"/>
            <rFont val="宋体"/>
            <charset val="134"/>
          </rPr>
          <t xml:space="preserve">
财务名称</t>
        </r>
      </text>
    </comment>
    <comment ref="D2" authorId="0">
      <text>
        <r>
          <rPr>
            <b/>
            <sz val="9"/>
            <rFont val="宋体"/>
            <charset val="134"/>
          </rPr>
          <t>gupen:</t>
        </r>
        <r>
          <rPr>
            <sz val="9"/>
            <rFont val="宋体"/>
            <charset val="134"/>
          </rPr>
          <t xml:space="preserve">
管理部门编号</t>
        </r>
      </text>
    </comment>
    <comment ref="E2" authorId="0">
      <text>
        <r>
          <rPr>
            <b/>
            <sz val="9"/>
            <rFont val="宋体"/>
            <charset val="134"/>
          </rPr>
          <t>gupen:</t>
        </r>
        <r>
          <rPr>
            <sz val="9"/>
            <rFont val="宋体"/>
            <charset val="134"/>
          </rPr>
          <t xml:space="preserve">
管理部门名称</t>
        </r>
      </text>
    </comment>
    <comment ref="Q2" authorId="0">
      <text>
        <r>
          <rPr>
            <b/>
            <sz val="9"/>
            <rFont val="宋体"/>
            <charset val="134"/>
          </rPr>
          <t>gupen:</t>
        </r>
        <r>
          <rPr>
            <sz val="9"/>
            <rFont val="宋体"/>
            <charset val="134"/>
          </rPr>
          <t xml:space="preserve">
公式</t>
        </r>
      </text>
    </comment>
    <comment ref="R2" authorId="0">
      <text>
        <r>
          <rPr>
            <b/>
            <sz val="9"/>
            <rFont val="宋体"/>
            <charset val="134"/>
          </rPr>
          <t>gupen:</t>
        </r>
        <r>
          <rPr>
            <sz val="9"/>
            <rFont val="宋体"/>
            <charset val="134"/>
          </rPr>
          <t xml:space="preserve">
公式
</t>
        </r>
      </text>
    </comment>
    <comment ref="V2" authorId="0">
      <text>
        <r>
          <rPr>
            <b/>
            <sz val="9"/>
            <rFont val="宋体"/>
            <charset val="134"/>
          </rPr>
          <t>gupen:</t>
        </r>
        <r>
          <rPr>
            <sz val="9"/>
            <rFont val="宋体"/>
            <charset val="134"/>
          </rPr>
          <t xml:space="preserve">
公式</t>
        </r>
      </text>
    </comment>
    <comment ref="W2" authorId="0">
      <text>
        <r>
          <rPr>
            <b/>
            <sz val="9"/>
            <rFont val="宋体"/>
            <charset val="134"/>
          </rPr>
          <t>gupen:</t>
        </r>
        <r>
          <rPr>
            <sz val="9"/>
            <rFont val="宋体"/>
            <charset val="134"/>
          </rPr>
          <t xml:space="preserve">
公式
</t>
        </r>
      </text>
    </comment>
    <comment ref="AA2" authorId="0">
      <text>
        <r>
          <rPr>
            <b/>
            <sz val="9"/>
            <rFont val="宋体"/>
            <charset val="134"/>
          </rPr>
          <t>gupen:</t>
        </r>
        <r>
          <rPr>
            <sz val="9"/>
            <rFont val="宋体"/>
            <charset val="134"/>
          </rPr>
          <t xml:space="preserve">
公式
</t>
        </r>
      </text>
    </comment>
    <comment ref="AB2" authorId="0">
      <text>
        <r>
          <rPr>
            <b/>
            <sz val="9"/>
            <rFont val="宋体"/>
            <charset val="134"/>
          </rPr>
          <t>gupen:</t>
        </r>
        <r>
          <rPr>
            <sz val="9"/>
            <rFont val="宋体"/>
            <charset val="134"/>
          </rPr>
          <t xml:space="preserve">
公式
</t>
        </r>
      </text>
    </comment>
  </commentList>
</comments>
</file>

<file path=xl/comments2.xml><?xml version="1.0" encoding="utf-8"?>
<comments xmlns="http://schemas.openxmlformats.org/spreadsheetml/2006/main">
  <authors>
    <author>gupen</author>
  </authors>
  <commentList>
    <comment ref="B2" authorId="0">
      <text>
        <r>
          <rPr>
            <b/>
            <sz val="9"/>
            <rFont val="宋体"/>
            <charset val="134"/>
          </rPr>
          <t>gupen:</t>
        </r>
        <r>
          <rPr>
            <sz val="9"/>
            <rFont val="宋体"/>
            <charset val="134"/>
          </rPr>
          <t xml:space="preserve">
不需要体现货格</t>
        </r>
      </text>
    </comment>
    <comment ref="P2" authorId="0">
      <text>
        <r>
          <rPr>
            <b/>
            <sz val="9"/>
            <rFont val="宋体"/>
            <charset val="134"/>
          </rPr>
          <t>gupen:</t>
        </r>
        <r>
          <rPr>
            <sz val="9"/>
            <rFont val="宋体"/>
            <charset val="134"/>
          </rPr>
          <t xml:space="preserve">
公式</t>
        </r>
      </text>
    </comment>
    <comment ref="Q2" authorId="0">
      <text>
        <r>
          <rPr>
            <b/>
            <sz val="9"/>
            <rFont val="宋体"/>
            <charset val="134"/>
          </rPr>
          <t>gupen:</t>
        </r>
        <r>
          <rPr>
            <sz val="9"/>
            <rFont val="宋体"/>
            <charset val="134"/>
          </rPr>
          <t xml:space="preserve">
公式</t>
        </r>
      </text>
    </comment>
    <comment ref="S3" authorId="0">
      <text>
        <r>
          <rPr>
            <b/>
            <sz val="9"/>
            <rFont val="宋体"/>
            <charset val="134"/>
          </rPr>
          <t>gupen:</t>
        </r>
        <r>
          <rPr>
            <sz val="9"/>
            <rFont val="宋体"/>
            <charset val="134"/>
          </rPr>
          <t xml:space="preserve">
公式</t>
        </r>
      </text>
    </comment>
    <comment ref="V3" authorId="0">
      <text>
        <r>
          <rPr>
            <b/>
            <sz val="9"/>
            <rFont val="宋体"/>
            <charset val="134"/>
          </rPr>
          <t>gupen:</t>
        </r>
        <r>
          <rPr>
            <sz val="9"/>
            <rFont val="宋体"/>
            <charset val="134"/>
          </rPr>
          <t xml:space="preserve">
公式
</t>
        </r>
      </text>
    </comment>
    <comment ref="W3" authorId="0">
      <text>
        <r>
          <rPr>
            <b/>
            <sz val="9"/>
            <rFont val="宋体"/>
            <charset val="134"/>
          </rPr>
          <t>gupen:</t>
        </r>
        <r>
          <rPr>
            <sz val="9"/>
            <rFont val="宋体"/>
            <charset val="134"/>
          </rPr>
          <t xml:space="preserve">
公式
</t>
        </r>
      </text>
    </comment>
    <comment ref="AA3" authorId="0">
      <text>
        <r>
          <rPr>
            <b/>
            <sz val="9"/>
            <rFont val="宋体"/>
            <charset val="134"/>
          </rPr>
          <t>gupen:</t>
        </r>
        <r>
          <rPr>
            <sz val="9"/>
            <rFont val="宋体"/>
            <charset val="134"/>
          </rPr>
          <t xml:space="preserve">
公式
</t>
        </r>
      </text>
    </comment>
    <comment ref="AB3" authorId="0">
      <text>
        <r>
          <rPr>
            <b/>
            <sz val="9"/>
            <rFont val="宋体"/>
            <charset val="134"/>
          </rPr>
          <t>gupen:</t>
        </r>
        <r>
          <rPr>
            <sz val="9"/>
            <rFont val="宋体"/>
            <charset val="134"/>
          </rPr>
          <t xml:space="preserve">
公式
</t>
        </r>
      </text>
    </comment>
  </commentList>
</comments>
</file>

<file path=xl/comments3.xml><?xml version="1.0" encoding="utf-8"?>
<comments xmlns="http://schemas.openxmlformats.org/spreadsheetml/2006/main">
  <authors>
    <author>gupen</author>
  </authors>
  <commentList>
    <comment ref="K3" authorId="0">
      <text>
        <r>
          <rPr>
            <b/>
            <sz val="9"/>
            <rFont val="宋体"/>
            <charset val="134"/>
          </rPr>
          <t>gupen:</t>
        </r>
        <r>
          <rPr>
            <sz val="9"/>
            <rFont val="宋体"/>
            <charset val="134"/>
          </rPr>
          <t xml:space="preserve">
（含主机厂线上数量）</t>
        </r>
      </text>
    </comment>
    <comment ref="L3" authorId="0">
      <text>
        <r>
          <rPr>
            <b/>
            <sz val="9"/>
            <rFont val="宋体"/>
            <charset val="134"/>
          </rPr>
          <t>gupen:</t>
        </r>
        <r>
          <rPr>
            <sz val="9"/>
            <rFont val="宋体"/>
            <charset val="134"/>
          </rPr>
          <t xml:space="preserve">
公司工厂到客户库位的路上</t>
        </r>
      </text>
    </comment>
    <comment ref="M3" authorId="0">
      <text>
        <r>
          <rPr>
            <b/>
            <sz val="9"/>
            <rFont val="宋体"/>
            <charset val="134"/>
          </rPr>
          <t>gupen:</t>
        </r>
        <r>
          <rPr>
            <sz val="9"/>
            <rFont val="宋体"/>
            <charset val="134"/>
          </rPr>
          <t xml:space="preserve">
主机厂已给使用量，我司未导出结算单且未开票数据&amp;我司已导出结算单，但未开票数据</t>
        </r>
      </text>
    </comment>
    <comment ref="AA3" authorId="0">
      <text>
        <r>
          <rPr>
            <b/>
            <sz val="9"/>
            <rFont val="宋体"/>
            <charset val="134"/>
          </rPr>
          <t>gupen:</t>
        </r>
        <r>
          <rPr>
            <sz val="9"/>
            <rFont val="宋体"/>
            <charset val="134"/>
          </rPr>
          <t xml:space="preserve">
公式
</t>
        </r>
      </text>
    </comment>
  </commentList>
</comments>
</file>

<file path=xl/sharedStrings.xml><?xml version="1.0" encoding="utf-8"?>
<sst xmlns="http://schemas.openxmlformats.org/spreadsheetml/2006/main" count="1341" uniqueCount="483">
  <si>
    <t>河北光华荣昌注塑固定资产盘点表PART1</t>
  </si>
  <si>
    <t>XX工厂XX盘点表PART2</t>
  </si>
  <si>
    <t>序号</t>
  </si>
  <si>
    <t>固定资产QAD编号</t>
  </si>
  <si>
    <t>固定资产名称</t>
  </si>
  <si>
    <t>台账编号</t>
  </si>
  <si>
    <t>台账资产名称</t>
  </si>
  <si>
    <t>原金蝶编号</t>
  </si>
  <si>
    <t>型号/规格</t>
  </si>
  <si>
    <t>计量单位</t>
  </si>
  <si>
    <t>固定资产类别</t>
  </si>
  <si>
    <t>存放地点</t>
  </si>
  <si>
    <t>保管部门</t>
  </si>
  <si>
    <t>责任人</t>
  </si>
  <si>
    <t>盘点数量</t>
  </si>
  <si>
    <t>呆滞√</t>
  </si>
  <si>
    <t>盘点数量确认</t>
  </si>
  <si>
    <t>账面数量</t>
  </si>
  <si>
    <t>盘盈</t>
  </si>
  <si>
    <t>盘亏</t>
  </si>
  <si>
    <t>差异原因</t>
  </si>
  <si>
    <t>账面原值</t>
  </si>
  <si>
    <t>盘点原值</t>
  </si>
  <si>
    <t>原值盘盈金额</t>
  </si>
  <si>
    <t>原值盘亏金额</t>
  </si>
  <si>
    <t>累计折旧</t>
  </si>
  <si>
    <t>账面净值</t>
  </si>
  <si>
    <t>盘点净值</t>
  </si>
  <si>
    <t>净值盘盈金额</t>
  </si>
  <si>
    <t>净值盘亏金额</t>
  </si>
  <si>
    <t>入账日期</t>
  </si>
  <si>
    <t>凭证号</t>
  </si>
  <si>
    <t>已使用月限</t>
  </si>
  <si>
    <t>备注</t>
  </si>
  <si>
    <t>2MHB01080362</t>
  </si>
  <si>
    <t>注塑机#12</t>
  </si>
  <si>
    <t>MA4700/2950</t>
  </si>
  <si>
    <t>台</t>
  </si>
  <si>
    <t>设备</t>
  </si>
  <si>
    <t>注塑车间</t>
  </si>
  <si>
    <t>制造部</t>
  </si>
  <si>
    <t>马金德</t>
  </si>
  <si>
    <t>2MHB01080361</t>
  </si>
  <si>
    <t>注塑机#9</t>
  </si>
  <si>
    <t>MA3200/1700</t>
  </si>
  <si>
    <t>2MHB01080360</t>
  </si>
  <si>
    <t>注塑机#6</t>
  </si>
  <si>
    <t>MA2000/700</t>
  </si>
  <si>
    <t>2MHB01085259</t>
  </si>
  <si>
    <t>注塑机13#</t>
  </si>
  <si>
    <t>MA4700IIS/2250</t>
  </si>
  <si>
    <t>2MHB01081973</t>
  </si>
  <si>
    <t>注塑机#1</t>
  </si>
  <si>
    <t>MA3800II/2250</t>
  </si>
  <si>
    <t>2MHB01084975</t>
  </si>
  <si>
    <t>注塑机#18</t>
  </si>
  <si>
    <t>MA5300II/4000</t>
  </si>
  <si>
    <t>2MHB01083415</t>
  </si>
  <si>
    <t>注塑机#22</t>
  </si>
  <si>
    <t>HTF1000X2</t>
  </si>
  <si>
    <t>2MHB01084972</t>
  </si>
  <si>
    <t>注塑机#15</t>
  </si>
  <si>
    <t>SA6000II/4500</t>
  </si>
  <si>
    <t>2MHB01084973</t>
  </si>
  <si>
    <t>注塑机#14</t>
  </si>
  <si>
    <t>2MHB01084974</t>
  </si>
  <si>
    <t>注塑机#17</t>
  </si>
  <si>
    <t>MA600IIS/3200</t>
  </si>
  <si>
    <t>2MHB01080359</t>
  </si>
  <si>
    <t>注塑机#7</t>
  </si>
  <si>
    <t>MA1200/370G</t>
  </si>
  <si>
    <t>2MHB01084976</t>
  </si>
  <si>
    <t>注塑机#19</t>
  </si>
  <si>
    <t>2MHB01084977</t>
  </si>
  <si>
    <t>注塑机#20</t>
  </si>
  <si>
    <t>注塑机#21新</t>
  </si>
  <si>
    <t>MA68000III/800T</t>
  </si>
  <si>
    <t>2MHB01084979</t>
  </si>
  <si>
    <t>注塑机#4</t>
  </si>
  <si>
    <t>PL2500/900</t>
  </si>
  <si>
    <t>2MHB01084980</t>
  </si>
  <si>
    <t>注塑机#2</t>
  </si>
  <si>
    <t>SA3200/1700</t>
  </si>
  <si>
    <t>2MHB01085261</t>
  </si>
  <si>
    <t>注塑机#11</t>
  </si>
  <si>
    <t>ZA2500II/b-j</t>
  </si>
  <si>
    <t>2MHB01085258</t>
  </si>
  <si>
    <t>注塑机#10</t>
  </si>
  <si>
    <t>MA3200IIS/1350</t>
  </si>
  <si>
    <t>2MHB01084978</t>
  </si>
  <si>
    <t>注塑机#3</t>
  </si>
  <si>
    <t>MA3000/1800G</t>
  </si>
  <si>
    <t>2MHB01085257</t>
  </si>
  <si>
    <t>注塑机#8</t>
  </si>
  <si>
    <t>MA1600IIS/570</t>
  </si>
  <si>
    <t>2MHB01085260</t>
  </si>
  <si>
    <t>注塑机#16</t>
  </si>
  <si>
    <t>注塑机#5</t>
  </si>
  <si>
    <t>MA2000/770G</t>
  </si>
  <si>
    <t>2MHB01084982</t>
  </si>
  <si>
    <t>冷水机</t>
  </si>
  <si>
    <t>NCA-80</t>
  </si>
  <si>
    <t>2THB01085287</t>
  </si>
  <si>
    <t>立式混色机</t>
  </si>
  <si>
    <t>VKG-100</t>
  </si>
  <si>
    <t>粉碎机</t>
  </si>
  <si>
    <t>600-15kw</t>
  </si>
  <si>
    <t>2MHB01084981</t>
  </si>
  <si>
    <t>强力塑胶粉碎机</t>
  </si>
  <si>
    <t>PC-600</t>
  </si>
  <si>
    <t>2MHB01083466</t>
  </si>
  <si>
    <t>模温机</t>
  </si>
  <si>
    <t>MIKASA 6KW</t>
  </si>
  <si>
    <t>2MHB01082857</t>
  </si>
  <si>
    <t>拌料机</t>
  </si>
  <si>
    <t>150KG</t>
  </si>
  <si>
    <t>2MHB01084989</t>
  </si>
  <si>
    <t>粉料机</t>
  </si>
  <si>
    <t>YMAC-1515Y-15HP</t>
  </si>
  <si>
    <t>2MHB01084990</t>
  </si>
  <si>
    <t>YMAC-1580Y</t>
  </si>
  <si>
    <t>处理方式：</t>
  </si>
  <si>
    <t>2MHB01084991</t>
  </si>
  <si>
    <t>混料机（大）</t>
  </si>
  <si>
    <t>MIKASA 150KG</t>
  </si>
  <si>
    <t>2MHB01084984</t>
  </si>
  <si>
    <t>模具温控机</t>
  </si>
  <si>
    <t>——</t>
  </si>
  <si>
    <t>2MHB01084985</t>
  </si>
  <si>
    <t>2MHB01084986</t>
  </si>
  <si>
    <t>2MHB01084987</t>
  </si>
  <si>
    <t>2MHB01084956</t>
  </si>
  <si>
    <t>烘干机</t>
  </si>
  <si>
    <t>2MHB01084957</t>
  </si>
  <si>
    <t>2MHB01084958</t>
  </si>
  <si>
    <t>2MHB01084959</t>
  </si>
  <si>
    <t>2MHB01084992</t>
  </si>
  <si>
    <t>机械手</t>
  </si>
  <si>
    <t>2MHB01084960</t>
  </si>
  <si>
    <t>2MHB01084961</t>
  </si>
  <si>
    <t>2MHB01084963</t>
  </si>
  <si>
    <t>吸料机</t>
  </si>
  <si>
    <t>2MHB01084964</t>
  </si>
  <si>
    <t>2MHB01084965</t>
  </si>
  <si>
    <t>2MHB01084966</t>
  </si>
  <si>
    <t>2MHB01084967</t>
  </si>
  <si>
    <t>2MHB01084968</t>
  </si>
  <si>
    <t>2MHB01084969</t>
  </si>
  <si>
    <t>2MHB01084970</t>
  </si>
  <si>
    <t>2MHB01083032</t>
  </si>
  <si>
    <t>中速粉碎机</t>
  </si>
  <si>
    <t>NDSN-30</t>
  </si>
  <si>
    <t>2MHB01083120</t>
  </si>
  <si>
    <t>集中供料</t>
  </si>
  <si>
    <t>定制</t>
  </si>
  <si>
    <t>2MHB01083143</t>
  </si>
  <si>
    <t>振动筛</t>
  </si>
  <si>
    <t>10mm</t>
  </si>
  <si>
    <t>2MHB01083033</t>
  </si>
  <si>
    <t>两料比例阀</t>
  </si>
  <si>
    <t>NPV-220/51</t>
  </si>
  <si>
    <t>2THB01113017</t>
  </si>
  <si>
    <t>无动力模具拖车10T</t>
  </si>
  <si>
    <t>10T</t>
  </si>
  <si>
    <t>2MHB01083399</t>
  </si>
  <si>
    <t>金属分离器</t>
  </si>
  <si>
    <t>PEC2005A</t>
  </si>
  <si>
    <t>2MHB01083369</t>
  </si>
  <si>
    <t>注塑机防护罩</t>
  </si>
  <si>
    <t>2MHB01083370</t>
  </si>
  <si>
    <t>2MHB01083371</t>
  </si>
  <si>
    <t>2MHB01083372</t>
  </si>
  <si>
    <t>2MHB01083373</t>
  </si>
  <si>
    <t>2MHB01083374</t>
  </si>
  <si>
    <t>2MHB01083375</t>
  </si>
  <si>
    <t>2MHB01083376</t>
  </si>
  <si>
    <t>2MHB01083377</t>
  </si>
  <si>
    <t>2MHB01083378</t>
  </si>
  <si>
    <t>2MHB01083379</t>
  </si>
  <si>
    <t>2MHB01083380</t>
  </si>
  <si>
    <t>2MHB01083381</t>
  </si>
  <si>
    <t>2MHB01083382</t>
  </si>
  <si>
    <t>2MHB01083383</t>
  </si>
  <si>
    <t>2MHB01083384</t>
  </si>
  <si>
    <t>2MHB01083385</t>
  </si>
  <si>
    <t>2MHB01083386</t>
  </si>
  <si>
    <t>2MHB01083387</t>
  </si>
  <si>
    <t>2MHB01083388</t>
  </si>
  <si>
    <t>2MHB01083389</t>
  </si>
  <si>
    <t>2MHB01080144</t>
  </si>
  <si>
    <t>机台粉碎机</t>
  </si>
  <si>
    <t>1.5KW2HP</t>
  </si>
  <si>
    <t>2MHB01084996</t>
  </si>
  <si>
    <t>料筒</t>
  </si>
  <si>
    <t>SHD-200T</t>
  </si>
  <si>
    <t>2MHB01082714</t>
  </si>
  <si>
    <t>活性炭吸附设备</t>
  </si>
  <si>
    <t>qys-gy-60000</t>
  </si>
  <si>
    <t>2MHB01084997</t>
  </si>
  <si>
    <t>管道式金属分离器</t>
  </si>
  <si>
    <t>PEC2005A2</t>
  </si>
  <si>
    <t>2MHB01085267</t>
  </si>
  <si>
    <t>STM-910W</t>
  </si>
  <si>
    <t>2MHB01085268</t>
  </si>
  <si>
    <t>STM-1220W</t>
  </si>
  <si>
    <t>2THB01085288</t>
  </si>
  <si>
    <t>光华荣昌XX盘点表PART1</t>
  </si>
  <si>
    <t>XX工厂XX盘点表PART3</t>
  </si>
  <si>
    <t>库位代码*</t>
  </si>
  <si>
    <t>库位名称*</t>
  </si>
  <si>
    <t>入库员*</t>
  </si>
  <si>
    <t>QAD代码*</t>
  </si>
  <si>
    <t>QAD名称*</t>
  </si>
  <si>
    <t>规格/型号</t>
  </si>
  <si>
    <t>计量单位*</t>
  </si>
  <si>
    <t>地点库位物料
唯一码</t>
  </si>
  <si>
    <t>初盘数量*</t>
  </si>
  <si>
    <t>复盘数量*</t>
  </si>
  <si>
    <t>抽盘数量*</t>
  </si>
  <si>
    <t>呆滞√*</t>
  </si>
  <si>
    <t>标准成本核算</t>
  </si>
  <si>
    <t>实际成本核算</t>
  </si>
  <si>
    <t>库位</t>
  </si>
  <si>
    <t>库位名称</t>
  </si>
  <si>
    <t>QAD代码</t>
  </si>
  <si>
    <t>QAD名称</t>
  </si>
  <si>
    <t>规格</t>
  </si>
  <si>
    <t>单位</t>
  </si>
  <si>
    <t>标准成本单价</t>
  </si>
  <si>
    <t>账面金额</t>
  </si>
  <si>
    <t>盘点金额</t>
  </si>
  <si>
    <t>实际成本单价</t>
  </si>
  <si>
    <t>W1143</t>
  </si>
  <si>
    <t>注塑线边库</t>
  </si>
  <si>
    <t>孙旭东</t>
  </si>
  <si>
    <t>REM0001620</t>
  </si>
  <si>
    <t>1780镜片</t>
  </si>
  <si>
    <t>EA</t>
  </si>
  <si>
    <t>REM0001720</t>
  </si>
  <si>
    <t>奥驰广角镜片</t>
  </si>
  <si>
    <t>RIM0000082</t>
  </si>
  <si>
    <t>6486室内镜镜片</t>
  </si>
  <si>
    <t>SHL0002032</t>
  </si>
  <si>
    <t>长沙右舵副座纸箱</t>
  </si>
  <si>
    <t>实物为600，QAD系统线边库有库存</t>
  </si>
  <si>
    <t>RSM0000080</t>
  </si>
  <si>
    <t>曼项目前下镜体</t>
  </si>
  <si>
    <t>因流动性盘点，夜班物料无法及时入库</t>
  </si>
  <si>
    <t>REM0001106</t>
  </si>
  <si>
    <t>b40L左镜片托</t>
  </si>
  <si>
    <t>REM0001122</t>
  </si>
  <si>
    <t>b40L右镜片托</t>
  </si>
  <si>
    <t>REM0003053</t>
  </si>
  <si>
    <t>BC311镜片托左</t>
  </si>
  <si>
    <t>盘点数为线边现货，账面数为已入库数量，库管未及时移库</t>
  </si>
  <si>
    <t>REM0000113</t>
  </si>
  <si>
    <t>BC311镜片托右</t>
  </si>
  <si>
    <t>REM0001719</t>
  </si>
  <si>
    <t>奥驰左广角镜拖</t>
  </si>
  <si>
    <t>REM0001729</t>
  </si>
  <si>
    <t>奥驰右广角镜拖</t>
  </si>
  <si>
    <t>SHT0000504</t>
  </si>
  <si>
    <t>H4后部罩壳</t>
  </si>
  <si>
    <t>RIM0000015</t>
  </si>
  <si>
    <t>18d球座</t>
  </si>
  <si>
    <t>SHT0000506</t>
  </si>
  <si>
    <t>H4主驾左罩壳</t>
  </si>
  <si>
    <t>REM0010470</t>
  </si>
  <si>
    <t>316mp2高配下镜壳左</t>
  </si>
  <si>
    <t>REM0010471</t>
  </si>
  <si>
    <t>316mp2高配下镜壳右</t>
  </si>
  <si>
    <t>REM0000093</t>
  </si>
  <si>
    <t>311面罩左</t>
  </si>
  <si>
    <t>REM0000121</t>
  </si>
  <si>
    <t>311面罩右</t>
  </si>
  <si>
    <t>SLT0000400</t>
  </si>
  <si>
    <t>k1装饰罩左</t>
  </si>
  <si>
    <t>SLT0010369</t>
  </si>
  <si>
    <t>统帅杂物箱盖</t>
  </si>
  <si>
    <t>底盖为一体，无配对无法入库</t>
  </si>
  <si>
    <t>SLT0010370</t>
  </si>
  <si>
    <t>统帅杂物箱底</t>
  </si>
  <si>
    <t>REM0001183</t>
  </si>
  <si>
    <t>B40三角底座护罩左</t>
  </si>
  <si>
    <t>REM0001180</t>
  </si>
  <si>
    <t>B40三角底座护罩右</t>
  </si>
  <si>
    <t>赵登</t>
  </si>
  <si>
    <t>TMI0000008</t>
  </si>
  <si>
    <t>PC+ASA灰</t>
  </si>
  <si>
    <t>Kg</t>
  </si>
  <si>
    <t>不良品退库</t>
  </si>
  <si>
    <t>TMI0000014</t>
  </si>
  <si>
    <t>ABS757</t>
  </si>
  <si>
    <t>kg</t>
  </si>
  <si>
    <t>因流动性盘点，夜班物料无法及时入库，无法平账</t>
  </si>
  <si>
    <t>TMI0000045</t>
  </si>
  <si>
    <t>PMMA/VH001(PMMA)(白)</t>
  </si>
  <si>
    <t>TMI0000049</t>
  </si>
  <si>
    <t>TP30-3058浅灰直染</t>
  </si>
  <si>
    <t>6.15号1064，7.26号2293，7.6号550，调账未调出</t>
  </si>
  <si>
    <t>TMI0000051</t>
  </si>
  <si>
    <t>K8303</t>
  </si>
  <si>
    <t>tmi0000095</t>
  </si>
  <si>
    <t>苯领ABS</t>
  </si>
  <si>
    <t>tmi0000099</t>
  </si>
  <si>
    <t>ASA 978WJ20420W7</t>
  </si>
  <si>
    <t>库管注塑半成品件未入库，无法抵消</t>
  </si>
  <si>
    <t>TMI0000108</t>
  </si>
  <si>
    <t>GFPP-30</t>
  </si>
  <si>
    <t>TMI0000126</t>
  </si>
  <si>
    <t>PA6-G50</t>
  </si>
  <si>
    <t>替代PA66+GF50</t>
  </si>
  <si>
    <t>TMI0000090</t>
  </si>
  <si>
    <t>PP-T20(PIM4R-DZ01)</t>
  </si>
  <si>
    <t>TMI0000081</t>
  </si>
  <si>
    <t>PA6尼龙切片</t>
  </si>
  <si>
    <t>TMI0000094</t>
  </si>
  <si>
    <t>PP15(金发）</t>
  </si>
  <si>
    <t>TMI0000061</t>
  </si>
  <si>
    <t>ASA-778t</t>
  </si>
  <si>
    <t>TMI0000009</t>
  </si>
  <si>
    <t>PC+ASA黑</t>
  </si>
  <si>
    <t>不良退库</t>
  </si>
  <si>
    <t>TIM0000133</t>
  </si>
  <si>
    <t>pc+abs</t>
  </si>
  <si>
    <t>TIM0000110</t>
  </si>
  <si>
    <t>POM+TPFE</t>
  </si>
  <si>
    <t>BFA0000273</t>
  </si>
  <si>
    <t>铜镶件6*30</t>
  </si>
  <si>
    <t>BFA0000274</t>
  </si>
  <si>
    <t>铜镶件6*15</t>
  </si>
  <si>
    <t>BFA0000275</t>
  </si>
  <si>
    <t>铜镶件5*25</t>
  </si>
  <si>
    <t>REM0001623</t>
  </si>
  <si>
    <t>H3镜头固定片</t>
  </si>
  <si>
    <t>REM0001624</t>
  </si>
  <si>
    <t>H3主镜片</t>
  </si>
  <si>
    <t>REM0001625</t>
  </si>
  <si>
    <t>H3广角镜片</t>
  </si>
  <si>
    <t>REM0001762</t>
  </si>
  <si>
    <t>H3广角镜片铬背</t>
  </si>
  <si>
    <t>REM0003094</t>
  </si>
  <si>
    <t>豪泺镜体镶件</t>
  </si>
  <si>
    <t>REM0003097</t>
  </si>
  <si>
    <t>豪泺镜体镶件3</t>
  </si>
  <si>
    <t>REM0000023</t>
  </si>
  <si>
    <t>BC316三角座-左 PA66+50%GF黑色</t>
  </si>
  <si>
    <t>库管未能及时移库</t>
  </si>
  <si>
    <t>REM0000047</t>
  </si>
  <si>
    <t>BC316卡框-右 ASA 黑色</t>
  </si>
  <si>
    <t>REM0000052</t>
  </si>
  <si>
    <t>BC316三角座-右 PA66+50%GF黑色</t>
  </si>
  <si>
    <t>REM0001124</t>
  </si>
  <si>
    <t>B40L右转向灯灯罩 PMMA VH001</t>
  </si>
  <si>
    <t>REM0001760</t>
  </si>
  <si>
    <t>ETX镜座右装饰盖 ABS黑色</t>
  </si>
  <si>
    <t>REM0002010</t>
  </si>
  <si>
    <t>6486室内镜底盘 PA6+GF35</t>
  </si>
  <si>
    <t>REM0002253</t>
  </si>
  <si>
    <t>T5G广角镜片托左 ABS 黑色</t>
  </si>
  <si>
    <t>REM0002668</t>
  </si>
  <si>
    <t>捷运/北奔重卡大镜片托 ABS黑色</t>
  </si>
  <si>
    <t>REM0003061</t>
  </si>
  <si>
    <t>BC316单曲镜托板-左 ABS 黑色</t>
  </si>
  <si>
    <t>REM0003190</t>
  </si>
  <si>
    <t>1029后盖 PP 黑色</t>
  </si>
  <si>
    <t>REM0003456</t>
  </si>
  <si>
    <t>H6左上安装座装饰盖ASA 注塑件</t>
  </si>
  <si>
    <t>REM0003460</t>
  </si>
  <si>
    <t>H6右上安装座装饰盖ASA 注塑件</t>
  </si>
  <si>
    <t>入库单已交实物已入库位，库管未做移库</t>
  </si>
  <si>
    <t>REM0010155</t>
  </si>
  <si>
    <t>H6左镜体 ASA</t>
  </si>
  <si>
    <t>REM0010160</t>
  </si>
  <si>
    <t>H6左上镜臂 PA6+GF30%</t>
  </si>
  <si>
    <t>REM0010161</t>
  </si>
  <si>
    <t>H6左上镜臂盖 PA6+GF30%</t>
  </si>
  <si>
    <t>REM0010162</t>
  </si>
  <si>
    <t>H6左下镜臂 PA6+GF30%</t>
  </si>
  <si>
    <t>rem0010166</t>
  </si>
  <si>
    <t>H6左下安装座 PA6+GF30%</t>
  </si>
  <si>
    <t>REM0010215</t>
  </si>
  <si>
    <t>H6右镜体 ASA</t>
  </si>
  <si>
    <t>REM0010220</t>
  </si>
  <si>
    <t>H6右上镜臂 PA6+GF30%</t>
  </si>
  <si>
    <t>REM0010221</t>
  </si>
  <si>
    <t>H6右上镜臂盖 PA6+GF30%</t>
  </si>
  <si>
    <t>rem0010222</t>
  </si>
  <si>
    <t>H6右下镜臂 PA6+GF30%</t>
  </si>
  <si>
    <t>rem0010223</t>
  </si>
  <si>
    <t>H6右下镜臂盖 PA6+GF30%</t>
  </si>
  <si>
    <t>rem0010226</t>
  </si>
  <si>
    <t>H6右下安装座 PA6+GF30%</t>
  </si>
  <si>
    <t>RSM0010033</t>
  </si>
  <si>
    <t>H6补盲镜臂 PA6+GF50</t>
  </si>
  <si>
    <t>SHT0000447</t>
  </si>
  <si>
    <t>H4升级司机坐垫前部罩壳 0</t>
  </si>
  <si>
    <t>SHT0011370</t>
  </si>
  <si>
    <t>H6扶手调节手轮黑色 ABS 757</t>
  </si>
  <si>
    <t>SHT0011380</t>
  </si>
  <si>
    <t>H6扶手底座 PA6+GF30黑色</t>
  </si>
  <si>
    <t>7.24号库存调帐未调出，线边无实物</t>
  </si>
  <si>
    <t>SHT0011660</t>
  </si>
  <si>
    <t>H6扶手上盖 ABS黑色</t>
  </si>
  <si>
    <t>SHT0011961</t>
  </si>
  <si>
    <t xml:space="preserve">2.0座椅右侧罩壳 </t>
  </si>
  <si>
    <t>SHT0011972</t>
  </si>
  <si>
    <t>调角器左罩壳 通风加热黑色</t>
  </si>
  <si>
    <t>7.28号库存调帐未调出，线边无实物</t>
  </si>
  <si>
    <t>sht0012894</t>
  </si>
  <si>
    <t>2.0座椅右舵右侧罩壳 升降阻尼安全带锁扣</t>
  </si>
  <si>
    <t>7.13号库存调帐未调出，线边无实物</t>
  </si>
  <si>
    <t>sht0012959</t>
  </si>
  <si>
    <t>2.0座椅左侧罩壳 带气袋腰托不带安全带</t>
  </si>
  <si>
    <t>SHT0014360</t>
  </si>
  <si>
    <t>D04调角器左罩壳黑色 X5000状态</t>
  </si>
  <si>
    <t>库管未做移库</t>
  </si>
  <si>
    <t>SHT0014361</t>
  </si>
  <si>
    <t>D04调角器右罩壳黑色 X5000状态</t>
  </si>
  <si>
    <t>SLT0002032</t>
  </si>
  <si>
    <t>长沙右舵副座纸箱 750*520*550</t>
  </si>
  <si>
    <t>实物为600，盘点已盘出</t>
  </si>
  <si>
    <t>TMI0000010</t>
  </si>
  <si>
    <t xml:space="preserve">黑色母 </t>
  </si>
  <si>
    <t>前几月调账未调出</t>
  </si>
  <si>
    <t>TMI0000011</t>
  </si>
  <si>
    <t xml:space="preserve">POM-黑K300L0 </t>
  </si>
  <si>
    <t>TMI0000060</t>
  </si>
  <si>
    <t>ABS-HH106 XR401-A9001</t>
  </si>
  <si>
    <t>TMI0000080</t>
  </si>
  <si>
    <t xml:space="preserve">PA66+C2020增强尼龙料 </t>
  </si>
  <si>
    <t>8.3号50，调账未调出</t>
  </si>
  <si>
    <t>TMI0000087</t>
  </si>
  <si>
    <t xml:space="preserve">PA66+GF35尼龙料S1685黑色 </t>
  </si>
  <si>
    <t>2.01号16，调账未调出</t>
  </si>
  <si>
    <t>TMI0000101</t>
  </si>
  <si>
    <t>PA6+GF30AN0720SNB32A9005 晋纶 H6视镜专用</t>
  </si>
  <si>
    <t>TMI0000106</t>
  </si>
  <si>
    <t xml:space="preserve">PPS-6345A  4HD9050 </t>
  </si>
  <si>
    <t>8.8号31，部分调账未调出</t>
  </si>
  <si>
    <t>TMI0000111</t>
  </si>
  <si>
    <t>PA6+GF35 黑色</t>
  </si>
  <si>
    <t>库管未入半成品，无法平账</t>
  </si>
  <si>
    <t>TMI0000113</t>
  </si>
  <si>
    <t xml:space="preserve">PA66-RN130本色 </t>
  </si>
  <si>
    <t>TMI0000123</t>
  </si>
  <si>
    <t xml:space="preserve">TP30火山黑 </t>
  </si>
  <si>
    <t>因流动性盘点，物料无法及时入库</t>
  </si>
  <si>
    <t>TMI0000132</t>
  </si>
  <si>
    <t>PA6+GF50 UVA 2B-S0883 金发 H6视镜专用</t>
  </si>
  <si>
    <t>TMI0000133</t>
  </si>
  <si>
    <t>PC-365K(ABS+PC) H6座椅注塑原料</t>
  </si>
  <si>
    <t>有实物，未盘点</t>
  </si>
  <si>
    <t>TMI0000134</t>
  </si>
  <si>
    <t>PP-T20(PIM4R-DZ01) H6座椅注塑原料</t>
  </si>
  <si>
    <t>7.4号103，调账未调出，因流动性盘点，物料无法及时入库</t>
  </si>
  <si>
    <t>TMI0000135</t>
  </si>
  <si>
    <t>PA6-GF30北鸿科 H6座椅注塑原料</t>
  </si>
  <si>
    <t>7.29号243，调账未调出</t>
  </si>
  <si>
    <t>合计</t>
  </si>
  <si>
    <t>初盘：</t>
  </si>
  <si>
    <t>复盘：</t>
  </si>
  <si>
    <t>抽盘：</t>
  </si>
  <si>
    <t>部门负责人：</t>
  </si>
  <si>
    <t>说明：</t>
  </si>
  <si>
    <r>
      <rPr>
        <b/>
        <sz val="10"/>
        <rFont val="微软雅黑"/>
        <charset val="134"/>
      </rPr>
      <t>1.浅绿色部分数据，业务部门必填项已标记</t>
    </r>
    <r>
      <rPr>
        <b/>
        <sz val="10"/>
        <color rgb="FFC00000"/>
        <rFont val="微软雅黑"/>
        <charset val="134"/>
      </rPr>
      <t>“*”</t>
    </r>
  </si>
  <si>
    <t>2.根据业务部门盘点表（纸质记录），登记此表</t>
  </si>
  <si>
    <t>3.签字确认手工纸质盘点表须同电子盘点表一同提交至财务，电子盘点表可根据部门业务特殊性，增加表头项目</t>
  </si>
  <si>
    <t>4.日常盘点：业务部门根据日常管理数据，编制盘点表明细信息，进行全面盘点；盘点结果确认后，财务填入账面数量（将业务部门未盘到存货明细同时列示），业务部门编制差异说明（划归责任部门、责任人）</t>
  </si>
  <si>
    <t>5.打印纸质盘点表时，使用PART1；提交电子表时全部提交，并锁定N列数据</t>
  </si>
  <si>
    <t>XX工厂XX盘点表PART1</t>
  </si>
  <si>
    <t>业务经理*</t>
  </si>
  <si>
    <t>图号</t>
  </si>
  <si>
    <t>库位物料
唯一码</t>
  </si>
  <si>
    <t>盘点数据</t>
  </si>
  <si>
    <t>差异数量</t>
  </si>
  <si>
    <t>描述</t>
  </si>
  <si>
    <t>实物数量*</t>
  </si>
  <si>
    <t>产品在途*</t>
  </si>
  <si>
    <t>票据在途*</t>
  </si>
  <si>
    <t>发出商品小计</t>
  </si>
  <si>
    <t>差异金额</t>
  </si>
  <si>
    <t>5.打印纸质盘点表时，使用PART1；提交电子表时全部提交，并锁定P列数据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</si>
</sst>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#,##0_ "/>
    <numFmt numFmtId="178" formatCode="#,##0.00_ "/>
  </numFmts>
  <fonts count="50">
    <font>
      <sz val="11"/>
      <color theme="1"/>
      <name val="宋体"/>
      <charset val="134"/>
      <scheme val="minor"/>
    </font>
    <font>
      <b/>
      <sz val="11"/>
      <color theme="1"/>
      <name val="微软雅黑"/>
      <charset val="134"/>
    </font>
    <font>
      <b/>
      <sz val="10"/>
      <color theme="1"/>
      <name val="微软雅黑"/>
      <charset val="134"/>
    </font>
    <font>
      <b/>
      <sz val="10"/>
      <color rgb="FFC00000"/>
      <name val="微软雅黑"/>
      <charset val="134"/>
    </font>
    <font>
      <b/>
      <sz val="10"/>
      <name val="微软雅黑"/>
      <charset val="134"/>
    </font>
    <font>
      <sz val="10"/>
      <name val="微软雅黑"/>
      <charset val="134"/>
    </font>
    <font>
      <sz val="10"/>
      <color theme="1"/>
      <name val="微软雅黑"/>
      <charset val="134"/>
    </font>
    <font>
      <b/>
      <sz val="12"/>
      <color theme="1"/>
      <name val="微软雅黑"/>
      <charset val="134"/>
    </font>
    <font>
      <b/>
      <sz val="11"/>
      <name val="微软雅黑"/>
      <charset val="134"/>
    </font>
    <font>
      <sz val="12"/>
      <color theme="1"/>
      <name val="微软雅黑"/>
      <charset val="134"/>
    </font>
    <font>
      <sz val="12"/>
      <color theme="1"/>
      <name val="华文新魏"/>
      <charset val="134"/>
    </font>
    <font>
      <sz val="14"/>
      <color theme="1"/>
      <name val="宋体"/>
      <charset val="134"/>
    </font>
    <font>
      <sz val="14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  <scheme val="minor"/>
    </font>
    <font>
      <sz val="10"/>
      <name val="Microsoft Sans Serif"/>
      <charset val="134"/>
    </font>
    <font>
      <sz val="11"/>
      <name val="Microsoft Sans Serif"/>
      <charset val="134"/>
    </font>
    <font>
      <sz val="10"/>
      <name val="宋体"/>
      <charset val="134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sz val="12"/>
      <name val="宋体"/>
      <charset val="134"/>
    </font>
    <font>
      <sz val="11"/>
      <color theme="1"/>
      <name val="微软雅黑"/>
      <charset val="134"/>
    </font>
    <font>
      <b/>
      <sz val="12"/>
      <color rgb="FFC00000"/>
      <name val="微软雅黑"/>
      <charset val="134"/>
    </font>
    <font>
      <b/>
      <sz val="12"/>
      <name val="微软雅黑"/>
      <charset val="134"/>
    </font>
    <font>
      <sz val="12"/>
      <name val="微软雅黑"/>
      <charset val="134"/>
    </font>
    <font>
      <sz val="11"/>
      <name val="宋体"/>
      <charset val="134"/>
      <scheme val="minor"/>
    </font>
    <font>
      <sz val="9"/>
      <color theme="1"/>
      <name val="微软雅黑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  <font>
      <sz val="9"/>
      <name val="宋体"/>
      <charset val="134"/>
    </font>
    <font>
      <b/>
      <sz val="9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52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/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medium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/>
      <diagonal/>
    </border>
    <border>
      <left style="medium">
        <color auto="1"/>
      </left>
      <right style="hair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4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11" borderId="45" applyNumberFormat="0" applyFon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46" applyNumberFormat="0" applyFill="0" applyAlignment="0" applyProtection="0">
      <alignment vertical="center"/>
    </xf>
    <xf numFmtId="0" fontId="39" fillId="0" borderId="46" applyNumberFormat="0" applyFill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4" fillId="0" borderId="47" applyNumberFormat="0" applyFill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40" fillId="15" borderId="48" applyNumberFormat="0" applyAlignment="0" applyProtection="0">
      <alignment vertical="center"/>
    </xf>
    <xf numFmtId="0" fontId="41" fillId="15" borderId="44" applyNumberFormat="0" applyAlignment="0" applyProtection="0">
      <alignment vertical="center"/>
    </xf>
    <xf numFmtId="0" fontId="42" fillId="16" borderId="49" applyNumberFormat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43" fillId="0" borderId="50" applyNumberFormat="0" applyFill="0" applyAlignment="0" applyProtection="0">
      <alignment vertical="center"/>
    </xf>
    <xf numFmtId="0" fontId="44" fillId="0" borderId="51" applyNumberFormat="0" applyFill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47" fillId="0" borderId="0"/>
  </cellStyleXfs>
  <cellXfs count="194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1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left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left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7" fillId="0" borderId="11" xfId="0" applyFont="1" applyBorder="1" applyAlignment="1">
      <alignment horizontal="left" vertical="center"/>
    </xf>
    <xf numFmtId="0" fontId="1" fillId="2" borderId="4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177" fontId="6" fillId="0" borderId="8" xfId="0" applyNumberFormat="1" applyFont="1" applyBorder="1" applyAlignment="1">
      <alignment horizontal="center" vertical="center"/>
    </xf>
    <xf numFmtId="177" fontId="6" fillId="0" borderId="14" xfId="0" applyNumberFormat="1" applyFont="1" applyBorder="1">
      <alignment vertical="center"/>
    </xf>
    <xf numFmtId="0" fontId="6" fillId="0" borderId="7" xfId="0" applyFont="1" applyBorder="1">
      <alignment vertical="center"/>
    </xf>
    <xf numFmtId="177" fontId="6" fillId="0" borderId="10" xfId="0" applyNumberFormat="1" applyFont="1" applyBorder="1" applyAlignment="1">
      <alignment horizontal="center" vertical="center"/>
    </xf>
    <xf numFmtId="177" fontId="6" fillId="0" borderId="15" xfId="0" applyNumberFormat="1" applyFont="1" applyBorder="1">
      <alignment vertical="center"/>
    </xf>
    <xf numFmtId="0" fontId="6" fillId="0" borderId="9" xfId="0" applyFont="1" applyBorder="1">
      <alignment vertical="center"/>
    </xf>
    <xf numFmtId="177" fontId="2" fillId="0" borderId="6" xfId="0" applyNumberFormat="1" applyFont="1" applyBorder="1" applyAlignment="1">
      <alignment horizontal="center" vertical="center"/>
    </xf>
    <xf numFmtId="177" fontId="2" fillId="0" borderId="13" xfId="0" applyNumberFormat="1" applyFont="1" applyBorder="1">
      <alignment vertical="center"/>
    </xf>
    <xf numFmtId="0" fontId="2" fillId="0" borderId="5" xfId="0" applyFont="1" applyBorder="1">
      <alignment vertical="center"/>
    </xf>
    <xf numFmtId="0" fontId="1" fillId="3" borderId="4" xfId="0" applyFont="1" applyFill="1" applyBorder="1" applyAlignment="1">
      <alignment horizontal="center" vertical="center"/>
    </xf>
    <xf numFmtId="0" fontId="8" fillId="2" borderId="12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8" fillId="2" borderId="13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6" fillId="0" borderId="8" xfId="0" applyFont="1" applyBorder="1">
      <alignment vertical="center"/>
    </xf>
    <xf numFmtId="43" fontId="6" fillId="0" borderId="8" xfId="0" applyNumberFormat="1" applyFont="1" applyBorder="1">
      <alignment vertical="center"/>
    </xf>
    <xf numFmtId="0" fontId="6" fillId="0" borderId="14" xfId="0" applyFont="1" applyBorder="1">
      <alignment vertical="center"/>
    </xf>
    <xf numFmtId="43" fontId="6" fillId="0" borderId="7" xfId="0" applyNumberFormat="1" applyFont="1" applyBorder="1">
      <alignment vertical="center"/>
    </xf>
    <xf numFmtId="0" fontId="6" fillId="0" borderId="10" xfId="0" applyFont="1" applyBorder="1">
      <alignment vertical="center"/>
    </xf>
    <xf numFmtId="0" fontId="6" fillId="0" borderId="15" xfId="0" applyFont="1" applyBorder="1">
      <alignment vertical="center"/>
    </xf>
    <xf numFmtId="43" fontId="6" fillId="0" borderId="9" xfId="0" applyNumberFormat="1" applyFont="1" applyBorder="1">
      <alignment vertical="center"/>
    </xf>
    <xf numFmtId="43" fontId="6" fillId="0" borderId="10" xfId="0" applyNumberFormat="1" applyFont="1" applyBorder="1">
      <alignment vertical="center"/>
    </xf>
    <xf numFmtId="0" fontId="2" fillId="0" borderId="6" xfId="0" applyFont="1" applyBorder="1">
      <alignment vertical="center"/>
    </xf>
    <xf numFmtId="0" fontId="2" fillId="0" borderId="13" xfId="0" applyFont="1" applyBorder="1">
      <alignment vertical="center"/>
    </xf>
    <xf numFmtId="43" fontId="2" fillId="0" borderId="5" xfId="0" applyNumberFormat="1" applyFont="1" applyBorder="1" applyAlignment="1">
      <alignment horizontal="center" vertical="center"/>
    </xf>
    <xf numFmtId="43" fontId="2" fillId="0" borderId="6" xfId="0" applyNumberFormat="1" applyFont="1" applyBorder="1" applyAlignment="1">
      <alignment horizontal="center" vertical="center"/>
    </xf>
    <xf numFmtId="0" fontId="1" fillId="4" borderId="12" xfId="0" applyFont="1" applyFill="1" applyBorder="1" applyAlignment="1">
      <alignment horizontal="center" vertical="center"/>
    </xf>
    <xf numFmtId="0" fontId="1" fillId="4" borderId="13" xfId="0" applyFont="1" applyFill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1" xfId="0" applyFont="1" applyBorder="1" applyAlignment="1">
      <alignment vertical="center"/>
    </xf>
    <xf numFmtId="0" fontId="7" fillId="0" borderId="2" xfId="0" applyFont="1" applyBorder="1" applyAlignment="1">
      <alignment vertical="center"/>
    </xf>
    <xf numFmtId="0" fontId="7" fillId="0" borderId="2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2" borderId="17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1" fillId="0" borderId="16" xfId="0" applyFont="1" applyBorder="1" applyAlignment="1">
      <alignment horizontal="left" vertical="top"/>
    </xf>
    <xf numFmtId="0" fontId="12" fillId="0" borderId="8" xfId="0" applyFont="1" applyFill="1" applyBorder="1" applyAlignment="1">
      <alignment horizontal="left" vertical="center"/>
    </xf>
    <xf numFmtId="0" fontId="0" fillId="0" borderId="21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13" fillId="0" borderId="8" xfId="0" applyFont="1" applyFill="1" applyBorder="1" applyAlignment="1">
      <alignment horizontal="left" vertical="top"/>
    </xf>
    <xf numFmtId="0" fontId="0" fillId="0" borderId="21" xfId="0" applyFont="1" applyBorder="1" applyAlignment="1">
      <alignment horizontal="center" vertical="center"/>
    </xf>
    <xf numFmtId="0" fontId="11" fillId="0" borderId="0" xfId="0" applyFont="1" applyAlignment="1">
      <alignment horizontal="left" vertical="top"/>
    </xf>
    <xf numFmtId="0" fontId="14" fillId="0" borderId="16" xfId="0" applyFont="1" applyBorder="1" applyAlignment="1">
      <alignment horizontal="left" vertical="top"/>
    </xf>
    <xf numFmtId="0" fontId="13" fillId="0" borderId="8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left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15" fillId="5" borderId="16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/>
    </xf>
    <xf numFmtId="0" fontId="1" fillId="2" borderId="25" xfId="0" applyFont="1" applyFill="1" applyBorder="1" applyAlignment="1">
      <alignment horizontal="center" vertical="center"/>
    </xf>
    <xf numFmtId="0" fontId="12" fillId="0" borderId="8" xfId="0" applyFont="1" applyFill="1" applyBorder="1" applyAlignment="1">
      <alignment horizontal="left" vertical="top"/>
    </xf>
    <xf numFmtId="177" fontId="6" fillId="0" borderId="26" xfId="0" applyNumberFormat="1" applyFont="1" applyBorder="1" applyAlignment="1">
      <alignment horizontal="center" vertical="center"/>
    </xf>
    <xf numFmtId="0" fontId="14" fillId="0" borderId="0" xfId="0" applyFont="1" applyAlignment="1">
      <alignment horizontal="left" vertical="top"/>
    </xf>
    <xf numFmtId="0" fontId="1" fillId="0" borderId="16" xfId="0" applyFont="1" applyBorder="1" applyAlignment="1">
      <alignment horizontal="center" vertical="center"/>
    </xf>
    <xf numFmtId="176" fontId="12" fillId="5" borderId="16" xfId="0" applyNumberFormat="1" applyFont="1" applyFill="1" applyBorder="1" applyAlignment="1">
      <alignment horizontal="left" vertical="top"/>
    </xf>
    <xf numFmtId="176" fontId="16" fillId="5" borderId="16" xfId="0" applyNumberFormat="1" applyFont="1" applyFill="1" applyBorder="1" applyAlignment="1">
      <alignment horizontal="center" vertical="center"/>
    </xf>
    <xf numFmtId="177" fontId="6" fillId="0" borderId="27" xfId="0" applyNumberFormat="1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7" fillId="0" borderId="11" xfId="0" applyFont="1" applyBorder="1" applyAlignment="1">
      <alignment vertical="center"/>
    </xf>
    <xf numFmtId="177" fontId="6" fillId="0" borderId="8" xfId="0" applyNumberFormat="1" applyFont="1" applyBorder="1">
      <alignment vertical="center"/>
    </xf>
    <xf numFmtId="0" fontId="17" fillId="5" borderId="16" xfId="0" applyFont="1" applyFill="1" applyBorder="1" applyAlignment="1">
      <alignment horizontal="center" vertical="center"/>
    </xf>
    <xf numFmtId="0" fontId="16" fillId="5" borderId="16" xfId="0" applyFont="1" applyFill="1" applyBorder="1" applyAlignment="1">
      <alignment horizontal="center" vertical="center"/>
    </xf>
    <xf numFmtId="0" fontId="18" fillId="5" borderId="16" xfId="0" applyFont="1" applyFill="1" applyBorder="1" applyAlignment="1">
      <alignment horizontal="center"/>
    </xf>
    <xf numFmtId="0" fontId="19" fillId="5" borderId="16" xfId="0" applyFont="1" applyFill="1" applyBorder="1" applyAlignment="1">
      <alignment horizontal="center"/>
    </xf>
    <xf numFmtId="0" fontId="20" fillId="0" borderId="16" xfId="0" applyFont="1" applyBorder="1" applyAlignment="1">
      <alignment horizontal="center" vertical="center"/>
    </xf>
    <xf numFmtId="0" fontId="21" fillId="0" borderId="16" xfId="0" applyFont="1" applyFill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76" fontId="25" fillId="5" borderId="16" xfId="0" applyNumberFormat="1" applyFont="1" applyFill="1" applyBorder="1" applyAlignment="1">
      <alignment horizontal="center"/>
    </xf>
    <xf numFmtId="0" fontId="26" fillId="0" borderId="16" xfId="0" applyFont="1" applyFill="1" applyBorder="1" applyAlignment="1">
      <alignment horizontal="center" vertical="center"/>
    </xf>
    <xf numFmtId="177" fontId="2" fillId="0" borderId="20" xfId="0" applyNumberFormat="1" applyFont="1" applyBorder="1" applyAlignment="1">
      <alignment horizontal="center" vertical="center"/>
    </xf>
    <xf numFmtId="177" fontId="6" fillId="0" borderId="10" xfId="0" applyNumberFormat="1" applyFont="1" applyBorder="1">
      <alignment vertical="center"/>
    </xf>
    <xf numFmtId="0" fontId="6" fillId="0" borderId="28" xfId="0" applyFont="1" applyBorder="1" applyAlignment="1">
      <alignment horizontal="center" vertical="center"/>
    </xf>
    <xf numFmtId="0" fontId="7" fillId="0" borderId="0" xfId="0" applyFont="1">
      <alignment vertical="center"/>
    </xf>
    <xf numFmtId="0" fontId="21" fillId="0" borderId="0" xfId="0" applyFont="1">
      <alignment vertical="center"/>
    </xf>
    <xf numFmtId="0" fontId="21" fillId="0" borderId="0" xfId="0" applyFont="1" applyAlignment="1">
      <alignment horizontal="center" vertical="center"/>
    </xf>
    <xf numFmtId="177" fontId="21" fillId="0" borderId="0" xfId="0" applyNumberFormat="1" applyFont="1">
      <alignment vertical="center"/>
    </xf>
    <xf numFmtId="0" fontId="7" fillId="0" borderId="29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1" fillId="2" borderId="31" xfId="0" applyFont="1" applyFill="1" applyBorder="1" applyAlignment="1">
      <alignment horizontal="center" vertical="center"/>
    </xf>
    <xf numFmtId="0" fontId="1" fillId="2" borderId="32" xfId="0" applyFont="1" applyFill="1" applyBorder="1" applyAlignment="1">
      <alignment horizontal="center" vertical="center"/>
    </xf>
    <xf numFmtId="0" fontId="1" fillId="2" borderId="33" xfId="0" applyFont="1" applyFill="1" applyBorder="1" applyAlignment="1">
      <alignment horizontal="center" vertical="center"/>
    </xf>
    <xf numFmtId="0" fontId="21" fillId="0" borderId="7" xfId="0" applyFont="1" applyBorder="1" applyAlignment="1">
      <alignment horizontal="center" vertical="center"/>
    </xf>
    <xf numFmtId="0" fontId="27" fillId="0" borderId="16" xfId="0" applyFont="1" applyFill="1" applyBorder="1" applyAlignment="1">
      <alignment horizontal="center" vertical="center"/>
    </xf>
    <xf numFmtId="0" fontId="21" fillId="0" borderId="16" xfId="0" applyFont="1" applyBorder="1">
      <alignment vertical="center"/>
    </xf>
    <xf numFmtId="0" fontId="21" fillId="0" borderId="8" xfId="0" applyFont="1" applyBorder="1">
      <alignment vertical="center"/>
    </xf>
    <xf numFmtId="0" fontId="0" fillId="0" borderId="16" xfId="0" applyFont="1" applyFill="1" applyBorder="1" applyAlignment="1">
      <alignment horizontal="center" vertical="center"/>
    </xf>
    <xf numFmtId="0" fontId="21" fillId="0" borderId="34" xfId="0" applyFont="1" applyBorder="1" applyAlignment="1">
      <alignment horizontal="center" vertical="center"/>
    </xf>
    <xf numFmtId="0" fontId="21" fillId="0" borderId="16" xfId="0" applyFont="1" applyBorder="1" applyAlignment="1">
      <alignment horizontal="center" vertical="center"/>
    </xf>
    <xf numFmtId="0" fontId="1" fillId="0" borderId="16" xfId="0" applyFont="1" applyBorder="1">
      <alignment vertical="center"/>
    </xf>
    <xf numFmtId="0" fontId="7" fillId="0" borderId="35" xfId="0" applyFont="1" applyBorder="1" applyAlignment="1">
      <alignment horizontal="center" vertical="center"/>
    </xf>
    <xf numFmtId="0" fontId="7" fillId="0" borderId="29" xfId="0" applyFont="1" applyBorder="1" applyAlignment="1">
      <alignment vertical="center"/>
    </xf>
    <xf numFmtId="0" fontId="7" fillId="0" borderId="30" xfId="0" applyFont="1" applyBorder="1" applyAlignment="1">
      <alignment vertical="center"/>
    </xf>
    <xf numFmtId="177" fontId="1" fillId="2" borderId="32" xfId="0" applyNumberFormat="1" applyFont="1" applyFill="1" applyBorder="1" applyAlignment="1">
      <alignment horizontal="center" vertical="center"/>
    </xf>
    <xf numFmtId="177" fontId="1" fillId="2" borderId="36" xfId="0" applyNumberFormat="1" applyFont="1" applyFill="1" applyBorder="1" applyAlignment="1">
      <alignment horizontal="center" vertical="center"/>
    </xf>
    <xf numFmtId="177" fontId="1" fillId="2" borderId="31" xfId="0" applyNumberFormat="1" applyFont="1" applyFill="1" applyBorder="1" applyAlignment="1">
      <alignment horizontal="center" vertical="center"/>
    </xf>
    <xf numFmtId="0" fontId="1" fillId="3" borderId="32" xfId="0" applyFont="1" applyFill="1" applyBorder="1" applyAlignment="1">
      <alignment horizontal="center" vertical="center"/>
    </xf>
    <xf numFmtId="177" fontId="21" fillId="0" borderId="8" xfId="0" applyNumberFormat="1" applyFont="1" applyBorder="1" applyAlignment="1">
      <alignment horizontal="center" vertical="center"/>
    </xf>
    <xf numFmtId="177" fontId="21" fillId="0" borderId="37" xfId="0" applyNumberFormat="1" applyFont="1" applyBorder="1" applyAlignment="1">
      <alignment horizontal="center" vertical="center"/>
    </xf>
    <xf numFmtId="177" fontId="21" fillId="0" borderId="7" xfId="0" applyNumberFormat="1" applyFont="1" applyBorder="1" applyAlignment="1">
      <alignment horizontal="center" vertical="center"/>
    </xf>
    <xf numFmtId="0" fontId="21" fillId="0" borderId="8" xfId="0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177" fontId="21" fillId="0" borderId="38" xfId="0" applyNumberFormat="1" applyFont="1" applyBorder="1" applyAlignment="1">
      <alignment horizontal="center" vertical="center"/>
    </xf>
    <xf numFmtId="177" fontId="21" fillId="0" borderId="9" xfId="0" applyNumberFormat="1" applyFont="1" applyBorder="1" applyAlignment="1">
      <alignment horizontal="center" vertical="center"/>
    </xf>
    <xf numFmtId="0" fontId="21" fillId="0" borderId="10" xfId="0" applyFont="1" applyBorder="1">
      <alignment vertical="center"/>
    </xf>
    <xf numFmtId="177" fontId="21" fillId="0" borderId="39" xfId="0" applyNumberFormat="1" applyFont="1" applyBorder="1" applyAlignment="1">
      <alignment horizontal="center" vertical="center"/>
    </xf>
    <xf numFmtId="177" fontId="21" fillId="0" borderId="5" xfId="0" applyNumberFormat="1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177" fontId="1" fillId="0" borderId="0" xfId="0" applyNumberFormat="1" applyFont="1">
      <alignment vertical="center"/>
    </xf>
    <xf numFmtId="0" fontId="7" fillId="0" borderId="35" xfId="0" applyFont="1" applyBorder="1" applyAlignment="1">
      <alignment vertical="center"/>
    </xf>
    <xf numFmtId="177" fontId="1" fillId="3" borderId="32" xfId="0" applyNumberFormat="1" applyFont="1" applyFill="1" applyBorder="1" applyAlignment="1">
      <alignment horizontal="center" vertical="center"/>
    </xf>
    <xf numFmtId="0" fontId="1" fillId="3" borderId="36" xfId="0" applyFont="1" applyFill="1" applyBorder="1" applyAlignment="1">
      <alignment horizontal="center" vertical="center"/>
    </xf>
    <xf numFmtId="0" fontId="1" fillId="4" borderId="40" xfId="0" applyFont="1" applyFill="1" applyBorder="1" applyAlignment="1">
      <alignment horizontal="center" vertical="center"/>
    </xf>
    <xf numFmtId="0" fontId="1" fillId="4" borderId="32" xfId="0" applyFont="1" applyFill="1" applyBorder="1" applyAlignment="1">
      <alignment horizontal="center" vertical="center"/>
    </xf>
    <xf numFmtId="0" fontId="21" fillId="0" borderId="14" xfId="0" applyFont="1" applyBorder="1" applyAlignment="1">
      <alignment horizontal="center" vertical="center"/>
    </xf>
    <xf numFmtId="178" fontId="21" fillId="0" borderId="26" xfId="0" applyNumberFormat="1" applyFont="1" applyBorder="1">
      <alignment vertical="center"/>
    </xf>
    <xf numFmtId="178" fontId="21" fillId="0" borderId="8" xfId="0" applyNumberFormat="1" applyFont="1" applyBorder="1">
      <alignment vertical="center"/>
    </xf>
    <xf numFmtId="0" fontId="21" fillId="0" borderId="15" xfId="0" applyFont="1" applyBorder="1" applyAlignment="1">
      <alignment horizontal="center" vertical="center"/>
    </xf>
    <xf numFmtId="178" fontId="21" fillId="0" borderId="27" xfId="0" applyNumberFormat="1" applyFont="1" applyBorder="1">
      <alignment vertical="center"/>
    </xf>
    <xf numFmtId="178" fontId="21" fillId="0" borderId="10" xfId="0" applyNumberFormat="1" applyFont="1" applyBorder="1">
      <alignment vertical="center"/>
    </xf>
    <xf numFmtId="0" fontId="21" fillId="0" borderId="15" xfId="0" applyFont="1" applyBorder="1">
      <alignment vertical="center"/>
    </xf>
    <xf numFmtId="177" fontId="21" fillId="0" borderId="6" xfId="0" applyNumberFormat="1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178" fontId="21" fillId="0" borderId="20" xfId="0" applyNumberFormat="1" applyFont="1" applyBorder="1" applyAlignment="1">
      <alignment horizontal="center" vertical="center"/>
    </xf>
    <xf numFmtId="178" fontId="21" fillId="0" borderId="6" xfId="0" applyNumberFormat="1" applyFont="1" applyBorder="1" applyAlignment="1">
      <alignment horizontal="center" vertical="center"/>
    </xf>
    <xf numFmtId="0" fontId="1" fillId="4" borderId="41" xfId="0" applyFont="1" applyFill="1" applyBorder="1" applyAlignment="1">
      <alignment horizontal="center" vertical="center"/>
    </xf>
    <xf numFmtId="49" fontId="1" fillId="4" borderId="36" xfId="0" applyNumberFormat="1" applyFont="1" applyFill="1" applyBorder="1" applyAlignment="1">
      <alignment horizontal="center" vertical="center"/>
    </xf>
    <xf numFmtId="178" fontId="21" fillId="0" borderId="42" xfId="0" applyNumberFormat="1" applyFont="1" applyBorder="1">
      <alignment vertical="center"/>
    </xf>
    <xf numFmtId="49" fontId="21" fillId="0" borderId="14" xfId="0" applyNumberFormat="1" applyFont="1" applyBorder="1">
      <alignment vertical="center"/>
    </xf>
    <xf numFmtId="49" fontId="21" fillId="0" borderId="15" xfId="0" applyNumberFormat="1" applyFont="1" applyBorder="1">
      <alignment vertical="center"/>
    </xf>
    <xf numFmtId="178" fontId="21" fillId="0" borderId="19" xfId="0" applyNumberFormat="1" applyFont="1" applyBorder="1" applyAlignment="1">
      <alignment horizontal="center" vertical="center"/>
    </xf>
    <xf numFmtId="0" fontId="17" fillId="0" borderId="16" xfId="0" applyFont="1" applyFill="1" applyBorder="1" applyAlignment="1">
      <alignment horizontal="center" vertical="center"/>
    </xf>
    <xf numFmtId="176" fontId="27" fillId="0" borderId="16" xfId="0" applyNumberFormat="1" applyFont="1" applyFill="1" applyBorder="1" applyAlignment="1">
      <alignment horizontal="center" vertical="center"/>
    </xf>
    <xf numFmtId="0" fontId="27" fillId="0" borderId="16" xfId="0" applyNumberFormat="1" applyFont="1" applyFill="1" applyBorder="1" applyAlignment="1">
      <alignment horizontal="center" vertical="center"/>
    </xf>
    <xf numFmtId="0" fontId="27" fillId="0" borderId="23" xfId="0" applyFont="1" applyFill="1" applyBorder="1" applyAlignment="1">
      <alignment horizontal="center" vertical="center"/>
    </xf>
    <xf numFmtId="0" fontId="0" fillId="0" borderId="23" xfId="0" applyFont="1" applyFill="1" applyBorder="1" applyAlignment="1">
      <alignment horizontal="center" vertical="center"/>
    </xf>
    <xf numFmtId="0" fontId="21" fillId="0" borderId="23" xfId="0" applyFont="1" applyBorder="1">
      <alignment vertical="center"/>
    </xf>
    <xf numFmtId="0" fontId="21" fillId="0" borderId="43" xfId="0" applyFont="1" applyBorder="1">
      <alignment vertical="center"/>
    </xf>
    <xf numFmtId="177" fontId="21" fillId="0" borderId="43" xfId="0" applyNumberFormat="1" applyFont="1" applyBorder="1" applyAlignment="1">
      <alignment horizontal="center" vertical="center"/>
    </xf>
    <xf numFmtId="177" fontId="21" fillId="0" borderId="16" xfId="0" applyNumberFormat="1" applyFont="1" applyBorder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6032;&#24314;&#25991;&#20214;&#22841;\WeChat%20Files\hxmajinde\FileStorage\File\2022-09\9.30&#26085;&#24211;&#23384;&#26126;&#32454;-&#23454;&#34394;&#20179;&#21512;&#3574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备份"/>
      <sheetName val="库存数据明细"/>
    </sheetNames>
    <sheetDataSet>
      <sheetData sheetId="0"/>
      <sheetData sheetId="1">
        <row r="3773">
          <cell r="A3773" t="str">
            <v>W1143BFA0000273</v>
          </cell>
          <cell r="B3773" t="str">
            <v>BFA0000273</v>
          </cell>
          <cell r="C3773" t="str">
            <v>铜镶件6*30 </v>
          </cell>
          <cell r="D3773" t="str">
            <v>B</v>
          </cell>
          <cell r="E3773">
            <v>310</v>
          </cell>
        </row>
        <row r="3774">
          <cell r="A3774" t="str">
            <v>W1143BFA0000274</v>
          </cell>
          <cell r="B3774" t="str">
            <v>BFA0000274</v>
          </cell>
          <cell r="C3774" t="str">
            <v>铜镶件6*15 </v>
          </cell>
          <cell r="D3774" t="str">
            <v>B</v>
          </cell>
          <cell r="E3774">
            <v>446</v>
          </cell>
        </row>
        <row r="3775">
          <cell r="A3775" t="str">
            <v>W1143BFA0000275</v>
          </cell>
          <cell r="B3775" t="str">
            <v>BFA0000275</v>
          </cell>
          <cell r="C3775" t="str">
            <v>铜镶件5*25 </v>
          </cell>
          <cell r="D3775" t="str">
            <v>B</v>
          </cell>
          <cell r="E3775">
            <v>310</v>
          </cell>
        </row>
        <row r="3776">
          <cell r="A3776" t="str">
            <v>W1143REM0000023</v>
          </cell>
          <cell r="B3776" t="str">
            <v>REM0000023</v>
          </cell>
          <cell r="C3776" t="str">
            <v>BC316三角座-左 PA66+50%GF黑色</v>
          </cell>
          <cell r="D3776" t="str">
            <v>B</v>
          </cell>
          <cell r="E3776">
            <v>100</v>
          </cell>
        </row>
        <row r="3777">
          <cell r="A3777" t="str">
            <v>W1143REM0000047</v>
          </cell>
          <cell r="B3777" t="str">
            <v>REM0000047</v>
          </cell>
          <cell r="C3777" t="str">
            <v>BC316卡框-右 ASA 黑色</v>
          </cell>
          <cell r="D3777" t="str">
            <v>B</v>
          </cell>
          <cell r="E3777">
            <v>102</v>
          </cell>
        </row>
        <row r="3778">
          <cell r="A3778" t="str">
            <v>W1143REM0000052</v>
          </cell>
          <cell r="B3778" t="str">
            <v>REM0000052</v>
          </cell>
          <cell r="C3778" t="str">
            <v>BC316三角座-右 PA66+50%GF黑色</v>
          </cell>
          <cell r="D3778" t="str">
            <v>B</v>
          </cell>
          <cell r="E3778">
            <v>150</v>
          </cell>
        </row>
        <row r="3779">
          <cell r="A3779" t="str">
            <v>W1143REM0001124</v>
          </cell>
          <cell r="B3779" t="str">
            <v>REM0001124</v>
          </cell>
          <cell r="C3779" t="str">
            <v>B40L右转向灯灯罩 PMMA VH001</v>
          </cell>
          <cell r="D3779" t="str">
            <v>B</v>
          </cell>
          <cell r="E3779">
            <v>20</v>
          </cell>
        </row>
        <row r="3780">
          <cell r="A3780" t="str">
            <v>W1143REM0001620</v>
          </cell>
          <cell r="B3780" t="str">
            <v>REM0001620</v>
          </cell>
          <cell r="C3780" t="str">
            <v>1780镜片 浮法玻璃</v>
          </cell>
          <cell r="D3780" t="str">
            <v>A</v>
          </cell>
          <cell r="E3780">
            <v>106</v>
          </cell>
        </row>
        <row r="3781">
          <cell r="A3781" t="str">
            <v>W1143REM0001623</v>
          </cell>
          <cell r="B3781" t="str">
            <v>REM0001623</v>
          </cell>
          <cell r="C3781" t="str">
            <v>H3镜头固定片 Q235</v>
          </cell>
          <cell r="D3781" t="str">
            <v>B</v>
          </cell>
          <cell r="E3781">
            <v>237</v>
          </cell>
        </row>
        <row r="3782">
          <cell r="A3782" t="str">
            <v>W1143REM0001624</v>
          </cell>
          <cell r="B3782" t="str">
            <v>REM0001624</v>
          </cell>
          <cell r="C3782" t="str">
            <v>H3主镜片 浮法玻璃</v>
          </cell>
          <cell r="D3782" t="str">
            <v>A</v>
          </cell>
          <cell r="E3782">
            <v>561</v>
          </cell>
        </row>
        <row r="3783">
          <cell r="A3783" t="str">
            <v>W1143REM0001625</v>
          </cell>
          <cell r="B3783" t="str">
            <v>REM0001625</v>
          </cell>
          <cell r="C3783" t="str">
            <v>H3广角镜片 浮法玻璃</v>
          </cell>
          <cell r="D3783" t="str">
            <v>A</v>
          </cell>
          <cell r="E3783">
            <v>330</v>
          </cell>
        </row>
        <row r="3784">
          <cell r="A3784" t="str">
            <v>W1143REM0001720</v>
          </cell>
          <cell r="B3784" t="str">
            <v>REM0001720</v>
          </cell>
          <cell r="C3784" t="str">
            <v>奥驰广角镜片 浮法玻璃</v>
          </cell>
          <cell r="D3784" t="str">
            <v>A</v>
          </cell>
          <cell r="E3784">
            <v>800</v>
          </cell>
        </row>
        <row r="3785">
          <cell r="A3785" t="str">
            <v>W1143REM0001760</v>
          </cell>
          <cell r="B3785" t="str">
            <v>REM0001760</v>
          </cell>
          <cell r="C3785" t="str">
            <v>ETX镜座右装饰盖 ABS黑色</v>
          </cell>
          <cell r="D3785" t="str">
            <v>B</v>
          </cell>
          <cell r="E3785">
            <v>18</v>
          </cell>
        </row>
        <row r="3786">
          <cell r="A3786" t="str">
            <v>W1143REM0001762</v>
          </cell>
          <cell r="B3786" t="str">
            <v>REM0001762</v>
          </cell>
          <cell r="C3786" t="str">
            <v>H3广角镜片铬背 浮法玻璃</v>
          </cell>
          <cell r="D3786" t="str">
            <v>A</v>
          </cell>
          <cell r="E3786">
            <v>352</v>
          </cell>
        </row>
        <row r="3787">
          <cell r="A3787" t="str">
            <v>W1143REM0002010</v>
          </cell>
          <cell r="B3787" t="str">
            <v>REM0002010</v>
          </cell>
          <cell r="C3787" t="str">
            <v>6486室内镜底盘 PA6+GF35</v>
          </cell>
          <cell r="D3787" t="str">
            <v>B</v>
          </cell>
          <cell r="E3787">
            <v>50</v>
          </cell>
        </row>
        <row r="3788">
          <cell r="A3788" t="str">
            <v>W1143REM0002253</v>
          </cell>
          <cell r="B3788" t="str">
            <v>REM0002253</v>
          </cell>
          <cell r="C3788" t="str">
            <v>T5G广角镜片托左 ABS 黑色</v>
          </cell>
          <cell r="D3788" t="str">
            <v>B</v>
          </cell>
          <cell r="E3788">
            <v>25</v>
          </cell>
        </row>
        <row r="3789">
          <cell r="A3789" t="str">
            <v>W1143REM0002668</v>
          </cell>
          <cell r="B3789" t="str">
            <v>REM0002668</v>
          </cell>
          <cell r="C3789" t="str">
            <v>捷运/北奔重卡大镜片托 ABS黑色</v>
          </cell>
          <cell r="D3789" t="str">
            <v>B</v>
          </cell>
          <cell r="E3789">
            <v>60</v>
          </cell>
        </row>
        <row r="3790">
          <cell r="A3790" t="str">
            <v>W1143REM0003053</v>
          </cell>
          <cell r="B3790" t="str">
            <v>REM0003053</v>
          </cell>
          <cell r="C3790" t="str">
            <v>BC311单曲率镜托板-左 ABS 黑色</v>
          </cell>
          <cell r="D3790" t="str">
            <v>B</v>
          </cell>
          <cell r="E3790">
            <v>720</v>
          </cell>
        </row>
        <row r="3791">
          <cell r="A3791" t="str">
            <v>W1143REM0003061</v>
          </cell>
          <cell r="B3791" t="str">
            <v>REM0003061</v>
          </cell>
          <cell r="C3791" t="str">
            <v>BC316单曲镜托板-左 ABS 黑色</v>
          </cell>
          <cell r="D3791" t="str">
            <v>B</v>
          </cell>
          <cell r="E3791">
            <v>1680</v>
          </cell>
        </row>
        <row r="3792">
          <cell r="A3792" t="str">
            <v>W1143REM0003094</v>
          </cell>
          <cell r="B3792" t="str">
            <v>REM0003094</v>
          </cell>
          <cell r="C3792" t="str">
            <v>豪泺镜体镶件 </v>
          </cell>
          <cell r="D3792" t="str">
            <v>B</v>
          </cell>
          <cell r="E3792">
            <v>271</v>
          </cell>
        </row>
        <row r="3793">
          <cell r="A3793" t="str">
            <v>W1143REM0003097</v>
          </cell>
          <cell r="B3793" t="str">
            <v>REM0003097</v>
          </cell>
          <cell r="C3793" t="str">
            <v>豪泺镜体镶件3 </v>
          </cell>
          <cell r="D3793" t="str">
            <v>B</v>
          </cell>
          <cell r="E3793">
            <v>455</v>
          </cell>
        </row>
        <row r="3794">
          <cell r="A3794" t="str">
            <v>W1143REM0003190</v>
          </cell>
          <cell r="B3794" t="str">
            <v>REM0003190</v>
          </cell>
          <cell r="C3794" t="str">
            <v>1029后盖 PP 黑色</v>
          </cell>
          <cell r="D3794" t="str">
            <v>B</v>
          </cell>
          <cell r="E3794">
            <v>100</v>
          </cell>
        </row>
        <row r="3795">
          <cell r="A3795" t="str">
            <v>W1143REM0003456</v>
          </cell>
          <cell r="B3795" t="str">
            <v>REM0003456</v>
          </cell>
          <cell r="C3795" t="str">
            <v>H6左上安装座装饰盖ASA 注塑件</v>
          </cell>
          <cell r="D3795" t="str">
            <v>B</v>
          </cell>
          <cell r="E3795">
            <v>459</v>
          </cell>
        </row>
        <row r="3796">
          <cell r="A3796" t="str">
            <v>W1143REM0003460</v>
          </cell>
          <cell r="B3796" t="str">
            <v>REM0003460</v>
          </cell>
          <cell r="C3796" t="str">
            <v>H6右上安装座装饰盖ASA 注塑件</v>
          </cell>
          <cell r="D3796" t="str">
            <v>B</v>
          </cell>
          <cell r="E3796">
            <v>495</v>
          </cell>
        </row>
        <row r="3797">
          <cell r="A3797" t="str">
            <v>W1143REM0010155</v>
          </cell>
          <cell r="B3797" t="str">
            <v>REM0010155</v>
          </cell>
          <cell r="C3797" t="str">
            <v>H6左镜体 ASA</v>
          </cell>
          <cell r="D3797" t="str">
            <v>B</v>
          </cell>
          <cell r="E3797">
            <v>149</v>
          </cell>
        </row>
        <row r="3798">
          <cell r="A3798" t="str">
            <v>W1143REM0010160</v>
          </cell>
          <cell r="B3798" t="str">
            <v>REM0010160</v>
          </cell>
          <cell r="C3798" t="str">
            <v>H6左上镜臂 PA6+GF30%</v>
          </cell>
          <cell r="D3798" t="str">
            <v>B</v>
          </cell>
          <cell r="E3798">
            <v>49</v>
          </cell>
        </row>
        <row r="3799">
          <cell r="A3799" t="str">
            <v>W1143REM0010161</v>
          </cell>
          <cell r="B3799" t="str">
            <v>REM0010161</v>
          </cell>
          <cell r="C3799" t="str">
            <v>H6左上镜臂盖 PA6+GF30%</v>
          </cell>
          <cell r="D3799" t="str">
            <v>B</v>
          </cell>
          <cell r="E3799">
            <v>52</v>
          </cell>
        </row>
        <row r="3800">
          <cell r="A3800" t="str">
            <v>W1143REM0010162</v>
          </cell>
          <cell r="B3800" t="str">
            <v>REM0010162</v>
          </cell>
          <cell r="C3800" t="str">
            <v>H6左下镜臂 PA6+GF30%</v>
          </cell>
          <cell r="D3800" t="str">
            <v>B</v>
          </cell>
          <cell r="E3800">
            <v>50</v>
          </cell>
        </row>
        <row r="3801">
          <cell r="A3801" t="str">
            <v>W1143rem0010166</v>
          </cell>
          <cell r="B3801" t="str">
            <v>rem0010166</v>
          </cell>
          <cell r="C3801" t="str">
            <v>H6左下安装座 PA6+GF30%</v>
          </cell>
          <cell r="D3801" t="str">
            <v>B</v>
          </cell>
          <cell r="E3801">
            <v>510</v>
          </cell>
        </row>
        <row r="3802">
          <cell r="A3802" t="str">
            <v>W1143REM0010215</v>
          </cell>
          <cell r="B3802" t="str">
            <v>REM0010215</v>
          </cell>
          <cell r="C3802" t="str">
            <v>H6右镜体 ASA</v>
          </cell>
          <cell r="D3802" t="str">
            <v>B</v>
          </cell>
          <cell r="E3802">
            <v>242</v>
          </cell>
        </row>
        <row r="3803">
          <cell r="A3803" t="str">
            <v>W1143REM0010220</v>
          </cell>
          <cell r="B3803" t="str">
            <v>REM0010220</v>
          </cell>
          <cell r="C3803" t="str">
            <v>H6右上镜臂 PA6+GF30%</v>
          </cell>
          <cell r="D3803" t="str">
            <v>B</v>
          </cell>
          <cell r="E3803">
            <v>116</v>
          </cell>
        </row>
        <row r="3804">
          <cell r="A3804" t="str">
            <v>W1143REM0010221</v>
          </cell>
          <cell r="B3804" t="str">
            <v>REM0010221</v>
          </cell>
          <cell r="C3804" t="str">
            <v>H6右上镜臂盖 PA6+GF30%</v>
          </cell>
          <cell r="D3804" t="str">
            <v>B</v>
          </cell>
          <cell r="E3804">
            <v>93</v>
          </cell>
        </row>
        <row r="3805">
          <cell r="A3805" t="str">
            <v>W1143rem0010222</v>
          </cell>
          <cell r="B3805" t="str">
            <v>rem0010222</v>
          </cell>
          <cell r="C3805" t="str">
            <v>H6右下镜臂 PA6+GF30%</v>
          </cell>
          <cell r="D3805" t="str">
            <v>B</v>
          </cell>
          <cell r="E3805">
            <v>50</v>
          </cell>
        </row>
        <row r="3806">
          <cell r="A3806" t="str">
            <v>W1143rem0010223</v>
          </cell>
          <cell r="B3806" t="str">
            <v>rem0010223</v>
          </cell>
          <cell r="C3806" t="str">
            <v>H6右下镜臂盖 PA6+GF30%</v>
          </cell>
          <cell r="D3806" t="str">
            <v>B</v>
          </cell>
          <cell r="E3806">
            <v>53</v>
          </cell>
        </row>
        <row r="3807">
          <cell r="A3807" t="str">
            <v>W1143rem0010226</v>
          </cell>
          <cell r="B3807" t="str">
            <v>rem0010226</v>
          </cell>
          <cell r="C3807" t="str">
            <v>H6右下安装座 PA6+GF30%</v>
          </cell>
          <cell r="D3807" t="str">
            <v>B</v>
          </cell>
          <cell r="E3807">
            <v>510</v>
          </cell>
        </row>
        <row r="3808">
          <cell r="A3808" t="str">
            <v>W1143RIM0000015</v>
          </cell>
          <cell r="B3808" t="str">
            <v>RIM0000015</v>
          </cell>
          <cell r="C3808" t="str">
            <v>18D球座 POM  黑色</v>
          </cell>
          <cell r="D3808" t="str">
            <v>B</v>
          </cell>
          <cell r="E3808">
            <v>99</v>
          </cell>
        </row>
        <row r="3809">
          <cell r="A3809" t="str">
            <v>W1143RIM0000082</v>
          </cell>
          <cell r="B3809" t="str">
            <v>RIM0000082</v>
          </cell>
          <cell r="C3809" t="str">
            <v>6486室内镜镜片 浮法玻璃</v>
          </cell>
          <cell r="D3809" t="str">
            <v>A</v>
          </cell>
          <cell r="E3809">
            <v>9</v>
          </cell>
        </row>
        <row r="3810">
          <cell r="A3810" t="str">
            <v>W1143RSM0010033</v>
          </cell>
          <cell r="B3810" t="str">
            <v>RSM0010033</v>
          </cell>
          <cell r="C3810" t="str">
            <v>H6补盲镜臂 PA6+GF50</v>
          </cell>
          <cell r="D3810" t="str">
            <v>B</v>
          </cell>
          <cell r="E3810">
            <v>810</v>
          </cell>
        </row>
        <row r="3811">
          <cell r="A3811" t="str">
            <v>W1143SHT0000447</v>
          </cell>
          <cell r="B3811" t="str">
            <v>SHT0000447</v>
          </cell>
          <cell r="C3811" t="str">
            <v>H4升级司机坐垫前部罩壳 0</v>
          </cell>
          <cell r="D3811" t="str">
            <v>B</v>
          </cell>
          <cell r="E3811">
            <v>285</v>
          </cell>
        </row>
        <row r="3812">
          <cell r="A3812" t="str">
            <v>W1143SHT0011370</v>
          </cell>
          <cell r="B3812" t="str">
            <v>SHT0011370</v>
          </cell>
          <cell r="C3812" t="str">
            <v>H6扶手调节手轮黑色 ABS 757</v>
          </cell>
          <cell r="D3812" t="str">
            <v>B</v>
          </cell>
          <cell r="E3812">
            <v>936</v>
          </cell>
        </row>
        <row r="3813">
          <cell r="A3813" t="str">
            <v>W1143SHT0011380</v>
          </cell>
          <cell r="B3813" t="str">
            <v>SHT0011380</v>
          </cell>
          <cell r="C3813" t="str">
            <v>H6扶手底座 PA6+GF30黑色</v>
          </cell>
          <cell r="D3813" t="str">
            <v>B</v>
          </cell>
          <cell r="E3813">
            <v>37</v>
          </cell>
        </row>
        <row r="3814">
          <cell r="A3814" t="str">
            <v>W1143SHT0011660</v>
          </cell>
          <cell r="B3814" t="str">
            <v>SHT0011660</v>
          </cell>
          <cell r="C3814" t="str">
            <v>H6扶手上盖 ABS黑色</v>
          </cell>
          <cell r="D3814" t="str">
            <v>B</v>
          </cell>
          <cell r="E3814">
            <v>3077</v>
          </cell>
        </row>
        <row r="3815">
          <cell r="A3815" t="str">
            <v>W1143SHT0011961</v>
          </cell>
          <cell r="B3815" t="str">
            <v>SHT0011961</v>
          </cell>
          <cell r="C3815" t="str">
            <v>2.0座椅右侧罩壳 </v>
          </cell>
          <cell r="D3815" t="str">
            <v>B</v>
          </cell>
          <cell r="E3815">
            <v>60</v>
          </cell>
        </row>
        <row r="3816">
          <cell r="A3816" t="str">
            <v>W1143SHT0011972</v>
          </cell>
          <cell r="B3816" t="str">
            <v>SHT0011972</v>
          </cell>
          <cell r="C3816" t="str">
            <v>调角器左罩壳 通风加热黑色</v>
          </cell>
          <cell r="D3816" t="str">
            <v>B</v>
          </cell>
          <cell r="E3816">
            <v>194</v>
          </cell>
        </row>
        <row r="3817">
          <cell r="A3817" t="str">
            <v>W1143sht0012894</v>
          </cell>
          <cell r="B3817" t="str">
            <v>sht0012894</v>
          </cell>
          <cell r="C3817" t="str">
            <v>2.0座椅右舵右侧罩壳 升降阻尼安全带锁扣</v>
          </cell>
          <cell r="D3817" t="str">
            <v>B</v>
          </cell>
          <cell r="E3817">
            <v>100</v>
          </cell>
        </row>
        <row r="3818">
          <cell r="A3818" t="str">
            <v>W1143sht0012959</v>
          </cell>
          <cell r="B3818" t="str">
            <v>sht0012959</v>
          </cell>
          <cell r="C3818" t="str">
            <v>2.0座椅左侧罩壳 带气袋腰托不带安全带</v>
          </cell>
          <cell r="D3818" t="str">
            <v>B</v>
          </cell>
          <cell r="E3818">
            <v>30</v>
          </cell>
        </row>
        <row r="3819">
          <cell r="A3819" t="str">
            <v>W1143SHT0014360</v>
          </cell>
          <cell r="B3819" t="str">
            <v>SHT0014360</v>
          </cell>
          <cell r="C3819" t="str">
            <v>D04调角器左罩壳黑色 X5000状态</v>
          </cell>
          <cell r="D3819" t="str">
            <v>B</v>
          </cell>
          <cell r="E3819">
            <v>368</v>
          </cell>
        </row>
        <row r="3820">
          <cell r="A3820" t="str">
            <v>W1143SHT0014361</v>
          </cell>
          <cell r="B3820" t="str">
            <v>SHT0014361</v>
          </cell>
          <cell r="C3820" t="str">
            <v>D04调角器右罩壳黑色 X5000状态</v>
          </cell>
          <cell r="D3820" t="str">
            <v>B</v>
          </cell>
          <cell r="E3820">
            <v>102</v>
          </cell>
        </row>
        <row r="3821">
          <cell r="A3821" t="str">
            <v>W1143SLT0002032</v>
          </cell>
          <cell r="B3821" t="str">
            <v>SLT0002032</v>
          </cell>
          <cell r="C3821" t="str">
            <v>长沙右舵副座纸箱 750*520*550</v>
          </cell>
          <cell r="D3821" t="str">
            <v>C</v>
          </cell>
          <cell r="E3821">
            <v>600</v>
          </cell>
        </row>
        <row r="3822">
          <cell r="A3822" t="str">
            <v>W1143TMI0000008</v>
          </cell>
          <cell r="B3822" t="str">
            <v>TMI0000008</v>
          </cell>
          <cell r="C3822" t="str">
            <v>PC+ASA PC880M（灰色）</v>
          </cell>
          <cell r="D3822" t="str">
            <v>A</v>
          </cell>
          <cell r="E3822">
            <v>110.1202</v>
          </cell>
        </row>
        <row r="3823">
          <cell r="A3823" t="str">
            <v>W1143TMI0000009</v>
          </cell>
          <cell r="B3823" t="str">
            <v>TMI0000009</v>
          </cell>
          <cell r="C3823" t="str">
            <v>PC+ASA PC880M</v>
          </cell>
          <cell r="D3823" t="str">
            <v>A</v>
          </cell>
          <cell r="E3823">
            <v>101.811</v>
          </cell>
        </row>
        <row r="3824">
          <cell r="A3824" t="str">
            <v>W1143TMI0000010</v>
          </cell>
          <cell r="B3824" t="str">
            <v>TMI0000010</v>
          </cell>
          <cell r="C3824" t="str">
            <v>黑色母 </v>
          </cell>
          <cell r="D3824" t="str">
            <v>A</v>
          </cell>
          <cell r="E3824">
            <v>411.33098</v>
          </cell>
        </row>
        <row r="3825">
          <cell r="A3825" t="str">
            <v>W1143TMI0000011</v>
          </cell>
          <cell r="B3825" t="str">
            <v>TMI0000011</v>
          </cell>
          <cell r="C3825" t="str">
            <v>POM-黑K300L0 </v>
          </cell>
          <cell r="D3825" t="str">
            <v>A</v>
          </cell>
          <cell r="E3825">
            <v>64.777275</v>
          </cell>
        </row>
        <row r="3826">
          <cell r="A3826" t="str">
            <v>W1143TMI0000014</v>
          </cell>
          <cell r="B3826" t="str">
            <v>TMI0000014</v>
          </cell>
          <cell r="C3826" t="str">
            <v>ABS757 本色</v>
          </cell>
          <cell r="D3826" t="str">
            <v>A</v>
          </cell>
          <cell r="E3826">
            <v>584.11653</v>
          </cell>
        </row>
        <row r="3827">
          <cell r="A3827" t="str">
            <v>W1143TMI0000045</v>
          </cell>
          <cell r="B3827" t="str">
            <v>TMI0000045</v>
          </cell>
          <cell r="C3827" t="str">
            <v>PMMA/VH001(PMMA)(白) </v>
          </cell>
          <cell r="D3827" t="str">
            <v>A</v>
          </cell>
          <cell r="E3827">
            <v>21.706</v>
          </cell>
        </row>
        <row r="3828">
          <cell r="A3828" t="str">
            <v>W1143TMI0000049</v>
          </cell>
          <cell r="B3828" t="str">
            <v>TMI0000049</v>
          </cell>
          <cell r="C3828" t="str">
            <v>TP30-3058浅灰直染 </v>
          </cell>
          <cell r="D3828" t="str">
            <v>A</v>
          </cell>
          <cell r="E3828">
            <v>4034.151</v>
          </cell>
        </row>
        <row r="3829">
          <cell r="A3829" t="str">
            <v>W1143TMI0000051</v>
          </cell>
          <cell r="B3829" t="str">
            <v>TMI0000051</v>
          </cell>
          <cell r="C3829" t="str">
            <v>K8303 </v>
          </cell>
          <cell r="D3829" t="str">
            <v>A</v>
          </cell>
          <cell r="E3829">
            <v>412.29104</v>
          </cell>
        </row>
        <row r="3830">
          <cell r="A3830" t="str">
            <v>W1143TMI0000060</v>
          </cell>
          <cell r="B3830" t="str">
            <v>TMI0000060</v>
          </cell>
          <cell r="C3830" t="str">
            <v>ABS-HH106 XR401-A9001</v>
          </cell>
          <cell r="D3830" t="str">
            <v>A</v>
          </cell>
          <cell r="E3830">
            <v>15.75</v>
          </cell>
        </row>
        <row r="3831">
          <cell r="A3831" t="str">
            <v>W1143TMI0000080</v>
          </cell>
          <cell r="B3831" t="str">
            <v>TMI0000080</v>
          </cell>
          <cell r="C3831" t="str">
            <v>PA66+C2020增强尼龙料 </v>
          </cell>
          <cell r="D3831" t="str">
            <v>A</v>
          </cell>
          <cell r="E3831">
            <v>50</v>
          </cell>
        </row>
        <row r="3832">
          <cell r="A3832" t="str">
            <v>W1143TMI0000081</v>
          </cell>
          <cell r="B3832" t="str">
            <v>TMI0000081</v>
          </cell>
          <cell r="C3832" t="str">
            <v>PA6尼龙切片 </v>
          </cell>
          <cell r="D3832" t="str">
            <v>A</v>
          </cell>
          <cell r="E3832">
            <v>20.009</v>
          </cell>
        </row>
        <row r="3833">
          <cell r="A3833" t="str">
            <v>W1143TMI0000087</v>
          </cell>
          <cell r="B3833" t="str">
            <v>TMI0000087</v>
          </cell>
          <cell r="C3833" t="str">
            <v>PA66+GF35尼龙料S1685黑色 </v>
          </cell>
          <cell r="D3833" t="str">
            <v>A</v>
          </cell>
          <cell r="E3833">
            <v>15.69</v>
          </cell>
        </row>
        <row r="3834">
          <cell r="A3834" t="str">
            <v>W1143TMI0000095</v>
          </cell>
          <cell r="B3834" t="str">
            <v>TMI0000095</v>
          </cell>
          <cell r="C3834" t="str">
            <v>苯领ABS </v>
          </cell>
          <cell r="D3834" t="str">
            <v>A</v>
          </cell>
          <cell r="E3834">
            <v>750.59402</v>
          </cell>
        </row>
        <row r="3835">
          <cell r="A3835" t="str">
            <v>W1143TMI0000099</v>
          </cell>
          <cell r="B3835" t="str">
            <v>TMI0000099</v>
          </cell>
          <cell r="C3835" t="str">
            <v>ASA 978WJ20420W7 奇美 H6视镜专用</v>
          </cell>
          <cell r="D3835" t="str">
            <v>A</v>
          </cell>
          <cell r="E3835">
            <v>482.346</v>
          </cell>
        </row>
        <row r="3836">
          <cell r="A3836" t="str">
            <v>W1143TMI0000101</v>
          </cell>
          <cell r="B3836" t="str">
            <v>TMI0000101</v>
          </cell>
          <cell r="C3836" t="str">
            <v>PA6+GF30AN0720SNB32A9005 晋纶 H6视镜专用</v>
          </cell>
          <cell r="D3836" t="str">
            <v>A</v>
          </cell>
          <cell r="E3836">
            <v>2.21</v>
          </cell>
        </row>
        <row r="3837">
          <cell r="A3837" t="str">
            <v>W1143TMI0000106</v>
          </cell>
          <cell r="B3837" t="str">
            <v>TMI0000106</v>
          </cell>
          <cell r="C3837" t="str">
            <v>PPS-6345A  4HD9050 </v>
          </cell>
          <cell r="D3837" t="str">
            <v>A</v>
          </cell>
          <cell r="E3837">
            <v>45.6</v>
          </cell>
        </row>
        <row r="3838">
          <cell r="A3838" t="str">
            <v>W1143TMI0000108</v>
          </cell>
          <cell r="B3838" t="str">
            <v>TMI0000108</v>
          </cell>
          <cell r="C3838" t="str">
            <v>GFPP-30 </v>
          </cell>
          <cell r="D3838" t="str">
            <v>A</v>
          </cell>
          <cell r="E3838">
            <v>134.5985</v>
          </cell>
        </row>
        <row r="3839">
          <cell r="A3839" t="str">
            <v>W1143TMI0000111</v>
          </cell>
          <cell r="B3839" t="str">
            <v>TMI0000111</v>
          </cell>
          <cell r="C3839" t="str">
            <v>PA6+GF35 黑色</v>
          </cell>
          <cell r="D3839" t="str">
            <v>A</v>
          </cell>
          <cell r="E3839">
            <v>485.5515</v>
          </cell>
        </row>
        <row r="3840">
          <cell r="A3840" t="str">
            <v>W1143TMI0000113</v>
          </cell>
          <cell r="B3840" t="str">
            <v>TMI0000113</v>
          </cell>
          <cell r="C3840" t="str">
            <v>PA66-RN130本色 </v>
          </cell>
          <cell r="D3840" t="str">
            <v>A</v>
          </cell>
          <cell r="E3840">
            <v>254.26</v>
          </cell>
        </row>
        <row r="3841">
          <cell r="A3841" t="str">
            <v>W1143TMI0000123</v>
          </cell>
          <cell r="B3841" t="str">
            <v>TMI0000123</v>
          </cell>
          <cell r="C3841" t="str">
            <v>TP30火山黑 </v>
          </cell>
          <cell r="D3841" t="str">
            <v>A</v>
          </cell>
          <cell r="E3841">
            <v>49.1</v>
          </cell>
        </row>
        <row r="3842">
          <cell r="A3842" t="str">
            <v>W1143TMI0000126</v>
          </cell>
          <cell r="B3842" t="str">
            <v>TMI0000126</v>
          </cell>
          <cell r="C3842" t="str">
            <v>PA6-G50 B6050HL</v>
          </cell>
          <cell r="D3842" t="str">
            <v>A</v>
          </cell>
          <cell r="E3842">
            <v>5205.21</v>
          </cell>
        </row>
        <row r="3843">
          <cell r="A3843" t="str">
            <v>W1143TMI0000132</v>
          </cell>
          <cell r="B3843" t="str">
            <v>TMI0000132</v>
          </cell>
          <cell r="C3843" t="str">
            <v>PA6+GF50 UVA 2B-S0883 金发 H6视镜专用</v>
          </cell>
          <cell r="D3843" t="str">
            <v>A</v>
          </cell>
          <cell r="E3843">
            <v>129.9</v>
          </cell>
        </row>
        <row r="3844">
          <cell r="A3844" t="str">
            <v>W1143TMI0000133</v>
          </cell>
          <cell r="B3844" t="str">
            <v>TMI0000133</v>
          </cell>
          <cell r="C3844" t="str">
            <v>PC-365K(ABS+PC) H6座椅注塑原料</v>
          </cell>
          <cell r="D3844" t="str">
            <v>A</v>
          </cell>
          <cell r="E3844">
            <v>66.78</v>
          </cell>
        </row>
        <row r="3845">
          <cell r="A3845" t="str">
            <v>W1143TMI0000134</v>
          </cell>
          <cell r="B3845" t="str">
            <v>TMI0000134</v>
          </cell>
          <cell r="C3845" t="str">
            <v>PP-T20(PIM4R-DZ01) H6座椅注塑原料</v>
          </cell>
          <cell r="D3845" t="str">
            <v>A</v>
          </cell>
          <cell r="E3845">
            <v>296.8782</v>
          </cell>
        </row>
        <row r="3846">
          <cell r="A3846" t="str">
            <v>W1143TMI0000135</v>
          </cell>
          <cell r="B3846" t="str">
            <v>TMI0000135</v>
          </cell>
          <cell r="C3846" t="str">
            <v>PA6-GF30北鸿科 H6座椅注塑原料</v>
          </cell>
          <cell r="D3846" t="str">
            <v>A</v>
          </cell>
          <cell r="E3846">
            <v>273.7623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98"/>
  <sheetViews>
    <sheetView workbookViewId="0">
      <pane xSplit="7" ySplit="2" topLeftCell="H30" activePane="bottomRight" state="frozen"/>
      <selection/>
      <selection pane="topRight"/>
      <selection pane="bottomLeft"/>
      <selection pane="bottomRight" activeCell="A1" sqref="$A1:$XFD1048576"/>
    </sheetView>
  </sheetViews>
  <sheetFormatPr defaultColWidth="9" defaultRowHeight="16.5"/>
  <cols>
    <col min="1" max="1" width="5.13333333333333" style="128" customWidth="1"/>
    <col min="2" max="2" width="17.375" style="128" customWidth="1"/>
    <col min="3" max="3" width="24.25" style="128" customWidth="1"/>
    <col min="4" max="4" width="8.88333333333333" style="128" customWidth="1"/>
    <col min="5" max="5" width="12.8833333333333" style="128" customWidth="1"/>
    <col min="6" max="6" width="10.8833333333333" style="128" customWidth="1"/>
    <col min="7" max="7" width="17.75" style="128" customWidth="1"/>
    <col min="8" max="8" width="8.88333333333333" style="128" customWidth="1"/>
    <col min="9" max="9" width="12.8833333333333" style="128" customWidth="1"/>
    <col min="10" max="12" width="8.88333333333333" style="128" customWidth="1"/>
    <col min="13" max="13" width="10.375" style="130" customWidth="1"/>
    <col min="14" max="14" width="8" style="130" customWidth="1"/>
    <col min="15" max="15" width="12.8833333333333" style="130" hidden="1" customWidth="1" outlineLevel="1"/>
    <col min="16" max="16" width="10.8833333333333" style="128" hidden="1" customWidth="1" outlineLevel="1"/>
    <col min="17" max="17" width="5.13333333333333" style="128" hidden="1" customWidth="1" outlineLevel="1"/>
    <col min="18" max="18" width="5.13333333333333" style="130" hidden="1" customWidth="1" outlineLevel="1"/>
    <col min="19" max="21" width="8.88333333333333" style="128" hidden="1" customWidth="1" outlineLevel="1"/>
    <col min="22" max="23" width="12.8833333333333" style="128" hidden="1" customWidth="1" outlineLevel="1"/>
    <col min="24" max="26" width="8.88333333333333" style="128" hidden="1" customWidth="1" outlineLevel="1"/>
    <col min="27" max="28" width="12.8833333333333" style="128" hidden="1" customWidth="1" outlineLevel="1"/>
    <col min="29" max="29" width="8.88333333333333" style="128" hidden="1" customWidth="1" outlineLevel="1"/>
    <col min="30" max="30" width="7" style="128" hidden="1" customWidth="1" outlineLevel="1"/>
    <col min="31" max="31" width="10.8833333333333" style="128" hidden="1" customWidth="1" outlineLevel="1"/>
    <col min="32" max="32" width="39.25" style="128" customWidth="1" collapsed="1"/>
  </cols>
  <sheetData>
    <row r="1" s="127" customFormat="1" ht="18.75" spans="1:32">
      <c r="A1" s="131" t="s">
        <v>0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44"/>
      <c r="O1" s="145" t="s">
        <v>1</v>
      </c>
      <c r="P1" s="146"/>
      <c r="Q1" s="146"/>
      <c r="R1" s="146"/>
      <c r="S1" s="163"/>
      <c r="T1" s="146"/>
      <c r="U1" s="146"/>
      <c r="V1" s="146"/>
      <c r="W1" s="146"/>
      <c r="X1" s="146"/>
      <c r="Y1" s="146"/>
      <c r="Z1" s="146"/>
      <c r="AA1" s="146"/>
      <c r="AB1" s="146"/>
      <c r="AC1" s="146"/>
      <c r="AD1" s="146"/>
      <c r="AE1" s="146"/>
      <c r="AF1" s="163"/>
    </row>
    <row r="2" s="2" customFormat="1" ht="15" customHeight="1" spans="1:32">
      <c r="A2" s="133" t="s">
        <v>2</v>
      </c>
      <c r="B2" s="134" t="s">
        <v>3</v>
      </c>
      <c r="C2" s="134" t="s">
        <v>4</v>
      </c>
      <c r="D2" s="135" t="s">
        <v>5</v>
      </c>
      <c r="E2" s="135" t="s">
        <v>6</v>
      </c>
      <c r="F2" s="135" t="s">
        <v>7</v>
      </c>
      <c r="G2" s="134" t="s">
        <v>8</v>
      </c>
      <c r="H2" s="134" t="s">
        <v>9</v>
      </c>
      <c r="I2" s="134" t="s">
        <v>10</v>
      </c>
      <c r="J2" s="134" t="s">
        <v>11</v>
      </c>
      <c r="K2" s="134" t="s">
        <v>12</v>
      </c>
      <c r="L2" s="134" t="s">
        <v>13</v>
      </c>
      <c r="M2" s="147" t="s">
        <v>14</v>
      </c>
      <c r="N2" s="148" t="s">
        <v>15</v>
      </c>
      <c r="O2" s="149" t="s">
        <v>16</v>
      </c>
      <c r="P2" s="150" t="s">
        <v>17</v>
      </c>
      <c r="Q2" s="150" t="s">
        <v>18</v>
      </c>
      <c r="R2" s="164" t="s">
        <v>19</v>
      </c>
      <c r="S2" s="165" t="s">
        <v>20</v>
      </c>
      <c r="T2" s="166" t="s">
        <v>21</v>
      </c>
      <c r="U2" s="167" t="s">
        <v>22</v>
      </c>
      <c r="V2" s="167" t="s">
        <v>23</v>
      </c>
      <c r="W2" s="167" t="s">
        <v>24</v>
      </c>
      <c r="X2" s="167" t="s">
        <v>25</v>
      </c>
      <c r="Y2" s="167" t="s">
        <v>26</v>
      </c>
      <c r="Z2" s="167" t="s">
        <v>27</v>
      </c>
      <c r="AA2" s="167" t="s">
        <v>28</v>
      </c>
      <c r="AB2" s="167" t="s">
        <v>29</v>
      </c>
      <c r="AC2" s="179" t="s">
        <v>30</v>
      </c>
      <c r="AD2" s="179" t="s">
        <v>31</v>
      </c>
      <c r="AE2" s="179" t="s">
        <v>32</v>
      </c>
      <c r="AF2" s="180" t="s">
        <v>33</v>
      </c>
    </row>
    <row r="3" s="128" customFormat="1" spans="1:32">
      <c r="A3" s="136">
        <f t="shared" ref="A3:A30" si="0">ROW()-2</f>
        <v>1</v>
      </c>
      <c r="B3" s="137" t="s">
        <v>34</v>
      </c>
      <c r="C3" s="137" t="s">
        <v>35</v>
      </c>
      <c r="D3" s="138"/>
      <c r="E3" s="138"/>
      <c r="F3" s="138"/>
      <c r="G3" s="137" t="s">
        <v>36</v>
      </c>
      <c r="H3" s="139" t="s">
        <v>37</v>
      </c>
      <c r="I3" s="139" t="s">
        <v>38</v>
      </c>
      <c r="J3" s="139" t="s">
        <v>39</v>
      </c>
      <c r="K3" s="139" t="s">
        <v>40</v>
      </c>
      <c r="L3" s="139" t="s">
        <v>41</v>
      </c>
      <c r="M3" s="151">
        <v>1</v>
      </c>
      <c r="N3" s="152"/>
      <c r="O3" s="153"/>
      <c r="P3" s="154"/>
      <c r="Q3" s="154" t="str">
        <f t="shared" ref="Q3:Q29" si="1">IF(O3&gt;P3,O3-P3,"")</f>
        <v/>
      </c>
      <c r="R3" s="151" t="str">
        <f t="shared" ref="R3:R29" si="2">IF(O3&lt;P3,O3-P3,"")</f>
        <v/>
      </c>
      <c r="S3" s="168"/>
      <c r="T3" s="169"/>
      <c r="U3" s="170"/>
      <c r="V3" s="170" t="str">
        <f>IFERROR(T3/P3*Q3,"")</f>
        <v/>
      </c>
      <c r="W3" s="170" t="str">
        <f>IFERROR(T3/P3*R3,"")</f>
        <v/>
      </c>
      <c r="X3" s="170"/>
      <c r="Y3" s="170"/>
      <c r="Z3" s="170"/>
      <c r="AA3" s="170" t="str">
        <f>IFERROR(Y3/P3*Q3,"")</f>
        <v/>
      </c>
      <c r="AB3" s="170" t="str">
        <f>IFERROR(Y3/P3*R3,"")</f>
        <v/>
      </c>
      <c r="AC3" s="181"/>
      <c r="AD3" s="181"/>
      <c r="AE3" s="181"/>
      <c r="AF3" s="182"/>
    </row>
    <row r="4" s="128" customFormat="1" spans="1:32">
      <c r="A4" s="136">
        <f t="shared" si="0"/>
        <v>2</v>
      </c>
      <c r="B4" s="137" t="s">
        <v>42</v>
      </c>
      <c r="C4" s="137" t="s">
        <v>43</v>
      </c>
      <c r="D4" s="138"/>
      <c r="E4" s="138"/>
      <c r="F4" s="138"/>
      <c r="G4" s="137" t="s">
        <v>44</v>
      </c>
      <c r="H4" s="139" t="s">
        <v>37</v>
      </c>
      <c r="I4" s="139" t="s">
        <v>38</v>
      </c>
      <c r="J4" s="139" t="s">
        <v>39</v>
      </c>
      <c r="K4" s="139" t="s">
        <v>40</v>
      </c>
      <c r="L4" s="139" t="s">
        <v>41</v>
      </c>
      <c r="M4" s="151">
        <v>1</v>
      </c>
      <c r="N4" s="152"/>
      <c r="O4" s="153"/>
      <c r="P4" s="155"/>
      <c r="Q4" s="154" t="str">
        <f t="shared" si="1"/>
        <v/>
      </c>
      <c r="R4" s="151" t="str">
        <f t="shared" si="2"/>
        <v/>
      </c>
      <c r="S4" s="171"/>
      <c r="T4" s="172"/>
      <c r="U4" s="173"/>
      <c r="V4" s="170" t="str">
        <f t="shared" ref="V4:V29" si="3">IFERROR(T4/O4*Q4,"")</f>
        <v/>
      </c>
      <c r="W4" s="170" t="str">
        <f t="shared" ref="W4:W29" si="4">IFERROR(T4/O4*R4,"")</f>
        <v/>
      </c>
      <c r="X4" s="170"/>
      <c r="Y4" s="170"/>
      <c r="Z4" s="170"/>
      <c r="AA4" s="170" t="str">
        <f t="shared" ref="AA4:AA29" si="5">IFERROR(Y4/O4*Q4,"")</f>
        <v/>
      </c>
      <c r="AB4" s="170" t="str">
        <f t="shared" ref="AB4:AB29" si="6">IFERROR(Y4/O4*R4,"")</f>
        <v/>
      </c>
      <c r="AC4" s="181"/>
      <c r="AD4" s="181"/>
      <c r="AE4" s="181"/>
      <c r="AF4" s="183"/>
    </row>
    <row r="5" s="128" customFormat="1" spans="1:32">
      <c r="A5" s="136">
        <f t="shared" si="0"/>
        <v>3</v>
      </c>
      <c r="B5" s="137" t="s">
        <v>45</v>
      </c>
      <c r="C5" s="137" t="s">
        <v>46</v>
      </c>
      <c r="D5" s="138"/>
      <c r="E5" s="138"/>
      <c r="F5" s="138"/>
      <c r="G5" s="137" t="s">
        <v>47</v>
      </c>
      <c r="H5" s="139" t="s">
        <v>37</v>
      </c>
      <c r="I5" s="139" t="s">
        <v>38</v>
      </c>
      <c r="J5" s="139" t="s">
        <v>39</v>
      </c>
      <c r="K5" s="139" t="s">
        <v>40</v>
      </c>
      <c r="L5" s="139" t="s">
        <v>41</v>
      </c>
      <c r="M5" s="151">
        <v>1</v>
      </c>
      <c r="N5" s="152"/>
      <c r="O5" s="153"/>
      <c r="P5" s="155"/>
      <c r="Q5" s="154" t="str">
        <f t="shared" si="1"/>
        <v/>
      </c>
      <c r="R5" s="151" t="str">
        <f t="shared" si="2"/>
        <v/>
      </c>
      <c r="S5" s="171"/>
      <c r="T5" s="172"/>
      <c r="U5" s="173"/>
      <c r="V5" s="170" t="str">
        <f t="shared" si="3"/>
        <v/>
      </c>
      <c r="W5" s="170" t="str">
        <f t="shared" si="4"/>
        <v/>
      </c>
      <c r="X5" s="170"/>
      <c r="Y5" s="170"/>
      <c r="Z5" s="170"/>
      <c r="AA5" s="170" t="str">
        <f t="shared" si="5"/>
        <v/>
      </c>
      <c r="AB5" s="170" t="str">
        <f t="shared" si="6"/>
        <v/>
      </c>
      <c r="AC5" s="181"/>
      <c r="AD5" s="181"/>
      <c r="AE5" s="181"/>
      <c r="AF5" s="183"/>
    </row>
    <row r="6" s="128" customFormat="1" spans="1:32">
      <c r="A6" s="136">
        <f t="shared" si="0"/>
        <v>4</v>
      </c>
      <c r="B6" s="137" t="s">
        <v>48</v>
      </c>
      <c r="C6" s="137" t="s">
        <v>49</v>
      </c>
      <c r="D6" s="138"/>
      <c r="E6" s="138"/>
      <c r="F6" s="138"/>
      <c r="G6" s="137" t="s">
        <v>50</v>
      </c>
      <c r="H6" s="139" t="s">
        <v>37</v>
      </c>
      <c r="I6" s="139" t="s">
        <v>38</v>
      </c>
      <c r="J6" s="139" t="s">
        <v>39</v>
      </c>
      <c r="K6" s="139" t="s">
        <v>40</v>
      </c>
      <c r="L6" s="139" t="s">
        <v>41</v>
      </c>
      <c r="M6" s="151">
        <v>1</v>
      </c>
      <c r="N6" s="152"/>
      <c r="O6" s="153"/>
      <c r="P6" s="155"/>
      <c r="Q6" s="154" t="str">
        <f t="shared" si="1"/>
        <v/>
      </c>
      <c r="R6" s="151" t="str">
        <f t="shared" si="2"/>
        <v/>
      </c>
      <c r="S6" s="171"/>
      <c r="T6" s="172"/>
      <c r="U6" s="173"/>
      <c r="V6" s="170" t="str">
        <f t="shared" si="3"/>
        <v/>
      </c>
      <c r="W6" s="170" t="str">
        <f t="shared" si="4"/>
        <v/>
      </c>
      <c r="X6" s="170"/>
      <c r="Y6" s="170"/>
      <c r="Z6" s="170"/>
      <c r="AA6" s="170" t="str">
        <f t="shared" si="5"/>
        <v/>
      </c>
      <c r="AB6" s="170" t="str">
        <f t="shared" si="6"/>
        <v/>
      </c>
      <c r="AC6" s="181"/>
      <c r="AD6" s="181"/>
      <c r="AE6" s="181"/>
      <c r="AF6" s="183"/>
    </row>
    <row r="7" s="128" customFormat="1" spans="1:32">
      <c r="A7" s="136">
        <f t="shared" si="0"/>
        <v>5</v>
      </c>
      <c r="B7" s="137" t="s">
        <v>51</v>
      </c>
      <c r="C7" s="137" t="s">
        <v>52</v>
      </c>
      <c r="D7" s="138"/>
      <c r="E7" s="138"/>
      <c r="F7" s="138"/>
      <c r="G7" s="137" t="s">
        <v>53</v>
      </c>
      <c r="H7" s="139" t="s">
        <v>37</v>
      </c>
      <c r="I7" s="139" t="s">
        <v>38</v>
      </c>
      <c r="J7" s="139" t="s">
        <v>39</v>
      </c>
      <c r="K7" s="139" t="s">
        <v>40</v>
      </c>
      <c r="L7" s="139" t="s">
        <v>41</v>
      </c>
      <c r="M7" s="151">
        <v>1</v>
      </c>
      <c r="N7" s="152"/>
      <c r="O7" s="153"/>
      <c r="P7" s="155"/>
      <c r="Q7" s="154" t="str">
        <f t="shared" si="1"/>
        <v/>
      </c>
      <c r="R7" s="151" t="str">
        <f t="shared" si="2"/>
        <v/>
      </c>
      <c r="S7" s="171"/>
      <c r="T7" s="172"/>
      <c r="U7" s="173"/>
      <c r="V7" s="170" t="str">
        <f t="shared" si="3"/>
        <v/>
      </c>
      <c r="W7" s="170" t="str">
        <f t="shared" si="4"/>
        <v/>
      </c>
      <c r="X7" s="170"/>
      <c r="Y7" s="170"/>
      <c r="Z7" s="170"/>
      <c r="AA7" s="170" t="str">
        <f t="shared" si="5"/>
        <v/>
      </c>
      <c r="AB7" s="170" t="str">
        <f t="shared" si="6"/>
        <v/>
      </c>
      <c r="AC7" s="181"/>
      <c r="AD7" s="181"/>
      <c r="AE7" s="181"/>
      <c r="AF7" s="183"/>
    </row>
    <row r="8" s="128" customFormat="1" spans="1:32">
      <c r="A8" s="136">
        <f t="shared" si="0"/>
        <v>6</v>
      </c>
      <c r="B8" s="137" t="s">
        <v>54</v>
      </c>
      <c r="C8" s="137" t="s">
        <v>55</v>
      </c>
      <c r="D8" s="138"/>
      <c r="E8" s="138"/>
      <c r="F8" s="138"/>
      <c r="G8" s="137" t="s">
        <v>56</v>
      </c>
      <c r="H8" s="139" t="s">
        <v>37</v>
      </c>
      <c r="I8" s="139" t="s">
        <v>38</v>
      </c>
      <c r="J8" s="139" t="s">
        <v>39</v>
      </c>
      <c r="K8" s="139" t="s">
        <v>40</v>
      </c>
      <c r="L8" s="139" t="s">
        <v>41</v>
      </c>
      <c r="M8" s="151">
        <v>1</v>
      </c>
      <c r="N8" s="152"/>
      <c r="O8" s="153"/>
      <c r="P8" s="155"/>
      <c r="Q8" s="154" t="str">
        <f t="shared" si="1"/>
        <v/>
      </c>
      <c r="R8" s="151" t="str">
        <f t="shared" si="2"/>
        <v/>
      </c>
      <c r="S8" s="171"/>
      <c r="T8" s="172"/>
      <c r="U8" s="173"/>
      <c r="V8" s="170" t="str">
        <f t="shared" si="3"/>
        <v/>
      </c>
      <c r="W8" s="170" t="str">
        <f t="shared" si="4"/>
        <v/>
      </c>
      <c r="X8" s="170"/>
      <c r="Y8" s="170"/>
      <c r="Z8" s="170"/>
      <c r="AA8" s="170" t="str">
        <f t="shared" si="5"/>
        <v/>
      </c>
      <c r="AB8" s="170" t="str">
        <f t="shared" si="6"/>
        <v/>
      </c>
      <c r="AC8" s="181"/>
      <c r="AD8" s="181"/>
      <c r="AE8" s="181"/>
      <c r="AF8" s="183"/>
    </row>
    <row r="9" s="128" customFormat="1" spans="1:32">
      <c r="A9" s="136">
        <f t="shared" si="0"/>
        <v>7</v>
      </c>
      <c r="B9" s="137" t="s">
        <v>57</v>
      </c>
      <c r="C9" s="137" t="s">
        <v>58</v>
      </c>
      <c r="D9" s="138"/>
      <c r="E9" s="138"/>
      <c r="F9" s="138"/>
      <c r="G9" s="137" t="s">
        <v>59</v>
      </c>
      <c r="H9" s="139" t="s">
        <v>37</v>
      </c>
      <c r="I9" s="139" t="s">
        <v>38</v>
      </c>
      <c r="J9" s="139" t="s">
        <v>39</v>
      </c>
      <c r="K9" s="139" t="s">
        <v>40</v>
      </c>
      <c r="L9" s="139" t="s">
        <v>41</v>
      </c>
      <c r="M9" s="151">
        <v>1</v>
      </c>
      <c r="N9" s="152"/>
      <c r="O9" s="153"/>
      <c r="P9" s="155"/>
      <c r="Q9" s="154" t="str">
        <f t="shared" si="1"/>
        <v/>
      </c>
      <c r="R9" s="151" t="str">
        <f t="shared" si="2"/>
        <v/>
      </c>
      <c r="S9" s="171"/>
      <c r="T9" s="172"/>
      <c r="U9" s="173"/>
      <c r="V9" s="170" t="str">
        <f t="shared" si="3"/>
        <v/>
      </c>
      <c r="W9" s="170" t="str">
        <f t="shared" si="4"/>
        <v/>
      </c>
      <c r="X9" s="170"/>
      <c r="Y9" s="170"/>
      <c r="Z9" s="170"/>
      <c r="AA9" s="170" t="str">
        <f t="shared" si="5"/>
        <v/>
      </c>
      <c r="AB9" s="170" t="str">
        <f t="shared" si="6"/>
        <v/>
      </c>
      <c r="AC9" s="181"/>
      <c r="AD9" s="181"/>
      <c r="AE9" s="181"/>
      <c r="AF9" s="183"/>
    </row>
    <row r="10" s="128" customFormat="1" spans="1:32">
      <c r="A10" s="136">
        <f t="shared" si="0"/>
        <v>8</v>
      </c>
      <c r="B10" s="137" t="s">
        <v>60</v>
      </c>
      <c r="C10" s="137" t="s">
        <v>61</v>
      </c>
      <c r="D10" s="138"/>
      <c r="E10" s="138"/>
      <c r="F10" s="138"/>
      <c r="G10" s="137" t="s">
        <v>62</v>
      </c>
      <c r="H10" s="139" t="s">
        <v>37</v>
      </c>
      <c r="I10" s="139" t="s">
        <v>38</v>
      </c>
      <c r="J10" s="139" t="s">
        <v>39</v>
      </c>
      <c r="K10" s="139" t="s">
        <v>40</v>
      </c>
      <c r="L10" s="139" t="s">
        <v>41</v>
      </c>
      <c r="M10" s="151">
        <v>1</v>
      </c>
      <c r="N10" s="152"/>
      <c r="O10" s="153"/>
      <c r="P10" s="155"/>
      <c r="Q10" s="154" t="str">
        <f t="shared" si="1"/>
        <v/>
      </c>
      <c r="R10" s="151" t="str">
        <f t="shared" si="2"/>
        <v/>
      </c>
      <c r="S10" s="171"/>
      <c r="T10" s="172"/>
      <c r="U10" s="173"/>
      <c r="V10" s="170" t="str">
        <f t="shared" si="3"/>
        <v/>
      </c>
      <c r="W10" s="170" t="str">
        <f t="shared" si="4"/>
        <v/>
      </c>
      <c r="X10" s="170"/>
      <c r="Y10" s="170"/>
      <c r="Z10" s="170"/>
      <c r="AA10" s="170" t="str">
        <f t="shared" si="5"/>
        <v/>
      </c>
      <c r="AB10" s="170" t="str">
        <f t="shared" si="6"/>
        <v/>
      </c>
      <c r="AC10" s="181"/>
      <c r="AD10" s="181"/>
      <c r="AE10" s="181"/>
      <c r="AF10" s="183"/>
    </row>
    <row r="11" s="128" customFormat="1" spans="1:32">
      <c r="A11" s="136">
        <f t="shared" si="0"/>
        <v>9</v>
      </c>
      <c r="B11" s="137" t="s">
        <v>63</v>
      </c>
      <c r="C11" s="137" t="s">
        <v>64</v>
      </c>
      <c r="D11" s="138"/>
      <c r="E11" s="138"/>
      <c r="F11" s="138"/>
      <c r="G11" s="137" t="s">
        <v>36</v>
      </c>
      <c r="H11" s="139" t="s">
        <v>37</v>
      </c>
      <c r="I11" s="139" t="s">
        <v>38</v>
      </c>
      <c r="J11" s="139" t="s">
        <v>39</v>
      </c>
      <c r="K11" s="139" t="s">
        <v>40</v>
      </c>
      <c r="L11" s="139" t="s">
        <v>41</v>
      </c>
      <c r="M11" s="151">
        <v>1</v>
      </c>
      <c r="N11" s="152"/>
      <c r="O11" s="153"/>
      <c r="P11" s="155"/>
      <c r="Q11" s="154" t="str">
        <f t="shared" si="1"/>
        <v/>
      </c>
      <c r="R11" s="151" t="str">
        <f t="shared" si="2"/>
        <v/>
      </c>
      <c r="S11" s="171"/>
      <c r="T11" s="172"/>
      <c r="U11" s="173"/>
      <c r="V11" s="170" t="str">
        <f t="shared" si="3"/>
        <v/>
      </c>
      <c r="W11" s="170" t="str">
        <f t="shared" si="4"/>
        <v/>
      </c>
      <c r="X11" s="170"/>
      <c r="Y11" s="170"/>
      <c r="Z11" s="170"/>
      <c r="AA11" s="170" t="str">
        <f t="shared" si="5"/>
        <v/>
      </c>
      <c r="AB11" s="170" t="str">
        <f t="shared" si="6"/>
        <v/>
      </c>
      <c r="AC11" s="181"/>
      <c r="AD11" s="181"/>
      <c r="AE11" s="181"/>
      <c r="AF11" s="183"/>
    </row>
    <row r="12" s="128" customFormat="1" spans="1:32">
      <c r="A12" s="136">
        <f t="shared" si="0"/>
        <v>10</v>
      </c>
      <c r="B12" s="137" t="s">
        <v>65</v>
      </c>
      <c r="C12" s="137" t="s">
        <v>66</v>
      </c>
      <c r="D12" s="138"/>
      <c r="E12" s="138"/>
      <c r="F12" s="138"/>
      <c r="G12" s="137" t="s">
        <v>67</v>
      </c>
      <c r="H12" s="139" t="s">
        <v>37</v>
      </c>
      <c r="I12" s="139" t="s">
        <v>38</v>
      </c>
      <c r="J12" s="139" t="s">
        <v>39</v>
      </c>
      <c r="K12" s="139" t="s">
        <v>40</v>
      </c>
      <c r="L12" s="139" t="s">
        <v>41</v>
      </c>
      <c r="M12" s="151">
        <v>1</v>
      </c>
      <c r="N12" s="152"/>
      <c r="O12" s="153"/>
      <c r="P12" s="155"/>
      <c r="Q12" s="154" t="str">
        <f t="shared" si="1"/>
        <v/>
      </c>
      <c r="R12" s="151" t="str">
        <f t="shared" si="2"/>
        <v/>
      </c>
      <c r="S12" s="171"/>
      <c r="T12" s="172"/>
      <c r="U12" s="173"/>
      <c r="V12" s="170" t="str">
        <f t="shared" si="3"/>
        <v/>
      </c>
      <c r="W12" s="170" t="str">
        <f t="shared" si="4"/>
        <v/>
      </c>
      <c r="X12" s="170"/>
      <c r="Y12" s="170"/>
      <c r="Z12" s="170"/>
      <c r="AA12" s="170" t="str">
        <f t="shared" si="5"/>
        <v/>
      </c>
      <c r="AB12" s="170" t="str">
        <f t="shared" si="6"/>
        <v/>
      </c>
      <c r="AC12" s="181"/>
      <c r="AD12" s="181"/>
      <c r="AE12" s="181"/>
      <c r="AF12" s="183"/>
    </row>
    <row r="13" s="128" customFormat="1" spans="1:32">
      <c r="A13" s="136">
        <f t="shared" si="0"/>
        <v>11</v>
      </c>
      <c r="B13" s="137" t="s">
        <v>68</v>
      </c>
      <c r="C13" s="137" t="s">
        <v>69</v>
      </c>
      <c r="D13" s="138"/>
      <c r="E13" s="138"/>
      <c r="F13" s="138"/>
      <c r="G13" s="137" t="s">
        <v>70</v>
      </c>
      <c r="H13" s="139" t="s">
        <v>37</v>
      </c>
      <c r="I13" s="139" t="s">
        <v>38</v>
      </c>
      <c r="J13" s="139" t="s">
        <v>39</v>
      </c>
      <c r="K13" s="139" t="s">
        <v>40</v>
      </c>
      <c r="L13" s="139" t="s">
        <v>41</v>
      </c>
      <c r="M13" s="151">
        <v>1</v>
      </c>
      <c r="N13" s="152"/>
      <c r="O13" s="153"/>
      <c r="P13" s="155"/>
      <c r="Q13" s="154" t="str">
        <f t="shared" si="1"/>
        <v/>
      </c>
      <c r="R13" s="151" t="str">
        <f t="shared" si="2"/>
        <v/>
      </c>
      <c r="S13" s="171"/>
      <c r="T13" s="172"/>
      <c r="U13" s="173"/>
      <c r="V13" s="170" t="str">
        <f t="shared" si="3"/>
        <v/>
      </c>
      <c r="W13" s="170" t="str">
        <f t="shared" si="4"/>
        <v/>
      </c>
      <c r="X13" s="170"/>
      <c r="Y13" s="170"/>
      <c r="Z13" s="170"/>
      <c r="AA13" s="170" t="str">
        <f t="shared" si="5"/>
        <v/>
      </c>
      <c r="AB13" s="170" t="str">
        <f t="shared" si="6"/>
        <v/>
      </c>
      <c r="AC13" s="181"/>
      <c r="AD13" s="181"/>
      <c r="AE13" s="181"/>
      <c r="AF13" s="183"/>
    </row>
    <row r="14" s="128" customFormat="1" spans="1:32">
      <c r="A14" s="136">
        <f t="shared" si="0"/>
        <v>12</v>
      </c>
      <c r="B14" s="137" t="s">
        <v>71</v>
      </c>
      <c r="C14" s="137" t="s">
        <v>72</v>
      </c>
      <c r="D14" s="138"/>
      <c r="E14" s="138"/>
      <c r="F14" s="138"/>
      <c r="G14" s="137" t="s">
        <v>62</v>
      </c>
      <c r="H14" s="139" t="s">
        <v>37</v>
      </c>
      <c r="I14" s="139" t="s">
        <v>38</v>
      </c>
      <c r="J14" s="139" t="s">
        <v>39</v>
      </c>
      <c r="K14" s="139" t="s">
        <v>40</v>
      </c>
      <c r="L14" s="139" t="s">
        <v>41</v>
      </c>
      <c r="M14" s="151">
        <v>1</v>
      </c>
      <c r="N14" s="152"/>
      <c r="O14" s="153"/>
      <c r="P14" s="155"/>
      <c r="Q14" s="154" t="str">
        <f t="shared" si="1"/>
        <v/>
      </c>
      <c r="R14" s="151" t="str">
        <f t="shared" si="2"/>
        <v/>
      </c>
      <c r="S14" s="171"/>
      <c r="T14" s="172"/>
      <c r="U14" s="173"/>
      <c r="V14" s="170" t="str">
        <f t="shared" si="3"/>
        <v/>
      </c>
      <c r="W14" s="170" t="str">
        <f t="shared" si="4"/>
        <v/>
      </c>
      <c r="X14" s="170"/>
      <c r="Y14" s="170"/>
      <c r="Z14" s="170"/>
      <c r="AA14" s="170" t="str">
        <f t="shared" si="5"/>
        <v/>
      </c>
      <c r="AB14" s="170" t="str">
        <f t="shared" si="6"/>
        <v/>
      </c>
      <c r="AC14" s="181"/>
      <c r="AD14" s="181"/>
      <c r="AE14" s="181"/>
      <c r="AF14" s="183"/>
    </row>
    <row r="15" s="128" customFormat="1" spans="1:32">
      <c r="A15" s="136">
        <f t="shared" si="0"/>
        <v>13</v>
      </c>
      <c r="B15" s="137" t="s">
        <v>73</v>
      </c>
      <c r="C15" s="137" t="s">
        <v>74</v>
      </c>
      <c r="D15" s="138"/>
      <c r="E15" s="138"/>
      <c r="F15" s="138"/>
      <c r="G15" s="137" t="s">
        <v>62</v>
      </c>
      <c r="H15" s="139" t="s">
        <v>37</v>
      </c>
      <c r="I15" s="139" t="s">
        <v>38</v>
      </c>
      <c r="J15" s="139" t="s">
        <v>39</v>
      </c>
      <c r="K15" s="139" t="s">
        <v>40</v>
      </c>
      <c r="L15" s="139" t="s">
        <v>41</v>
      </c>
      <c r="M15" s="151">
        <v>1</v>
      </c>
      <c r="N15" s="152"/>
      <c r="O15" s="153"/>
      <c r="P15" s="155"/>
      <c r="Q15" s="154" t="str">
        <f t="shared" si="1"/>
        <v/>
      </c>
      <c r="R15" s="151" t="str">
        <f t="shared" si="2"/>
        <v/>
      </c>
      <c r="S15" s="171"/>
      <c r="T15" s="172"/>
      <c r="U15" s="173"/>
      <c r="V15" s="170" t="str">
        <f t="shared" si="3"/>
        <v/>
      </c>
      <c r="W15" s="170" t="str">
        <f t="shared" si="4"/>
        <v/>
      </c>
      <c r="X15" s="170"/>
      <c r="Y15" s="170"/>
      <c r="Z15" s="170"/>
      <c r="AA15" s="170" t="str">
        <f t="shared" si="5"/>
        <v/>
      </c>
      <c r="AB15" s="170" t="str">
        <f t="shared" si="6"/>
        <v/>
      </c>
      <c r="AC15" s="181"/>
      <c r="AD15" s="181"/>
      <c r="AE15" s="181"/>
      <c r="AF15" s="183"/>
    </row>
    <row r="16" s="128" customFormat="1" spans="1:32">
      <c r="A16" s="136">
        <f t="shared" si="0"/>
        <v>14</v>
      </c>
      <c r="B16" s="137"/>
      <c r="C16" s="137" t="s">
        <v>75</v>
      </c>
      <c r="D16" s="138"/>
      <c r="E16" s="138"/>
      <c r="F16" s="138"/>
      <c r="G16" s="137" t="s">
        <v>76</v>
      </c>
      <c r="H16" s="139" t="s">
        <v>37</v>
      </c>
      <c r="I16" s="139" t="s">
        <v>38</v>
      </c>
      <c r="J16" s="139" t="s">
        <v>39</v>
      </c>
      <c r="K16" s="139" t="s">
        <v>40</v>
      </c>
      <c r="L16" s="139" t="s">
        <v>41</v>
      </c>
      <c r="M16" s="151">
        <v>1</v>
      </c>
      <c r="N16" s="152"/>
      <c r="O16" s="153"/>
      <c r="P16" s="155"/>
      <c r="Q16" s="154" t="str">
        <f t="shared" si="1"/>
        <v/>
      </c>
      <c r="R16" s="151" t="str">
        <f t="shared" si="2"/>
        <v/>
      </c>
      <c r="S16" s="171"/>
      <c r="T16" s="172"/>
      <c r="U16" s="173"/>
      <c r="V16" s="170" t="str">
        <f t="shared" si="3"/>
        <v/>
      </c>
      <c r="W16" s="170" t="str">
        <f t="shared" si="4"/>
        <v/>
      </c>
      <c r="X16" s="170"/>
      <c r="Y16" s="170"/>
      <c r="Z16" s="170"/>
      <c r="AA16" s="170" t="str">
        <f t="shared" si="5"/>
        <v/>
      </c>
      <c r="AB16" s="170" t="str">
        <f t="shared" si="6"/>
        <v/>
      </c>
      <c r="AC16" s="181"/>
      <c r="AD16" s="181"/>
      <c r="AE16" s="181"/>
      <c r="AF16" s="183"/>
    </row>
    <row r="17" s="128" customFormat="1" spans="1:32">
      <c r="A17" s="136">
        <f t="shared" si="0"/>
        <v>15</v>
      </c>
      <c r="B17" s="137" t="s">
        <v>77</v>
      </c>
      <c r="C17" s="137" t="s">
        <v>78</v>
      </c>
      <c r="D17" s="138"/>
      <c r="E17" s="138"/>
      <c r="F17" s="138"/>
      <c r="G17" s="137" t="s">
        <v>79</v>
      </c>
      <c r="H17" s="139" t="s">
        <v>37</v>
      </c>
      <c r="I17" s="139" t="s">
        <v>38</v>
      </c>
      <c r="J17" s="139" t="s">
        <v>39</v>
      </c>
      <c r="K17" s="139" t="s">
        <v>40</v>
      </c>
      <c r="L17" s="139" t="s">
        <v>41</v>
      </c>
      <c r="M17" s="151">
        <v>1</v>
      </c>
      <c r="N17" s="152"/>
      <c r="O17" s="153"/>
      <c r="P17" s="155"/>
      <c r="Q17" s="154" t="str">
        <f t="shared" si="1"/>
        <v/>
      </c>
      <c r="R17" s="151" t="str">
        <f t="shared" si="2"/>
        <v/>
      </c>
      <c r="S17" s="171"/>
      <c r="T17" s="172"/>
      <c r="U17" s="173"/>
      <c r="V17" s="170" t="str">
        <f t="shared" si="3"/>
        <v/>
      </c>
      <c r="W17" s="170" t="str">
        <f t="shared" si="4"/>
        <v/>
      </c>
      <c r="X17" s="170"/>
      <c r="Y17" s="170"/>
      <c r="Z17" s="170"/>
      <c r="AA17" s="170" t="str">
        <f t="shared" si="5"/>
        <v/>
      </c>
      <c r="AB17" s="170" t="str">
        <f t="shared" si="6"/>
        <v/>
      </c>
      <c r="AC17" s="181"/>
      <c r="AD17" s="181"/>
      <c r="AE17" s="181"/>
      <c r="AF17" s="183"/>
    </row>
    <row r="18" s="128" customFormat="1" spans="1:32">
      <c r="A18" s="136">
        <f t="shared" si="0"/>
        <v>16</v>
      </c>
      <c r="B18" s="137" t="s">
        <v>80</v>
      </c>
      <c r="C18" s="137" t="s">
        <v>81</v>
      </c>
      <c r="D18" s="138"/>
      <c r="E18" s="138"/>
      <c r="F18" s="138"/>
      <c r="G18" s="137" t="s">
        <v>82</v>
      </c>
      <c r="H18" s="139" t="s">
        <v>37</v>
      </c>
      <c r="I18" s="139" t="s">
        <v>38</v>
      </c>
      <c r="J18" s="139" t="s">
        <v>39</v>
      </c>
      <c r="K18" s="139" t="s">
        <v>40</v>
      </c>
      <c r="L18" s="139" t="s">
        <v>41</v>
      </c>
      <c r="M18" s="151">
        <v>1</v>
      </c>
      <c r="N18" s="152"/>
      <c r="O18" s="153"/>
      <c r="P18" s="155"/>
      <c r="Q18" s="154" t="str">
        <f t="shared" si="1"/>
        <v/>
      </c>
      <c r="R18" s="151" t="str">
        <f t="shared" si="2"/>
        <v/>
      </c>
      <c r="S18" s="171"/>
      <c r="T18" s="172"/>
      <c r="U18" s="173"/>
      <c r="V18" s="170" t="str">
        <f t="shared" si="3"/>
        <v/>
      </c>
      <c r="W18" s="170" t="str">
        <f t="shared" si="4"/>
        <v/>
      </c>
      <c r="X18" s="170"/>
      <c r="Y18" s="170"/>
      <c r="Z18" s="170"/>
      <c r="AA18" s="170" t="str">
        <f t="shared" si="5"/>
        <v/>
      </c>
      <c r="AB18" s="170" t="str">
        <f t="shared" si="6"/>
        <v/>
      </c>
      <c r="AC18" s="181"/>
      <c r="AD18" s="181"/>
      <c r="AE18" s="181"/>
      <c r="AF18" s="183"/>
    </row>
    <row r="19" s="128" customFormat="1" spans="1:32">
      <c r="A19" s="136">
        <f t="shared" si="0"/>
        <v>17</v>
      </c>
      <c r="B19" s="137" t="s">
        <v>83</v>
      </c>
      <c r="C19" s="137" t="s">
        <v>84</v>
      </c>
      <c r="D19" s="138"/>
      <c r="E19" s="138"/>
      <c r="F19" s="138"/>
      <c r="G19" s="137" t="s">
        <v>85</v>
      </c>
      <c r="H19" s="139" t="s">
        <v>37</v>
      </c>
      <c r="I19" s="139" t="s">
        <v>38</v>
      </c>
      <c r="J19" s="139" t="s">
        <v>39</v>
      </c>
      <c r="K19" s="139" t="s">
        <v>40</v>
      </c>
      <c r="L19" s="139" t="s">
        <v>41</v>
      </c>
      <c r="M19" s="151">
        <v>1</v>
      </c>
      <c r="N19" s="152"/>
      <c r="O19" s="153"/>
      <c r="P19" s="155"/>
      <c r="Q19" s="154" t="str">
        <f t="shared" si="1"/>
        <v/>
      </c>
      <c r="R19" s="151" t="str">
        <f t="shared" si="2"/>
        <v/>
      </c>
      <c r="S19" s="171"/>
      <c r="T19" s="172"/>
      <c r="U19" s="173"/>
      <c r="V19" s="170" t="str">
        <f t="shared" si="3"/>
        <v/>
      </c>
      <c r="W19" s="170" t="str">
        <f t="shared" si="4"/>
        <v/>
      </c>
      <c r="X19" s="170"/>
      <c r="Y19" s="170"/>
      <c r="Z19" s="170"/>
      <c r="AA19" s="170" t="str">
        <f t="shared" si="5"/>
        <v/>
      </c>
      <c r="AB19" s="170" t="str">
        <f t="shared" si="6"/>
        <v/>
      </c>
      <c r="AC19" s="181"/>
      <c r="AD19" s="181"/>
      <c r="AE19" s="181"/>
      <c r="AF19" s="183"/>
    </row>
    <row r="20" s="128" customFormat="1" spans="1:32">
      <c r="A20" s="136">
        <f t="shared" si="0"/>
        <v>18</v>
      </c>
      <c r="B20" s="137" t="s">
        <v>86</v>
      </c>
      <c r="C20" s="137" t="s">
        <v>87</v>
      </c>
      <c r="D20" s="138"/>
      <c r="E20" s="138"/>
      <c r="F20" s="138"/>
      <c r="G20" s="137" t="s">
        <v>88</v>
      </c>
      <c r="H20" s="139" t="s">
        <v>37</v>
      </c>
      <c r="I20" s="139" t="s">
        <v>38</v>
      </c>
      <c r="J20" s="139" t="s">
        <v>39</v>
      </c>
      <c r="K20" s="139" t="s">
        <v>40</v>
      </c>
      <c r="L20" s="139" t="s">
        <v>41</v>
      </c>
      <c r="M20" s="151">
        <v>1</v>
      </c>
      <c r="N20" s="152"/>
      <c r="O20" s="153"/>
      <c r="P20" s="155"/>
      <c r="Q20" s="154" t="str">
        <f t="shared" si="1"/>
        <v/>
      </c>
      <c r="R20" s="151" t="str">
        <f t="shared" si="2"/>
        <v/>
      </c>
      <c r="S20" s="171"/>
      <c r="T20" s="172"/>
      <c r="U20" s="173"/>
      <c r="V20" s="170" t="str">
        <f t="shared" si="3"/>
        <v/>
      </c>
      <c r="W20" s="170" t="str">
        <f t="shared" si="4"/>
        <v/>
      </c>
      <c r="X20" s="170"/>
      <c r="Y20" s="170"/>
      <c r="Z20" s="170"/>
      <c r="AA20" s="170" t="str">
        <f t="shared" si="5"/>
        <v/>
      </c>
      <c r="AB20" s="170" t="str">
        <f t="shared" si="6"/>
        <v/>
      </c>
      <c r="AC20" s="181"/>
      <c r="AD20" s="181"/>
      <c r="AE20" s="181"/>
      <c r="AF20" s="183"/>
    </row>
    <row r="21" s="128" customFormat="1" spans="1:32">
      <c r="A21" s="136">
        <f t="shared" si="0"/>
        <v>19</v>
      </c>
      <c r="B21" s="137" t="s">
        <v>89</v>
      </c>
      <c r="C21" s="137" t="s">
        <v>90</v>
      </c>
      <c r="D21" s="138"/>
      <c r="E21" s="138"/>
      <c r="F21" s="138"/>
      <c r="G21" s="137" t="s">
        <v>91</v>
      </c>
      <c r="H21" s="139" t="s">
        <v>37</v>
      </c>
      <c r="I21" s="139" t="s">
        <v>38</v>
      </c>
      <c r="J21" s="139" t="s">
        <v>39</v>
      </c>
      <c r="K21" s="139" t="s">
        <v>40</v>
      </c>
      <c r="L21" s="139" t="s">
        <v>41</v>
      </c>
      <c r="M21" s="151">
        <v>1</v>
      </c>
      <c r="N21" s="152"/>
      <c r="O21" s="153"/>
      <c r="P21" s="155"/>
      <c r="Q21" s="154" t="str">
        <f t="shared" si="1"/>
        <v/>
      </c>
      <c r="R21" s="151" t="str">
        <f t="shared" si="2"/>
        <v/>
      </c>
      <c r="S21" s="171"/>
      <c r="T21" s="172"/>
      <c r="U21" s="173"/>
      <c r="V21" s="170" t="str">
        <f t="shared" si="3"/>
        <v/>
      </c>
      <c r="W21" s="170" t="str">
        <f t="shared" si="4"/>
        <v/>
      </c>
      <c r="X21" s="170"/>
      <c r="Y21" s="170"/>
      <c r="Z21" s="170"/>
      <c r="AA21" s="170" t="str">
        <f t="shared" si="5"/>
        <v/>
      </c>
      <c r="AB21" s="170" t="str">
        <f t="shared" si="6"/>
        <v/>
      </c>
      <c r="AC21" s="181"/>
      <c r="AD21" s="181"/>
      <c r="AE21" s="181"/>
      <c r="AF21" s="183"/>
    </row>
    <row r="22" s="128" customFormat="1" spans="1:32">
      <c r="A22" s="136">
        <f t="shared" si="0"/>
        <v>20</v>
      </c>
      <c r="B22" s="137" t="s">
        <v>92</v>
      </c>
      <c r="C22" s="137" t="s">
        <v>93</v>
      </c>
      <c r="D22" s="138"/>
      <c r="E22" s="138"/>
      <c r="F22" s="138"/>
      <c r="G22" s="137" t="s">
        <v>94</v>
      </c>
      <c r="H22" s="139" t="s">
        <v>37</v>
      </c>
      <c r="I22" s="139" t="s">
        <v>38</v>
      </c>
      <c r="J22" s="139" t="s">
        <v>39</v>
      </c>
      <c r="K22" s="139" t="s">
        <v>40</v>
      </c>
      <c r="L22" s="139" t="s">
        <v>41</v>
      </c>
      <c r="M22" s="151">
        <v>1</v>
      </c>
      <c r="N22" s="152"/>
      <c r="O22" s="153"/>
      <c r="P22" s="155"/>
      <c r="Q22" s="154" t="str">
        <f t="shared" si="1"/>
        <v/>
      </c>
      <c r="R22" s="151" t="str">
        <f t="shared" si="2"/>
        <v/>
      </c>
      <c r="S22" s="171"/>
      <c r="T22" s="172"/>
      <c r="U22" s="173"/>
      <c r="V22" s="170" t="str">
        <f t="shared" si="3"/>
        <v/>
      </c>
      <c r="W22" s="170" t="str">
        <f t="shared" si="4"/>
        <v/>
      </c>
      <c r="X22" s="170"/>
      <c r="Y22" s="170"/>
      <c r="Z22" s="170"/>
      <c r="AA22" s="170" t="str">
        <f t="shared" si="5"/>
        <v/>
      </c>
      <c r="AB22" s="170" t="str">
        <f t="shared" si="6"/>
        <v/>
      </c>
      <c r="AC22" s="181"/>
      <c r="AD22" s="181"/>
      <c r="AE22" s="181"/>
      <c r="AF22" s="183"/>
    </row>
    <row r="23" s="128" customFormat="1" spans="1:32">
      <c r="A23" s="136">
        <f t="shared" si="0"/>
        <v>21</v>
      </c>
      <c r="B23" s="137" t="s">
        <v>95</v>
      </c>
      <c r="C23" s="137" t="s">
        <v>96</v>
      </c>
      <c r="D23" s="138"/>
      <c r="E23" s="138"/>
      <c r="F23" s="138"/>
      <c r="G23" s="137" t="s">
        <v>62</v>
      </c>
      <c r="H23" s="139" t="s">
        <v>37</v>
      </c>
      <c r="I23" s="139" t="s">
        <v>38</v>
      </c>
      <c r="J23" s="139" t="s">
        <v>39</v>
      </c>
      <c r="K23" s="139" t="s">
        <v>40</v>
      </c>
      <c r="L23" s="139" t="s">
        <v>41</v>
      </c>
      <c r="M23" s="151">
        <v>1</v>
      </c>
      <c r="N23" s="152"/>
      <c r="O23" s="153"/>
      <c r="P23" s="155"/>
      <c r="Q23" s="154" t="str">
        <f t="shared" si="1"/>
        <v/>
      </c>
      <c r="R23" s="151" t="str">
        <f t="shared" si="2"/>
        <v/>
      </c>
      <c r="S23" s="171"/>
      <c r="T23" s="172"/>
      <c r="U23" s="173"/>
      <c r="V23" s="170" t="str">
        <f t="shared" si="3"/>
        <v/>
      </c>
      <c r="W23" s="170" t="str">
        <f t="shared" si="4"/>
        <v/>
      </c>
      <c r="X23" s="170"/>
      <c r="Y23" s="170"/>
      <c r="Z23" s="170"/>
      <c r="AA23" s="170" t="str">
        <f t="shared" si="5"/>
        <v/>
      </c>
      <c r="AB23" s="170" t="str">
        <f t="shared" si="6"/>
        <v/>
      </c>
      <c r="AC23" s="181"/>
      <c r="AD23" s="181"/>
      <c r="AE23" s="181"/>
      <c r="AF23" s="183"/>
    </row>
    <row r="24" s="128" customFormat="1" spans="1:32">
      <c r="A24" s="136">
        <f t="shared" si="0"/>
        <v>22</v>
      </c>
      <c r="B24" s="137" t="s">
        <v>54</v>
      </c>
      <c r="C24" s="137" t="s">
        <v>97</v>
      </c>
      <c r="D24" s="138"/>
      <c r="E24" s="138"/>
      <c r="F24" s="138"/>
      <c r="G24" s="137" t="s">
        <v>98</v>
      </c>
      <c r="H24" s="139" t="s">
        <v>37</v>
      </c>
      <c r="I24" s="139" t="s">
        <v>38</v>
      </c>
      <c r="J24" s="139" t="s">
        <v>39</v>
      </c>
      <c r="K24" s="139" t="s">
        <v>40</v>
      </c>
      <c r="L24" s="139" t="s">
        <v>41</v>
      </c>
      <c r="M24" s="151">
        <v>1</v>
      </c>
      <c r="N24" s="152"/>
      <c r="O24" s="153"/>
      <c r="P24" s="155"/>
      <c r="Q24" s="154" t="str">
        <f t="shared" si="1"/>
        <v/>
      </c>
      <c r="R24" s="151" t="str">
        <f t="shared" si="2"/>
        <v/>
      </c>
      <c r="S24" s="171"/>
      <c r="T24" s="172"/>
      <c r="U24" s="173"/>
      <c r="V24" s="170" t="str">
        <f t="shared" si="3"/>
        <v/>
      </c>
      <c r="W24" s="170" t="str">
        <f t="shared" si="4"/>
        <v/>
      </c>
      <c r="X24" s="170"/>
      <c r="Y24" s="170"/>
      <c r="Z24" s="170"/>
      <c r="AA24" s="170" t="str">
        <f t="shared" si="5"/>
        <v/>
      </c>
      <c r="AB24" s="170" t="str">
        <f t="shared" si="6"/>
        <v/>
      </c>
      <c r="AC24" s="181"/>
      <c r="AD24" s="181"/>
      <c r="AE24" s="181"/>
      <c r="AF24" s="183"/>
    </row>
    <row r="25" s="128" customFormat="1" spans="1:32">
      <c r="A25" s="136">
        <f t="shared" si="0"/>
        <v>23</v>
      </c>
      <c r="B25" s="137" t="s">
        <v>99</v>
      </c>
      <c r="C25" s="137" t="s">
        <v>100</v>
      </c>
      <c r="D25" s="138"/>
      <c r="E25" s="138"/>
      <c r="F25" s="138"/>
      <c r="G25" s="137" t="s">
        <v>101</v>
      </c>
      <c r="H25" s="139" t="s">
        <v>37</v>
      </c>
      <c r="I25" s="139" t="s">
        <v>38</v>
      </c>
      <c r="J25" s="139" t="s">
        <v>39</v>
      </c>
      <c r="K25" s="139" t="s">
        <v>40</v>
      </c>
      <c r="L25" s="139" t="s">
        <v>41</v>
      </c>
      <c r="M25" s="151">
        <v>1</v>
      </c>
      <c r="N25" s="152"/>
      <c r="O25" s="153"/>
      <c r="P25" s="155"/>
      <c r="Q25" s="154" t="str">
        <f t="shared" si="1"/>
        <v/>
      </c>
      <c r="R25" s="151" t="str">
        <f t="shared" si="2"/>
        <v/>
      </c>
      <c r="S25" s="171"/>
      <c r="T25" s="172"/>
      <c r="U25" s="173"/>
      <c r="V25" s="170" t="str">
        <f t="shared" si="3"/>
        <v/>
      </c>
      <c r="W25" s="170" t="str">
        <f t="shared" si="4"/>
        <v/>
      </c>
      <c r="X25" s="170"/>
      <c r="Y25" s="170"/>
      <c r="Z25" s="170"/>
      <c r="AA25" s="170" t="str">
        <f t="shared" si="5"/>
        <v/>
      </c>
      <c r="AB25" s="170" t="str">
        <f t="shared" si="6"/>
        <v/>
      </c>
      <c r="AC25" s="181"/>
      <c r="AD25" s="181"/>
      <c r="AE25" s="181"/>
      <c r="AF25" s="183"/>
    </row>
    <row r="26" s="128" customFormat="1" spans="1:32">
      <c r="A26" s="136">
        <f t="shared" si="0"/>
        <v>24</v>
      </c>
      <c r="B26" s="140" t="s">
        <v>102</v>
      </c>
      <c r="C26" s="137" t="s">
        <v>103</v>
      </c>
      <c r="D26" s="138"/>
      <c r="E26" s="138"/>
      <c r="F26" s="138"/>
      <c r="G26" s="137" t="s">
        <v>104</v>
      </c>
      <c r="H26" s="139" t="s">
        <v>37</v>
      </c>
      <c r="I26" s="139" t="s">
        <v>38</v>
      </c>
      <c r="J26" s="139" t="s">
        <v>39</v>
      </c>
      <c r="K26" s="139" t="s">
        <v>40</v>
      </c>
      <c r="L26" s="139" t="s">
        <v>41</v>
      </c>
      <c r="M26" s="151">
        <v>1</v>
      </c>
      <c r="N26" s="152"/>
      <c r="O26" s="153"/>
      <c r="P26" s="155"/>
      <c r="Q26" s="154" t="str">
        <f t="shared" si="1"/>
        <v/>
      </c>
      <c r="R26" s="151" t="str">
        <f t="shared" si="2"/>
        <v/>
      </c>
      <c r="S26" s="171"/>
      <c r="T26" s="172"/>
      <c r="U26" s="173"/>
      <c r="V26" s="170" t="str">
        <f t="shared" si="3"/>
        <v/>
      </c>
      <c r="W26" s="170" t="str">
        <f t="shared" si="4"/>
        <v/>
      </c>
      <c r="X26" s="170"/>
      <c r="Y26" s="170"/>
      <c r="Z26" s="170"/>
      <c r="AA26" s="170" t="str">
        <f t="shared" si="5"/>
        <v/>
      </c>
      <c r="AB26" s="170" t="str">
        <f t="shared" si="6"/>
        <v/>
      </c>
      <c r="AC26" s="181"/>
      <c r="AD26" s="181"/>
      <c r="AE26" s="181"/>
      <c r="AF26" s="183"/>
    </row>
    <row r="27" s="128" customFormat="1" spans="1:32">
      <c r="A27" s="136">
        <f t="shared" si="0"/>
        <v>25</v>
      </c>
      <c r="B27" s="137" t="s">
        <v>99</v>
      </c>
      <c r="C27" s="137" t="s">
        <v>105</v>
      </c>
      <c r="D27" s="138"/>
      <c r="E27" s="138"/>
      <c r="F27" s="138"/>
      <c r="G27" s="137" t="s">
        <v>106</v>
      </c>
      <c r="H27" s="139" t="s">
        <v>37</v>
      </c>
      <c r="I27" s="139" t="s">
        <v>38</v>
      </c>
      <c r="J27" s="139" t="s">
        <v>39</v>
      </c>
      <c r="K27" s="139" t="s">
        <v>40</v>
      </c>
      <c r="L27" s="139" t="s">
        <v>41</v>
      </c>
      <c r="M27" s="151">
        <v>1</v>
      </c>
      <c r="N27" s="152"/>
      <c r="O27" s="153"/>
      <c r="P27" s="155"/>
      <c r="Q27" s="154" t="str">
        <f t="shared" si="1"/>
        <v/>
      </c>
      <c r="R27" s="151" t="str">
        <f t="shared" si="2"/>
        <v/>
      </c>
      <c r="S27" s="171"/>
      <c r="T27" s="172"/>
      <c r="U27" s="173"/>
      <c r="V27" s="170" t="str">
        <f t="shared" si="3"/>
        <v/>
      </c>
      <c r="W27" s="170" t="str">
        <f t="shared" si="4"/>
        <v/>
      </c>
      <c r="X27" s="170"/>
      <c r="Y27" s="170"/>
      <c r="Z27" s="170"/>
      <c r="AA27" s="170" t="str">
        <f t="shared" si="5"/>
        <v/>
      </c>
      <c r="AB27" s="170" t="str">
        <f t="shared" si="6"/>
        <v/>
      </c>
      <c r="AC27" s="181"/>
      <c r="AD27" s="181"/>
      <c r="AE27" s="181"/>
      <c r="AF27" s="183"/>
    </row>
    <row r="28" s="128" customFormat="1" spans="1:32">
      <c r="A28" s="136">
        <f t="shared" si="0"/>
        <v>26</v>
      </c>
      <c r="B28" s="137" t="s">
        <v>107</v>
      </c>
      <c r="C28" s="137" t="s">
        <v>108</v>
      </c>
      <c r="D28" s="138"/>
      <c r="E28" s="138"/>
      <c r="F28" s="138"/>
      <c r="G28" s="137" t="s">
        <v>109</v>
      </c>
      <c r="H28" s="139" t="s">
        <v>37</v>
      </c>
      <c r="I28" s="139" t="s">
        <v>38</v>
      </c>
      <c r="J28" s="139" t="s">
        <v>39</v>
      </c>
      <c r="K28" s="139" t="s">
        <v>40</v>
      </c>
      <c r="L28" s="139" t="s">
        <v>41</v>
      </c>
      <c r="M28" s="151">
        <v>1</v>
      </c>
      <c r="N28" s="156"/>
      <c r="O28" s="157"/>
      <c r="P28" s="158"/>
      <c r="Q28" s="154" t="str">
        <f t="shared" si="1"/>
        <v/>
      </c>
      <c r="R28" s="151" t="str">
        <f t="shared" si="2"/>
        <v/>
      </c>
      <c r="S28" s="174"/>
      <c r="T28" s="172"/>
      <c r="U28" s="173"/>
      <c r="V28" s="170" t="str">
        <f t="shared" si="3"/>
        <v/>
      </c>
      <c r="W28" s="170" t="str">
        <f t="shared" si="4"/>
        <v/>
      </c>
      <c r="X28" s="170"/>
      <c r="Y28" s="170"/>
      <c r="Z28" s="170"/>
      <c r="AA28" s="170" t="str">
        <f t="shared" si="5"/>
        <v/>
      </c>
      <c r="AB28" s="170" t="str">
        <f t="shared" si="6"/>
        <v/>
      </c>
      <c r="AC28" s="181"/>
      <c r="AD28" s="181"/>
      <c r="AE28" s="181"/>
      <c r="AF28" s="174"/>
    </row>
    <row r="29" s="128" customFormat="1" spans="1:32">
      <c r="A29" s="136">
        <f t="shared" si="0"/>
        <v>27</v>
      </c>
      <c r="B29" s="137" t="s">
        <v>110</v>
      </c>
      <c r="C29" s="137" t="s">
        <v>111</v>
      </c>
      <c r="D29" s="138"/>
      <c r="E29" s="138"/>
      <c r="F29" s="138"/>
      <c r="G29" s="137" t="s">
        <v>112</v>
      </c>
      <c r="H29" s="139" t="s">
        <v>37</v>
      </c>
      <c r="I29" s="139" t="s">
        <v>38</v>
      </c>
      <c r="J29" s="139" t="s">
        <v>39</v>
      </c>
      <c r="K29" s="139" t="s">
        <v>40</v>
      </c>
      <c r="L29" s="139" t="s">
        <v>41</v>
      </c>
      <c r="M29" s="151">
        <v>1</v>
      </c>
      <c r="N29" s="156"/>
      <c r="O29" s="157"/>
      <c r="P29" s="158"/>
      <c r="Q29" s="154" t="str">
        <f t="shared" si="1"/>
        <v/>
      </c>
      <c r="R29" s="151" t="str">
        <f t="shared" si="2"/>
        <v/>
      </c>
      <c r="S29" s="174"/>
      <c r="T29" s="172"/>
      <c r="U29" s="173"/>
      <c r="V29" s="170" t="str">
        <f t="shared" si="3"/>
        <v/>
      </c>
      <c r="W29" s="170" t="str">
        <f t="shared" si="4"/>
        <v/>
      </c>
      <c r="X29" s="170"/>
      <c r="Y29" s="170"/>
      <c r="Z29" s="170"/>
      <c r="AA29" s="170" t="str">
        <f t="shared" si="5"/>
        <v/>
      </c>
      <c r="AB29" s="170" t="str">
        <f t="shared" si="6"/>
        <v/>
      </c>
      <c r="AC29" s="181"/>
      <c r="AD29" s="181"/>
      <c r="AE29" s="181"/>
      <c r="AF29" s="174"/>
    </row>
    <row r="30" s="129" customFormat="1" ht="17.25" spans="1:32">
      <c r="A30" s="141">
        <f t="shared" si="0"/>
        <v>28</v>
      </c>
      <c r="B30" s="137" t="s">
        <v>113</v>
      </c>
      <c r="C30" s="137" t="s">
        <v>114</v>
      </c>
      <c r="D30" s="142"/>
      <c r="E30" s="142"/>
      <c r="F30" s="142"/>
      <c r="G30" s="137" t="s">
        <v>115</v>
      </c>
      <c r="H30" s="139" t="s">
        <v>37</v>
      </c>
      <c r="I30" s="139" t="s">
        <v>38</v>
      </c>
      <c r="J30" s="139" t="s">
        <v>39</v>
      </c>
      <c r="K30" s="139" t="s">
        <v>40</v>
      </c>
      <c r="L30" s="139" t="s">
        <v>41</v>
      </c>
      <c r="M30" s="151">
        <v>1</v>
      </c>
      <c r="N30" s="159"/>
      <c r="O30" s="160"/>
      <c r="P30" s="161"/>
      <c r="Q30" s="161"/>
      <c r="R30" s="175"/>
      <c r="S30" s="176"/>
      <c r="T30" s="177">
        <f>SUM(T3:T29)</f>
        <v>0</v>
      </c>
      <c r="U30" s="178"/>
      <c r="V30" s="178"/>
      <c r="W30" s="178"/>
      <c r="X30" s="178"/>
      <c r="Y30" s="178">
        <f>SUM(Y3:Y29)</f>
        <v>0</v>
      </c>
      <c r="Z30" s="178"/>
      <c r="AA30" s="178"/>
      <c r="AB30" s="178"/>
      <c r="AC30" s="184"/>
      <c r="AD30" s="184"/>
      <c r="AE30" s="184"/>
      <c r="AF30" s="176"/>
    </row>
    <row r="31" s="128" customFormat="1" spans="2:18">
      <c r="B31" s="137" t="s">
        <v>116</v>
      </c>
      <c r="C31" s="137" t="s">
        <v>117</v>
      </c>
      <c r="D31" s="138"/>
      <c r="E31" s="138"/>
      <c r="F31" s="138"/>
      <c r="G31" s="137" t="s">
        <v>118</v>
      </c>
      <c r="H31" s="139" t="s">
        <v>37</v>
      </c>
      <c r="I31" s="139" t="s">
        <v>38</v>
      </c>
      <c r="J31" s="139" t="s">
        <v>39</v>
      </c>
      <c r="K31" s="139" t="s">
        <v>40</v>
      </c>
      <c r="L31" s="139" t="s">
        <v>41</v>
      </c>
      <c r="M31" s="151">
        <v>1</v>
      </c>
      <c r="N31" s="130"/>
      <c r="O31" s="130"/>
      <c r="R31" s="130"/>
    </row>
    <row r="32" s="4" customFormat="1" spans="2:18">
      <c r="B32" s="137" t="s">
        <v>119</v>
      </c>
      <c r="C32" s="137" t="s">
        <v>117</v>
      </c>
      <c r="D32" s="143"/>
      <c r="E32" s="143"/>
      <c r="F32" s="143"/>
      <c r="G32" s="137" t="s">
        <v>120</v>
      </c>
      <c r="H32" s="139" t="s">
        <v>37</v>
      </c>
      <c r="I32" s="139" t="s">
        <v>38</v>
      </c>
      <c r="J32" s="139" t="s">
        <v>39</v>
      </c>
      <c r="K32" s="139" t="s">
        <v>40</v>
      </c>
      <c r="L32" s="139" t="s">
        <v>41</v>
      </c>
      <c r="M32" s="151">
        <v>1</v>
      </c>
      <c r="N32" s="162"/>
      <c r="O32" s="162"/>
      <c r="P32" s="4" t="s">
        <v>121</v>
      </c>
      <c r="R32" s="162"/>
    </row>
    <row r="33" s="128" customFormat="1" spans="2:18">
      <c r="B33" s="137" t="s">
        <v>122</v>
      </c>
      <c r="C33" s="137" t="s">
        <v>123</v>
      </c>
      <c r="D33" s="138"/>
      <c r="E33" s="138"/>
      <c r="F33" s="138"/>
      <c r="G33" s="137" t="s">
        <v>124</v>
      </c>
      <c r="H33" s="139" t="s">
        <v>37</v>
      </c>
      <c r="I33" s="139" t="s">
        <v>38</v>
      </c>
      <c r="J33" s="139" t="s">
        <v>39</v>
      </c>
      <c r="K33" s="139" t="s">
        <v>40</v>
      </c>
      <c r="L33" s="139" t="s">
        <v>41</v>
      </c>
      <c r="M33" s="151">
        <v>1</v>
      </c>
      <c r="N33" s="130"/>
      <c r="O33" s="130"/>
      <c r="R33" s="130"/>
    </row>
    <row r="34" s="128" customFormat="1" spans="2:18">
      <c r="B34" s="137" t="s">
        <v>125</v>
      </c>
      <c r="C34" s="140" t="s">
        <v>126</v>
      </c>
      <c r="D34" s="138"/>
      <c r="E34" s="138"/>
      <c r="F34" s="138"/>
      <c r="G34" s="137" t="s">
        <v>127</v>
      </c>
      <c r="H34" s="139" t="s">
        <v>37</v>
      </c>
      <c r="I34" s="139" t="s">
        <v>38</v>
      </c>
      <c r="J34" s="139" t="s">
        <v>39</v>
      </c>
      <c r="K34" s="139" t="s">
        <v>40</v>
      </c>
      <c r="L34" s="139" t="s">
        <v>41</v>
      </c>
      <c r="M34" s="151">
        <v>1</v>
      </c>
      <c r="N34" s="130"/>
      <c r="O34" s="130"/>
      <c r="R34" s="130"/>
    </row>
    <row r="35" s="128" customFormat="1" spans="2:16384">
      <c r="B35" s="137" t="s">
        <v>128</v>
      </c>
      <c r="C35" s="140" t="s">
        <v>126</v>
      </c>
      <c r="D35" s="138"/>
      <c r="E35" s="138"/>
      <c r="F35" s="138"/>
      <c r="G35" s="137" t="s">
        <v>127</v>
      </c>
      <c r="H35" s="139" t="s">
        <v>37</v>
      </c>
      <c r="I35" s="139" t="s">
        <v>38</v>
      </c>
      <c r="J35" s="139" t="s">
        <v>39</v>
      </c>
      <c r="K35" s="139" t="s">
        <v>40</v>
      </c>
      <c r="L35" s="139" t="s">
        <v>41</v>
      </c>
      <c r="M35" s="151">
        <v>1</v>
      </c>
      <c r="N35" s="130"/>
      <c r="O35" s="130"/>
      <c r="R35" s="130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28" customFormat="1" spans="2:16384">
      <c r="B36" s="137" t="s">
        <v>129</v>
      </c>
      <c r="C36" s="140" t="s">
        <v>126</v>
      </c>
      <c r="D36" s="138"/>
      <c r="E36" s="138"/>
      <c r="F36" s="138"/>
      <c r="G36" s="137" t="s">
        <v>127</v>
      </c>
      <c r="H36" s="139" t="s">
        <v>37</v>
      </c>
      <c r="I36" s="139" t="s">
        <v>38</v>
      </c>
      <c r="J36" s="139" t="s">
        <v>39</v>
      </c>
      <c r="K36" s="139" t="s">
        <v>40</v>
      </c>
      <c r="L36" s="139" t="s">
        <v>41</v>
      </c>
      <c r="M36" s="151">
        <v>1</v>
      </c>
      <c r="N36" s="130"/>
      <c r="O36" s="130"/>
      <c r="R36" s="130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pans="2:13">
      <c r="B37" s="137" t="s">
        <v>130</v>
      </c>
      <c r="C37" s="140" t="s">
        <v>126</v>
      </c>
      <c r="D37" s="138"/>
      <c r="E37" s="138"/>
      <c r="F37" s="138"/>
      <c r="G37" s="137" t="s">
        <v>127</v>
      </c>
      <c r="H37" s="139" t="s">
        <v>37</v>
      </c>
      <c r="I37" s="139" t="s">
        <v>38</v>
      </c>
      <c r="J37" s="139" t="s">
        <v>39</v>
      </c>
      <c r="K37" s="139" t="s">
        <v>40</v>
      </c>
      <c r="L37" s="139" t="s">
        <v>41</v>
      </c>
      <c r="M37" s="151">
        <v>1</v>
      </c>
    </row>
    <row r="38" spans="2:13">
      <c r="B38" s="137" t="s">
        <v>131</v>
      </c>
      <c r="C38" s="137" t="s">
        <v>132</v>
      </c>
      <c r="D38" s="138"/>
      <c r="E38" s="138"/>
      <c r="F38" s="138"/>
      <c r="G38" s="137">
        <v>150</v>
      </c>
      <c r="H38" s="139" t="s">
        <v>37</v>
      </c>
      <c r="I38" s="139" t="s">
        <v>38</v>
      </c>
      <c r="J38" s="139" t="s">
        <v>39</v>
      </c>
      <c r="K38" s="139" t="s">
        <v>40</v>
      </c>
      <c r="L38" s="139" t="s">
        <v>41</v>
      </c>
      <c r="M38" s="151">
        <v>1</v>
      </c>
    </row>
    <row r="39" spans="2:13">
      <c r="B39" s="137" t="s">
        <v>133</v>
      </c>
      <c r="C39" s="137" t="s">
        <v>132</v>
      </c>
      <c r="D39" s="138"/>
      <c r="E39" s="138"/>
      <c r="F39" s="138"/>
      <c r="G39" s="137" t="s">
        <v>127</v>
      </c>
      <c r="H39" s="139" t="s">
        <v>37</v>
      </c>
      <c r="I39" s="139" t="s">
        <v>38</v>
      </c>
      <c r="J39" s="139" t="s">
        <v>39</v>
      </c>
      <c r="K39" s="139" t="s">
        <v>40</v>
      </c>
      <c r="L39" s="139" t="s">
        <v>41</v>
      </c>
      <c r="M39" s="151">
        <v>1</v>
      </c>
    </row>
    <row r="40" spans="2:13">
      <c r="B40" s="137" t="s">
        <v>134</v>
      </c>
      <c r="C40" s="137" t="s">
        <v>132</v>
      </c>
      <c r="D40" s="138"/>
      <c r="E40" s="138"/>
      <c r="F40" s="138"/>
      <c r="G40" s="137" t="s">
        <v>127</v>
      </c>
      <c r="H40" s="139" t="s">
        <v>37</v>
      </c>
      <c r="I40" s="139" t="s">
        <v>38</v>
      </c>
      <c r="J40" s="139" t="s">
        <v>39</v>
      </c>
      <c r="K40" s="139" t="s">
        <v>40</v>
      </c>
      <c r="L40" s="139" t="s">
        <v>41</v>
      </c>
      <c r="M40" s="151">
        <v>1</v>
      </c>
    </row>
    <row r="41" spans="2:13">
      <c r="B41" s="137" t="s">
        <v>135</v>
      </c>
      <c r="C41" s="137" t="s">
        <v>132</v>
      </c>
      <c r="D41" s="138"/>
      <c r="E41" s="138"/>
      <c r="F41" s="138"/>
      <c r="G41" s="137" t="s">
        <v>127</v>
      </c>
      <c r="H41" s="139" t="s">
        <v>37</v>
      </c>
      <c r="I41" s="139" t="s">
        <v>38</v>
      </c>
      <c r="J41" s="139" t="s">
        <v>39</v>
      </c>
      <c r="K41" s="139" t="s">
        <v>40</v>
      </c>
      <c r="L41" s="139" t="s">
        <v>41</v>
      </c>
      <c r="M41" s="151">
        <v>1</v>
      </c>
    </row>
    <row r="42" spans="2:13">
      <c r="B42" s="137" t="s">
        <v>136</v>
      </c>
      <c r="C42" s="137" t="s">
        <v>137</v>
      </c>
      <c r="D42" s="138"/>
      <c r="E42" s="138"/>
      <c r="F42" s="138"/>
      <c r="G42" s="137" t="s">
        <v>127</v>
      </c>
      <c r="H42" s="139" t="s">
        <v>37</v>
      </c>
      <c r="I42" s="139" t="s">
        <v>38</v>
      </c>
      <c r="J42" s="139" t="s">
        <v>39</v>
      </c>
      <c r="K42" s="139" t="s">
        <v>40</v>
      </c>
      <c r="L42" s="139" t="s">
        <v>41</v>
      </c>
      <c r="M42" s="151">
        <v>1</v>
      </c>
    </row>
    <row r="43" spans="2:13">
      <c r="B43" s="137" t="s">
        <v>138</v>
      </c>
      <c r="C43" s="137" t="s">
        <v>132</v>
      </c>
      <c r="D43" s="138"/>
      <c r="E43" s="138"/>
      <c r="F43" s="138"/>
      <c r="G43" s="137" t="s">
        <v>127</v>
      </c>
      <c r="H43" s="139" t="s">
        <v>37</v>
      </c>
      <c r="I43" s="139" t="s">
        <v>38</v>
      </c>
      <c r="J43" s="139" t="s">
        <v>39</v>
      </c>
      <c r="K43" s="139" t="s">
        <v>40</v>
      </c>
      <c r="L43" s="139" t="s">
        <v>41</v>
      </c>
      <c r="M43" s="151">
        <v>1</v>
      </c>
    </row>
    <row r="44" spans="2:13">
      <c r="B44" s="137" t="s">
        <v>139</v>
      </c>
      <c r="C44" s="137" t="s">
        <v>111</v>
      </c>
      <c r="D44" s="138"/>
      <c r="E44" s="138"/>
      <c r="F44" s="138"/>
      <c r="G44" s="137" t="s">
        <v>127</v>
      </c>
      <c r="H44" s="139" t="s">
        <v>37</v>
      </c>
      <c r="I44" s="139" t="s">
        <v>38</v>
      </c>
      <c r="J44" s="139" t="s">
        <v>39</v>
      </c>
      <c r="K44" s="139" t="s">
        <v>40</v>
      </c>
      <c r="L44" s="139" t="s">
        <v>41</v>
      </c>
      <c r="M44" s="151">
        <v>1</v>
      </c>
    </row>
    <row r="45" spans="2:13">
      <c r="B45" s="137" t="s">
        <v>140</v>
      </c>
      <c r="C45" s="137" t="s">
        <v>141</v>
      </c>
      <c r="D45" s="138"/>
      <c r="E45" s="138"/>
      <c r="F45" s="138"/>
      <c r="G45" s="137" t="s">
        <v>127</v>
      </c>
      <c r="H45" s="139" t="s">
        <v>37</v>
      </c>
      <c r="I45" s="139" t="s">
        <v>38</v>
      </c>
      <c r="J45" s="139" t="s">
        <v>39</v>
      </c>
      <c r="K45" s="139" t="s">
        <v>40</v>
      </c>
      <c r="L45" s="139" t="s">
        <v>41</v>
      </c>
      <c r="M45" s="151">
        <v>1</v>
      </c>
    </row>
    <row r="46" spans="2:13">
      <c r="B46" s="137" t="s">
        <v>142</v>
      </c>
      <c r="C46" s="137" t="s">
        <v>141</v>
      </c>
      <c r="D46" s="138"/>
      <c r="E46" s="138"/>
      <c r="F46" s="138"/>
      <c r="G46" s="137" t="s">
        <v>127</v>
      </c>
      <c r="H46" s="139" t="s">
        <v>37</v>
      </c>
      <c r="I46" s="139" t="s">
        <v>38</v>
      </c>
      <c r="J46" s="139" t="s">
        <v>39</v>
      </c>
      <c r="K46" s="139" t="s">
        <v>40</v>
      </c>
      <c r="L46" s="139" t="s">
        <v>41</v>
      </c>
      <c r="M46" s="151">
        <v>1</v>
      </c>
    </row>
    <row r="47" spans="2:13">
      <c r="B47" s="137" t="s">
        <v>143</v>
      </c>
      <c r="C47" s="137" t="s">
        <v>141</v>
      </c>
      <c r="D47" s="138"/>
      <c r="E47" s="138"/>
      <c r="F47" s="138"/>
      <c r="G47" s="137" t="s">
        <v>127</v>
      </c>
      <c r="H47" s="139" t="s">
        <v>37</v>
      </c>
      <c r="I47" s="139" t="s">
        <v>38</v>
      </c>
      <c r="J47" s="139" t="s">
        <v>39</v>
      </c>
      <c r="K47" s="139" t="s">
        <v>40</v>
      </c>
      <c r="L47" s="139" t="s">
        <v>41</v>
      </c>
      <c r="M47" s="151">
        <v>1</v>
      </c>
    </row>
    <row r="48" spans="2:13">
      <c r="B48" s="137" t="s">
        <v>144</v>
      </c>
      <c r="C48" s="137" t="s">
        <v>141</v>
      </c>
      <c r="D48" s="138"/>
      <c r="E48" s="138"/>
      <c r="F48" s="138"/>
      <c r="G48" s="137" t="s">
        <v>127</v>
      </c>
      <c r="H48" s="139" t="s">
        <v>37</v>
      </c>
      <c r="I48" s="139" t="s">
        <v>38</v>
      </c>
      <c r="J48" s="139" t="s">
        <v>39</v>
      </c>
      <c r="K48" s="139" t="s">
        <v>40</v>
      </c>
      <c r="L48" s="139" t="s">
        <v>41</v>
      </c>
      <c r="M48" s="151">
        <v>1</v>
      </c>
    </row>
    <row r="49" spans="2:13">
      <c r="B49" s="137" t="s">
        <v>145</v>
      </c>
      <c r="C49" s="137" t="s">
        <v>141</v>
      </c>
      <c r="D49" s="138"/>
      <c r="E49" s="138"/>
      <c r="F49" s="138"/>
      <c r="G49" s="137" t="s">
        <v>127</v>
      </c>
      <c r="H49" s="139" t="s">
        <v>37</v>
      </c>
      <c r="I49" s="139" t="s">
        <v>38</v>
      </c>
      <c r="J49" s="139" t="s">
        <v>39</v>
      </c>
      <c r="K49" s="139" t="s">
        <v>40</v>
      </c>
      <c r="L49" s="139" t="s">
        <v>41</v>
      </c>
      <c r="M49" s="151">
        <v>1</v>
      </c>
    </row>
    <row r="50" spans="2:13">
      <c r="B50" s="137" t="s">
        <v>146</v>
      </c>
      <c r="C50" s="137" t="s">
        <v>141</v>
      </c>
      <c r="D50" s="138"/>
      <c r="E50" s="138"/>
      <c r="F50" s="138"/>
      <c r="G50" s="137" t="s">
        <v>127</v>
      </c>
      <c r="H50" s="139" t="s">
        <v>37</v>
      </c>
      <c r="I50" s="139" t="s">
        <v>38</v>
      </c>
      <c r="J50" s="139" t="s">
        <v>39</v>
      </c>
      <c r="K50" s="139" t="s">
        <v>40</v>
      </c>
      <c r="L50" s="139" t="s">
        <v>41</v>
      </c>
      <c r="M50" s="151">
        <v>1</v>
      </c>
    </row>
    <row r="51" spans="2:13">
      <c r="B51" s="137" t="s">
        <v>147</v>
      </c>
      <c r="C51" s="137" t="s">
        <v>141</v>
      </c>
      <c r="D51" s="138"/>
      <c r="E51" s="138"/>
      <c r="F51" s="138"/>
      <c r="G51" s="137" t="s">
        <v>127</v>
      </c>
      <c r="H51" s="139" t="s">
        <v>37</v>
      </c>
      <c r="I51" s="139" t="s">
        <v>38</v>
      </c>
      <c r="J51" s="139" t="s">
        <v>39</v>
      </c>
      <c r="K51" s="139" t="s">
        <v>40</v>
      </c>
      <c r="L51" s="139" t="s">
        <v>41</v>
      </c>
      <c r="M51" s="151">
        <v>1</v>
      </c>
    </row>
    <row r="52" spans="2:13">
      <c r="B52" s="137" t="s">
        <v>148</v>
      </c>
      <c r="C52" s="137" t="s">
        <v>141</v>
      </c>
      <c r="D52" s="138"/>
      <c r="E52" s="138"/>
      <c r="F52" s="138"/>
      <c r="G52" s="137" t="s">
        <v>127</v>
      </c>
      <c r="H52" s="139" t="s">
        <v>37</v>
      </c>
      <c r="I52" s="139" t="s">
        <v>38</v>
      </c>
      <c r="J52" s="139" t="s">
        <v>39</v>
      </c>
      <c r="K52" s="139" t="s">
        <v>40</v>
      </c>
      <c r="L52" s="139" t="s">
        <v>41</v>
      </c>
      <c r="M52" s="151">
        <v>1</v>
      </c>
    </row>
    <row r="53" spans="2:13">
      <c r="B53" s="137" t="s">
        <v>149</v>
      </c>
      <c r="C53" s="137" t="s">
        <v>150</v>
      </c>
      <c r="D53" s="138"/>
      <c r="E53" s="138"/>
      <c r="F53" s="138"/>
      <c r="G53" s="137" t="s">
        <v>151</v>
      </c>
      <c r="H53" s="139" t="s">
        <v>37</v>
      </c>
      <c r="I53" s="139" t="s">
        <v>38</v>
      </c>
      <c r="J53" s="139" t="s">
        <v>39</v>
      </c>
      <c r="K53" s="139" t="s">
        <v>40</v>
      </c>
      <c r="L53" s="139" t="s">
        <v>41</v>
      </c>
      <c r="M53" s="151">
        <v>1</v>
      </c>
    </row>
    <row r="54" spans="2:13">
      <c r="B54" s="137" t="s">
        <v>152</v>
      </c>
      <c r="C54" s="137" t="s">
        <v>153</v>
      </c>
      <c r="D54" s="138"/>
      <c r="E54" s="138"/>
      <c r="F54" s="138"/>
      <c r="G54" s="137" t="s">
        <v>154</v>
      </c>
      <c r="H54" s="139" t="s">
        <v>37</v>
      </c>
      <c r="I54" s="139" t="s">
        <v>38</v>
      </c>
      <c r="J54" s="139" t="s">
        <v>39</v>
      </c>
      <c r="K54" s="139" t="s">
        <v>40</v>
      </c>
      <c r="L54" s="139" t="s">
        <v>41</v>
      </c>
      <c r="M54" s="151">
        <v>1</v>
      </c>
    </row>
    <row r="55" spans="2:13">
      <c r="B55" s="137" t="s">
        <v>155</v>
      </c>
      <c r="C55" s="137" t="s">
        <v>156</v>
      </c>
      <c r="D55" s="138"/>
      <c r="E55" s="138"/>
      <c r="F55" s="138"/>
      <c r="G55" s="137" t="s">
        <v>157</v>
      </c>
      <c r="H55" s="139" t="s">
        <v>37</v>
      </c>
      <c r="I55" s="139" t="s">
        <v>38</v>
      </c>
      <c r="J55" s="139" t="s">
        <v>39</v>
      </c>
      <c r="K55" s="139" t="s">
        <v>40</v>
      </c>
      <c r="L55" s="139" t="s">
        <v>41</v>
      </c>
      <c r="M55" s="151">
        <v>1</v>
      </c>
    </row>
    <row r="56" spans="2:13">
      <c r="B56" s="137" t="s">
        <v>158</v>
      </c>
      <c r="C56" s="137" t="s">
        <v>159</v>
      </c>
      <c r="D56" s="138"/>
      <c r="E56" s="138"/>
      <c r="F56" s="138"/>
      <c r="G56" s="137" t="s">
        <v>160</v>
      </c>
      <c r="H56" s="139" t="s">
        <v>37</v>
      </c>
      <c r="I56" s="139" t="s">
        <v>38</v>
      </c>
      <c r="J56" s="139" t="s">
        <v>39</v>
      </c>
      <c r="K56" s="139" t="s">
        <v>40</v>
      </c>
      <c r="L56" s="139" t="s">
        <v>41</v>
      </c>
      <c r="M56" s="151">
        <v>1</v>
      </c>
    </row>
    <row r="57" spans="2:13">
      <c r="B57" s="137" t="s">
        <v>161</v>
      </c>
      <c r="C57" s="137" t="s">
        <v>162</v>
      </c>
      <c r="D57" s="138"/>
      <c r="E57" s="138"/>
      <c r="F57" s="138"/>
      <c r="G57" s="137" t="s">
        <v>163</v>
      </c>
      <c r="H57" s="139" t="s">
        <v>37</v>
      </c>
      <c r="I57" s="139" t="s">
        <v>38</v>
      </c>
      <c r="J57" s="139" t="s">
        <v>39</v>
      </c>
      <c r="K57" s="139" t="s">
        <v>40</v>
      </c>
      <c r="L57" s="139" t="s">
        <v>41</v>
      </c>
      <c r="M57" s="151">
        <v>1</v>
      </c>
    </row>
    <row r="58" spans="2:13">
      <c r="B58" s="137" t="s">
        <v>164</v>
      </c>
      <c r="C58" s="137" t="s">
        <v>165</v>
      </c>
      <c r="D58" s="138"/>
      <c r="E58" s="138"/>
      <c r="F58" s="138"/>
      <c r="G58" s="137" t="s">
        <v>166</v>
      </c>
      <c r="H58" s="139" t="s">
        <v>37</v>
      </c>
      <c r="I58" s="139" t="s">
        <v>38</v>
      </c>
      <c r="J58" s="139" t="s">
        <v>39</v>
      </c>
      <c r="K58" s="139" t="s">
        <v>40</v>
      </c>
      <c r="L58" s="139" t="s">
        <v>41</v>
      </c>
      <c r="M58" s="151">
        <v>1</v>
      </c>
    </row>
    <row r="59" spans="2:13">
      <c r="B59" s="137" t="s">
        <v>167</v>
      </c>
      <c r="C59" s="137" t="s">
        <v>168</v>
      </c>
      <c r="D59" s="138"/>
      <c r="E59" s="138"/>
      <c r="F59" s="138"/>
      <c r="G59" s="137" t="s">
        <v>127</v>
      </c>
      <c r="H59" s="139" t="s">
        <v>37</v>
      </c>
      <c r="I59" s="139" t="s">
        <v>38</v>
      </c>
      <c r="J59" s="139" t="s">
        <v>39</v>
      </c>
      <c r="K59" s="139" t="s">
        <v>40</v>
      </c>
      <c r="L59" s="139" t="s">
        <v>41</v>
      </c>
      <c r="M59" s="151">
        <v>1</v>
      </c>
    </row>
    <row r="60" spans="2:13">
      <c r="B60" s="137" t="s">
        <v>169</v>
      </c>
      <c r="C60" s="137" t="s">
        <v>168</v>
      </c>
      <c r="D60" s="138"/>
      <c r="E60" s="138"/>
      <c r="F60" s="138"/>
      <c r="G60" s="137" t="s">
        <v>127</v>
      </c>
      <c r="H60" s="139" t="s">
        <v>37</v>
      </c>
      <c r="I60" s="139" t="s">
        <v>38</v>
      </c>
      <c r="J60" s="139" t="s">
        <v>39</v>
      </c>
      <c r="K60" s="139" t="s">
        <v>40</v>
      </c>
      <c r="L60" s="139" t="s">
        <v>41</v>
      </c>
      <c r="M60" s="151">
        <v>1</v>
      </c>
    </row>
    <row r="61" spans="2:13">
      <c r="B61" s="137" t="s">
        <v>170</v>
      </c>
      <c r="C61" s="137" t="s">
        <v>168</v>
      </c>
      <c r="D61" s="138"/>
      <c r="E61" s="138"/>
      <c r="F61" s="138"/>
      <c r="G61" s="137" t="s">
        <v>127</v>
      </c>
      <c r="H61" s="139" t="s">
        <v>37</v>
      </c>
      <c r="I61" s="139" t="s">
        <v>38</v>
      </c>
      <c r="J61" s="139" t="s">
        <v>39</v>
      </c>
      <c r="K61" s="139" t="s">
        <v>40</v>
      </c>
      <c r="L61" s="139" t="s">
        <v>41</v>
      </c>
      <c r="M61" s="151">
        <v>1</v>
      </c>
    </row>
    <row r="62" spans="2:13">
      <c r="B62" s="137" t="s">
        <v>171</v>
      </c>
      <c r="C62" s="137" t="s">
        <v>168</v>
      </c>
      <c r="D62" s="138"/>
      <c r="E62" s="138"/>
      <c r="F62" s="138"/>
      <c r="G62" s="137" t="s">
        <v>127</v>
      </c>
      <c r="H62" s="139" t="s">
        <v>37</v>
      </c>
      <c r="I62" s="139" t="s">
        <v>38</v>
      </c>
      <c r="J62" s="139" t="s">
        <v>39</v>
      </c>
      <c r="K62" s="139" t="s">
        <v>40</v>
      </c>
      <c r="L62" s="139" t="s">
        <v>41</v>
      </c>
      <c r="M62" s="151">
        <v>1</v>
      </c>
    </row>
    <row r="63" spans="2:13">
      <c r="B63" s="137" t="s">
        <v>172</v>
      </c>
      <c r="C63" s="137" t="s">
        <v>168</v>
      </c>
      <c r="D63" s="138"/>
      <c r="E63" s="138"/>
      <c r="F63" s="138"/>
      <c r="G63" s="137" t="s">
        <v>127</v>
      </c>
      <c r="H63" s="139" t="s">
        <v>37</v>
      </c>
      <c r="I63" s="139" t="s">
        <v>38</v>
      </c>
      <c r="J63" s="139" t="s">
        <v>39</v>
      </c>
      <c r="K63" s="139" t="s">
        <v>40</v>
      </c>
      <c r="L63" s="139" t="s">
        <v>41</v>
      </c>
      <c r="M63" s="151">
        <v>1</v>
      </c>
    </row>
    <row r="64" spans="2:13">
      <c r="B64" s="137" t="s">
        <v>173</v>
      </c>
      <c r="C64" s="137" t="s">
        <v>168</v>
      </c>
      <c r="D64" s="138"/>
      <c r="E64" s="138"/>
      <c r="F64" s="138"/>
      <c r="G64" s="137" t="s">
        <v>127</v>
      </c>
      <c r="H64" s="139" t="s">
        <v>37</v>
      </c>
      <c r="I64" s="139" t="s">
        <v>38</v>
      </c>
      <c r="J64" s="139" t="s">
        <v>39</v>
      </c>
      <c r="K64" s="139" t="s">
        <v>40</v>
      </c>
      <c r="L64" s="139" t="s">
        <v>41</v>
      </c>
      <c r="M64" s="151">
        <v>1</v>
      </c>
    </row>
    <row r="65" spans="2:13">
      <c r="B65" s="137" t="s">
        <v>174</v>
      </c>
      <c r="C65" s="137" t="s">
        <v>168</v>
      </c>
      <c r="D65" s="138"/>
      <c r="E65" s="138"/>
      <c r="F65" s="138"/>
      <c r="G65" s="137" t="s">
        <v>127</v>
      </c>
      <c r="H65" s="139" t="s">
        <v>37</v>
      </c>
      <c r="I65" s="139" t="s">
        <v>38</v>
      </c>
      <c r="J65" s="139" t="s">
        <v>39</v>
      </c>
      <c r="K65" s="139" t="s">
        <v>40</v>
      </c>
      <c r="L65" s="139" t="s">
        <v>41</v>
      </c>
      <c r="M65" s="151">
        <v>1</v>
      </c>
    </row>
    <row r="66" spans="2:13">
      <c r="B66" s="137" t="s">
        <v>175</v>
      </c>
      <c r="C66" s="137" t="s">
        <v>168</v>
      </c>
      <c r="D66" s="138"/>
      <c r="E66" s="138"/>
      <c r="F66" s="138"/>
      <c r="G66" s="137" t="s">
        <v>127</v>
      </c>
      <c r="H66" s="139" t="s">
        <v>37</v>
      </c>
      <c r="I66" s="139" t="s">
        <v>38</v>
      </c>
      <c r="J66" s="139" t="s">
        <v>39</v>
      </c>
      <c r="K66" s="139" t="s">
        <v>40</v>
      </c>
      <c r="L66" s="139" t="s">
        <v>41</v>
      </c>
      <c r="M66" s="151">
        <v>1</v>
      </c>
    </row>
    <row r="67" spans="2:13">
      <c r="B67" s="137" t="s">
        <v>176</v>
      </c>
      <c r="C67" s="137" t="s">
        <v>168</v>
      </c>
      <c r="D67" s="138"/>
      <c r="E67" s="138"/>
      <c r="F67" s="138"/>
      <c r="G67" s="137" t="s">
        <v>127</v>
      </c>
      <c r="H67" s="139" t="s">
        <v>37</v>
      </c>
      <c r="I67" s="139" t="s">
        <v>38</v>
      </c>
      <c r="J67" s="139" t="s">
        <v>39</v>
      </c>
      <c r="K67" s="139" t="s">
        <v>40</v>
      </c>
      <c r="L67" s="139" t="s">
        <v>41</v>
      </c>
      <c r="M67" s="151">
        <v>1</v>
      </c>
    </row>
    <row r="68" spans="2:13">
      <c r="B68" s="137" t="s">
        <v>177</v>
      </c>
      <c r="C68" s="137" t="s">
        <v>168</v>
      </c>
      <c r="D68" s="138"/>
      <c r="E68" s="138"/>
      <c r="F68" s="138"/>
      <c r="G68" s="137" t="s">
        <v>127</v>
      </c>
      <c r="H68" s="139" t="s">
        <v>37</v>
      </c>
      <c r="I68" s="139" t="s">
        <v>38</v>
      </c>
      <c r="J68" s="139" t="s">
        <v>39</v>
      </c>
      <c r="K68" s="139" t="s">
        <v>40</v>
      </c>
      <c r="L68" s="139" t="s">
        <v>41</v>
      </c>
      <c r="M68" s="151">
        <v>1</v>
      </c>
    </row>
    <row r="69" spans="2:13">
      <c r="B69" s="137" t="s">
        <v>178</v>
      </c>
      <c r="C69" s="137" t="s">
        <v>168</v>
      </c>
      <c r="D69" s="138"/>
      <c r="E69" s="138"/>
      <c r="F69" s="138"/>
      <c r="G69" s="137" t="s">
        <v>127</v>
      </c>
      <c r="H69" s="139" t="s">
        <v>37</v>
      </c>
      <c r="I69" s="139" t="s">
        <v>38</v>
      </c>
      <c r="J69" s="139" t="s">
        <v>39</v>
      </c>
      <c r="K69" s="139" t="s">
        <v>40</v>
      </c>
      <c r="L69" s="139" t="s">
        <v>41</v>
      </c>
      <c r="M69" s="151">
        <v>1</v>
      </c>
    </row>
    <row r="70" spans="2:13">
      <c r="B70" s="137" t="s">
        <v>179</v>
      </c>
      <c r="C70" s="137" t="s">
        <v>168</v>
      </c>
      <c r="D70" s="138"/>
      <c r="E70" s="138"/>
      <c r="F70" s="138"/>
      <c r="G70" s="137" t="s">
        <v>127</v>
      </c>
      <c r="H70" s="139" t="s">
        <v>37</v>
      </c>
      <c r="I70" s="139" t="s">
        <v>38</v>
      </c>
      <c r="J70" s="139" t="s">
        <v>39</v>
      </c>
      <c r="K70" s="139" t="s">
        <v>40</v>
      </c>
      <c r="L70" s="139" t="s">
        <v>41</v>
      </c>
      <c r="M70" s="151">
        <v>1</v>
      </c>
    </row>
    <row r="71" spans="2:13">
      <c r="B71" s="137" t="s">
        <v>180</v>
      </c>
      <c r="C71" s="137" t="s">
        <v>168</v>
      </c>
      <c r="D71" s="138"/>
      <c r="E71" s="138"/>
      <c r="F71" s="138"/>
      <c r="G71" s="137" t="s">
        <v>127</v>
      </c>
      <c r="H71" s="139" t="s">
        <v>37</v>
      </c>
      <c r="I71" s="139" t="s">
        <v>38</v>
      </c>
      <c r="J71" s="139" t="s">
        <v>39</v>
      </c>
      <c r="K71" s="139" t="s">
        <v>40</v>
      </c>
      <c r="L71" s="139" t="s">
        <v>41</v>
      </c>
      <c r="M71" s="151">
        <v>1</v>
      </c>
    </row>
    <row r="72" spans="2:13">
      <c r="B72" s="137" t="s">
        <v>181</v>
      </c>
      <c r="C72" s="137" t="s">
        <v>168</v>
      </c>
      <c r="D72" s="138"/>
      <c r="E72" s="138"/>
      <c r="F72" s="138"/>
      <c r="G72" s="137" t="s">
        <v>127</v>
      </c>
      <c r="H72" s="139" t="s">
        <v>37</v>
      </c>
      <c r="I72" s="139" t="s">
        <v>38</v>
      </c>
      <c r="J72" s="139" t="s">
        <v>39</v>
      </c>
      <c r="K72" s="139" t="s">
        <v>40</v>
      </c>
      <c r="L72" s="139" t="s">
        <v>41</v>
      </c>
      <c r="M72" s="151">
        <v>1</v>
      </c>
    </row>
    <row r="73" spans="2:13">
      <c r="B73" s="137" t="s">
        <v>182</v>
      </c>
      <c r="C73" s="137" t="s">
        <v>168</v>
      </c>
      <c r="D73" s="138"/>
      <c r="E73" s="138"/>
      <c r="F73" s="138"/>
      <c r="G73" s="137" t="s">
        <v>127</v>
      </c>
      <c r="H73" s="139" t="s">
        <v>37</v>
      </c>
      <c r="I73" s="139" t="s">
        <v>38</v>
      </c>
      <c r="J73" s="139" t="s">
        <v>39</v>
      </c>
      <c r="K73" s="139" t="s">
        <v>40</v>
      </c>
      <c r="L73" s="139" t="s">
        <v>41</v>
      </c>
      <c r="M73" s="151">
        <v>1</v>
      </c>
    </row>
    <row r="74" spans="2:13">
      <c r="B74" s="137" t="s">
        <v>183</v>
      </c>
      <c r="C74" s="137" t="s">
        <v>168</v>
      </c>
      <c r="D74" s="138"/>
      <c r="E74" s="138"/>
      <c r="F74" s="138"/>
      <c r="G74" s="137" t="s">
        <v>127</v>
      </c>
      <c r="H74" s="139" t="s">
        <v>37</v>
      </c>
      <c r="I74" s="139" t="s">
        <v>38</v>
      </c>
      <c r="J74" s="139" t="s">
        <v>39</v>
      </c>
      <c r="K74" s="139" t="s">
        <v>40</v>
      </c>
      <c r="L74" s="139" t="s">
        <v>41</v>
      </c>
      <c r="M74" s="151">
        <v>1</v>
      </c>
    </row>
    <row r="75" spans="2:13">
      <c r="B75" s="137" t="s">
        <v>184</v>
      </c>
      <c r="C75" s="137" t="s">
        <v>168</v>
      </c>
      <c r="D75" s="138"/>
      <c r="E75" s="138"/>
      <c r="F75" s="138"/>
      <c r="G75" s="137" t="s">
        <v>127</v>
      </c>
      <c r="H75" s="139" t="s">
        <v>37</v>
      </c>
      <c r="I75" s="139" t="s">
        <v>38</v>
      </c>
      <c r="J75" s="139" t="s">
        <v>39</v>
      </c>
      <c r="K75" s="139" t="s">
        <v>40</v>
      </c>
      <c r="L75" s="139" t="s">
        <v>41</v>
      </c>
      <c r="M75" s="151">
        <v>1</v>
      </c>
    </row>
    <row r="76" spans="2:13">
      <c r="B76" s="137" t="s">
        <v>185</v>
      </c>
      <c r="C76" s="137" t="s">
        <v>168</v>
      </c>
      <c r="D76" s="138"/>
      <c r="E76" s="138"/>
      <c r="F76" s="138"/>
      <c r="G76" s="137" t="s">
        <v>127</v>
      </c>
      <c r="H76" s="139" t="s">
        <v>37</v>
      </c>
      <c r="I76" s="139" t="s">
        <v>38</v>
      </c>
      <c r="J76" s="139" t="s">
        <v>39</v>
      </c>
      <c r="K76" s="139" t="s">
        <v>40</v>
      </c>
      <c r="L76" s="139" t="s">
        <v>41</v>
      </c>
      <c r="M76" s="151">
        <v>1</v>
      </c>
    </row>
    <row r="77" spans="2:13">
      <c r="B77" s="137" t="s">
        <v>186</v>
      </c>
      <c r="C77" s="137" t="s">
        <v>168</v>
      </c>
      <c r="D77" s="138"/>
      <c r="E77" s="138"/>
      <c r="F77" s="138"/>
      <c r="G77" s="137" t="s">
        <v>127</v>
      </c>
      <c r="H77" s="139" t="s">
        <v>37</v>
      </c>
      <c r="I77" s="139" t="s">
        <v>38</v>
      </c>
      <c r="J77" s="139" t="s">
        <v>39</v>
      </c>
      <c r="K77" s="139" t="s">
        <v>40</v>
      </c>
      <c r="L77" s="139" t="s">
        <v>41</v>
      </c>
      <c r="M77" s="151">
        <v>1</v>
      </c>
    </row>
    <row r="78" spans="2:13">
      <c r="B78" s="137" t="s">
        <v>187</v>
      </c>
      <c r="C78" s="137" t="s">
        <v>168</v>
      </c>
      <c r="D78" s="138"/>
      <c r="E78" s="138"/>
      <c r="F78" s="138"/>
      <c r="G78" s="137" t="s">
        <v>127</v>
      </c>
      <c r="H78" s="139" t="s">
        <v>37</v>
      </c>
      <c r="I78" s="139" t="s">
        <v>38</v>
      </c>
      <c r="J78" s="139" t="s">
        <v>39</v>
      </c>
      <c r="K78" s="139" t="s">
        <v>40</v>
      </c>
      <c r="L78" s="139" t="s">
        <v>41</v>
      </c>
      <c r="M78" s="151">
        <v>1</v>
      </c>
    </row>
    <row r="79" spans="2:13">
      <c r="B79" s="137" t="s">
        <v>188</v>
      </c>
      <c r="C79" s="137" t="s">
        <v>168</v>
      </c>
      <c r="D79" s="138"/>
      <c r="E79" s="138"/>
      <c r="F79" s="138"/>
      <c r="G79" s="137" t="s">
        <v>127</v>
      </c>
      <c r="H79" s="139" t="s">
        <v>37</v>
      </c>
      <c r="I79" s="139" t="s">
        <v>38</v>
      </c>
      <c r="J79" s="139" t="s">
        <v>39</v>
      </c>
      <c r="K79" s="139" t="s">
        <v>40</v>
      </c>
      <c r="L79" s="139" t="s">
        <v>41</v>
      </c>
      <c r="M79" s="151">
        <v>1</v>
      </c>
    </row>
    <row r="80" spans="2:13">
      <c r="B80" s="137" t="s">
        <v>189</v>
      </c>
      <c r="C80" s="137" t="s">
        <v>190</v>
      </c>
      <c r="D80" s="138"/>
      <c r="E80" s="138"/>
      <c r="F80" s="138"/>
      <c r="G80" s="137" t="s">
        <v>191</v>
      </c>
      <c r="H80" s="139" t="s">
        <v>37</v>
      </c>
      <c r="I80" s="139" t="s">
        <v>38</v>
      </c>
      <c r="J80" s="139" t="s">
        <v>39</v>
      </c>
      <c r="K80" s="139" t="s">
        <v>40</v>
      </c>
      <c r="L80" s="139" t="s">
        <v>41</v>
      </c>
      <c r="M80" s="151">
        <v>1</v>
      </c>
    </row>
    <row r="81" spans="2:13">
      <c r="B81" s="137" t="s">
        <v>192</v>
      </c>
      <c r="C81" s="137" t="s">
        <v>193</v>
      </c>
      <c r="D81" s="138"/>
      <c r="E81" s="138"/>
      <c r="F81" s="138"/>
      <c r="G81" s="137" t="s">
        <v>194</v>
      </c>
      <c r="H81" s="139" t="s">
        <v>37</v>
      </c>
      <c r="I81" s="139" t="s">
        <v>38</v>
      </c>
      <c r="J81" s="139" t="s">
        <v>39</v>
      </c>
      <c r="K81" s="139" t="s">
        <v>40</v>
      </c>
      <c r="L81" s="139" t="s">
        <v>41</v>
      </c>
      <c r="M81" s="151">
        <v>1</v>
      </c>
    </row>
    <row r="82" spans="2:13">
      <c r="B82" s="137" t="s">
        <v>195</v>
      </c>
      <c r="C82" s="137" t="s">
        <v>196</v>
      </c>
      <c r="D82" s="138"/>
      <c r="E82" s="138"/>
      <c r="F82" s="138"/>
      <c r="G82" s="137" t="s">
        <v>197</v>
      </c>
      <c r="H82" s="139" t="s">
        <v>37</v>
      </c>
      <c r="I82" s="139" t="s">
        <v>38</v>
      </c>
      <c r="J82" s="139" t="s">
        <v>39</v>
      </c>
      <c r="K82" s="139" t="s">
        <v>40</v>
      </c>
      <c r="L82" s="139" t="s">
        <v>41</v>
      </c>
      <c r="M82" s="151">
        <v>1</v>
      </c>
    </row>
    <row r="83" spans="2:13">
      <c r="B83" s="137" t="s">
        <v>198</v>
      </c>
      <c r="C83" s="185" t="s">
        <v>199</v>
      </c>
      <c r="D83" s="138"/>
      <c r="E83" s="138"/>
      <c r="F83" s="138"/>
      <c r="G83" s="137" t="s">
        <v>200</v>
      </c>
      <c r="H83" s="139" t="s">
        <v>37</v>
      </c>
      <c r="I83" s="139" t="s">
        <v>38</v>
      </c>
      <c r="J83" s="139" t="s">
        <v>39</v>
      </c>
      <c r="K83" s="139" t="s">
        <v>40</v>
      </c>
      <c r="L83" s="139" t="s">
        <v>41</v>
      </c>
      <c r="M83" s="151">
        <v>1</v>
      </c>
    </row>
    <row r="84" spans="2:13">
      <c r="B84" s="137" t="s">
        <v>201</v>
      </c>
      <c r="C84" s="140" t="s">
        <v>111</v>
      </c>
      <c r="D84" s="138"/>
      <c r="E84" s="138"/>
      <c r="F84" s="138"/>
      <c r="G84" s="186" t="s">
        <v>202</v>
      </c>
      <c r="H84" s="139" t="s">
        <v>37</v>
      </c>
      <c r="I84" s="139" t="s">
        <v>38</v>
      </c>
      <c r="J84" s="139" t="s">
        <v>39</v>
      </c>
      <c r="K84" s="139" t="s">
        <v>40</v>
      </c>
      <c r="L84" s="139" t="s">
        <v>41</v>
      </c>
      <c r="M84" s="151">
        <v>1</v>
      </c>
    </row>
    <row r="85" spans="2:13">
      <c r="B85" s="137" t="s">
        <v>203</v>
      </c>
      <c r="C85" s="140" t="s">
        <v>111</v>
      </c>
      <c r="D85" s="138"/>
      <c r="E85" s="138"/>
      <c r="F85" s="138"/>
      <c r="G85" s="187" t="s">
        <v>204</v>
      </c>
      <c r="H85" s="139" t="s">
        <v>37</v>
      </c>
      <c r="I85" s="139" t="s">
        <v>38</v>
      </c>
      <c r="J85" s="139" t="s">
        <v>39</v>
      </c>
      <c r="K85" s="139" t="s">
        <v>40</v>
      </c>
      <c r="L85" s="139" t="s">
        <v>41</v>
      </c>
      <c r="M85" s="151">
        <v>1</v>
      </c>
    </row>
    <row r="86" spans="2:13">
      <c r="B86" s="188" t="s">
        <v>205</v>
      </c>
      <c r="C86" s="189" t="s">
        <v>105</v>
      </c>
      <c r="D86" s="190"/>
      <c r="E86" s="190"/>
      <c r="F86" s="190"/>
      <c r="G86" s="188" t="s">
        <v>127</v>
      </c>
      <c r="H86" s="191" t="s">
        <v>37</v>
      </c>
      <c r="I86" s="191" t="s">
        <v>38</v>
      </c>
      <c r="J86" s="191" t="s">
        <v>39</v>
      </c>
      <c r="K86" s="191" t="s">
        <v>40</v>
      </c>
      <c r="L86" s="191" t="s">
        <v>41</v>
      </c>
      <c r="M86" s="192">
        <v>1</v>
      </c>
    </row>
    <row r="87" spans="2:13">
      <c r="B87" s="138"/>
      <c r="C87" s="138"/>
      <c r="D87" s="138"/>
      <c r="E87" s="138"/>
      <c r="F87" s="138"/>
      <c r="G87" s="138"/>
      <c r="H87" s="138"/>
      <c r="I87" s="138"/>
      <c r="J87" s="138"/>
      <c r="K87" s="138"/>
      <c r="L87" s="138"/>
      <c r="M87" s="193"/>
    </row>
    <row r="88" spans="2:13">
      <c r="B88" s="138"/>
      <c r="C88" s="138"/>
      <c r="D88" s="138"/>
      <c r="E88" s="138"/>
      <c r="F88" s="138"/>
      <c r="G88" s="138"/>
      <c r="H88" s="138"/>
      <c r="I88" s="138"/>
      <c r="J88" s="138"/>
      <c r="K88" s="138"/>
      <c r="L88" s="138"/>
      <c r="M88" s="193"/>
    </row>
    <row r="89" spans="2:13">
      <c r="B89" s="138"/>
      <c r="C89" s="138"/>
      <c r="D89" s="138"/>
      <c r="E89" s="138"/>
      <c r="F89" s="138"/>
      <c r="G89" s="138"/>
      <c r="H89" s="138"/>
      <c r="I89" s="138"/>
      <c r="J89" s="138"/>
      <c r="K89" s="138"/>
      <c r="L89" s="138"/>
      <c r="M89" s="193"/>
    </row>
    <row r="90" spans="2:13">
      <c r="B90" s="138"/>
      <c r="C90" s="138"/>
      <c r="D90" s="138"/>
      <c r="E90" s="138"/>
      <c r="F90" s="138"/>
      <c r="G90" s="138"/>
      <c r="H90" s="138"/>
      <c r="I90" s="138"/>
      <c r="J90" s="138"/>
      <c r="K90" s="138"/>
      <c r="L90" s="138"/>
      <c r="M90" s="193"/>
    </row>
    <row r="91" spans="2:13">
      <c r="B91" s="138"/>
      <c r="C91" s="138"/>
      <c r="D91" s="138"/>
      <c r="E91" s="138"/>
      <c r="F91" s="138"/>
      <c r="G91" s="138"/>
      <c r="H91" s="138"/>
      <c r="I91" s="138"/>
      <c r="J91" s="138"/>
      <c r="K91" s="138"/>
      <c r="L91" s="138"/>
      <c r="M91" s="193"/>
    </row>
    <row r="92" spans="2:13">
      <c r="B92" s="138"/>
      <c r="C92" s="138"/>
      <c r="D92" s="138"/>
      <c r="E92" s="138"/>
      <c r="F92" s="138"/>
      <c r="G92" s="138"/>
      <c r="H92" s="138"/>
      <c r="I92" s="138"/>
      <c r="J92" s="138"/>
      <c r="K92" s="138"/>
      <c r="L92" s="138"/>
      <c r="M92" s="193"/>
    </row>
    <row r="93" spans="2:13">
      <c r="B93" s="138"/>
      <c r="C93" s="138"/>
      <c r="D93" s="138"/>
      <c r="E93" s="138"/>
      <c r="F93" s="138"/>
      <c r="G93" s="138"/>
      <c r="H93" s="138"/>
      <c r="I93" s="138"/>
      <c r="J93" s="138"/>
      <c r="K93" s="138"/>
      <c r="L93" s="138"/>
      <c r="M93" s="193"/>
    </row>
    <row r="94" spans="2:13">
      <c r="B94" s="138"/>
      <c r="C94" s="138"/>
      <c r="D94" s="138"/>
      <c r="E94" s="138"/>
      <c r="F94" s="138"/>
      <c r="G94" s="138"/>
      <c r="H94" s="138"/>
      <c r="I94" s="138"/>
      <c r="J94" s="138"/>
      <c r="K94" s="138"/>
      <c r="L94" s="138"/>
      <c r="M94" s="193"/>
    </row>
    <row r="95" spans="2:13">
      <c r="B95" s="138"/>
      <c r="C95" s="138"/>
      <c r="D95" s="138"/>
      <c r="E95" s="138"/>
      <c r="F95" s="138"/>
      <c r="G95" s="138"/>
      <c r="H95" s="138"/>
      <c r="I95" s="138"/>
      <c r="J95" s="138"/>
      <c r="K95" s="138"/>
      <c r="L95" s="138"/>
      <c r="M95" s="193"/>
    </row>
    <row r="96" spans="2:13">
      <c r="B96" s="138"/>
      <c r="C96" s="138"/>
      <c r="D96" s="138"/>
      <c r="E96" s="138"/>
      <c r="F96" s="138"/>
      <c r="G96" s="138"/>
      <c r="H96" s="138"/>
      <c r="I96" s="138"/>
      <c r="J96" s="138"/>
      <c r="K96" s="138"/>
      <c r="L96" s="138"/>
      <c r="M96" s="193"/>
    </row>
    <row r="97" spans="2:13">
      <c r="B97" s="138"/>
      <c r="C97" s="138"/>
      <c r="D97" s="138"/>
      <c r="E97" s="138"/>
      <c r="F97" s="138"/>
      <c r="G97" s="138"/>
      <c r="H97" s="138"/>
      <c r="I97" s="138"/>
      <c r="J97" s="138"/>
      <c r="K97" s="138"/>
      <c r="L97" s="138"/>
      <c r="M97" s="193"/>
    </row>
    <row r="98" spans="2:13">
      <c r="B98" s="138"/>
      <c r="C98" s="138"/>
      <c r="D98" s="138"/>
      <c r="E98" s="138"/>
      <c r="F98" s="138"/>
      <c r="G98" s="138"/>
      <c r="H98" s="138"/>
      <c r="I98" s="138"/>
      <c r="J98" s="138"/>
      <c r="K98" s="138"/>
      <c r="L98" s="138"/>
      <c r="M98" s="193"/>
    </row>
  </sheetData>
  <mergeCells count="3">
    <mergeCell ref="A1:N1"/>
    <mergeCell ref="O1:S1"/>
    <mergeCell ref="T1:AF1"/>
  </mergeCells>
  <pageMargins left="0.75" right="0.75" top="1" bottom="1" header="0.5" footer="0.5"/>
  <pageSetup paperSize="9" scale="44" orientation="landscape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C159"/>
  <sheetViews>
    <sheetView tabSelected="1" workbookViewId="0">
      <pane xSplit="6" ySplit="3" topLeftCell="L4" activePane="bottomRight" state="frozen"/>
      <selection/>
      <selection pane="topRight"/>
      <selection pane="bottomLeft"/>
      <selection pane="bottomRight" activeCell="R87" sqref="R87"/>
    </sheetView>
  </sheetViews>
  <sheetFormatPr defaultColWidth="9" defaultRowHeight="17.25"/>
  <cols>
    <col min="1" max="1" width="5.13333333333333" style="8" customWidth="1"/>
    <col min="2" max="2" width="9.75" style="8" customWidth="1"/>
    <col min="3" max="3" width="10.875" style="8" customWidth="1"/>
    <col min="4" max="4" width="9.5" style="8" customWidth="1"/>
    <col min="5" max="5" width="14.725" style="62" customWidth="1"/>
    <col min="6" max="6" width="30.6916666666667" style="63" customWidth="1"/>
    <col min="7" max="8" width="9.75" style="64" customWidth="1"/>
    <col min="9" max="9" width="17.6416666666667" style="64" customWidth="1"/>
    <col min="10" max="12" width="9.75" style="64" customWidth="1"/>
    <col min="13" max="13" width="7.38333333333333" style="64" customWidth="1"/>
    <col min="14" max="14" width="12.0833333333333" style="64" customWidth="1"/>
    <col min="15" max="15" width="8.05" style="8" customWidth="1"/>
    <col min="16" max="16" width="7.375" style="8" customWidth="1"/>
    <col min="17" max="17" width="9.025" style="8" customWidth="1"/>
    <col min="18" max="18" width="54.7166666666667" style="8" customWidth="1"/>
    <col min="19" max="19" width="12.8833333333333" style="8" customWidth="1"/>
    <col min="20" max="21" width="8.88333333333333" style="8" customWidth="1"/>
    <col min="22" max="23" width="5.13333333333333" style="8" customWidth="1"/>
    <col min="24" max="24" width="12.8833333333333" style="8" hidden="1" customWidth="1" outlineLevel="1"/>
    <col min="25" max="26" width="8.88333333333333" style="8" hidden="1" customWidth="1" outlineLevel="1"/>
    <col min="27" max="28" width="5.13333333333333" style="8" hidden="1" customWidth="1" outlineLevel="1"/>
    <col min="29" max="29" width="5.13333333333333" style="8" customWidth="1" collapsed="1"/>
    <col min="30" max="16384" width="9" style="8"/>
  </cols>
  <sheetData>
    <row r="1" ht="18.75" spans="1:29">
      <c r="A1" s="65" t="s">
        <v>206</v>
      </c>
      <c r="B1" s="66"/>
      <c r="C1" s="66"/>
      <c r="D1" s="66"/>
      <c r="E1" s="67"/>
      <c r="F1" s="68"/>
      <c r="G1" s="67"/>
      <c r="H1" s="67"/>
      <c r="I1" s="67"/>
      <c r="J1" s="67"/>
      <c r="K1" s="67"/>
      <c r="L1" s="67"/>
      <c r="M1" s="88"/>
      <c r="N1" s="89" t="s">
        <v>1</v>
      </c>
      <c r="O1" s="66"/>
      <c r="P1" s="66"/>
      <c r="Q1" s="66"/>
      <c r="R1" s="101"/>
      <c r="S1" s="9" t="s">
        <v>207</v>
      </c>
      <c r="T1" s="10"/>
      <c r="U1" s="10"/>
      <c r="V1" s="10"/>
      <c r="W1" s="10"/>
      <c r="X1" s="10"/>
      <c r="Y1" s="10"/>
      <c r="Z1" s="10"/>
      <c r="AA1" s="10"/>
      <c r="AB1" s="10"/>
      <c r="AC1" s="22"/>
    </row>
    <row r="2" s="1" customFormat="1" ht="15" spans="1:29">
      <c r="A2" s="11" t="s">
        <v>2</v>
      </c>
      <c r="B2" s="12" t="s">
        <v>208</v>
      </c>
      <c r="C2" s="12" t="s">
        <v>209</v>
      </c>
      <c r="D2" s="12" t="s">
        <v>210</v>
      </c>
      <c r="E2" s="69" t="s">
        <v>211</v>
      </c>
      <c r="F2" s="70" t="s">
        <v>212</v>
      </c>
      <c r="G2" s="71" t="s">
        <v>213</v>
      </c>
      <c r="H2" s="12" t="s">
        <v>214</v>
      </c>
      <c r="I2" s="23" t="s">
        <v>215</v>
      </c>
      <c r="J2" s="12" t="s">
        <v>216</v>
      </c>
      <c r="K2" s="12" t="s">
        <v>217</v>
      </c>
      <c r="L2" s="12" t="s">
        <v>218</v>
      </c>
      <c r="M2" s="24" t="s">
        <v>219</v>
      </c>
      <c r="N2" s="25" t="s">
        <v>16</v>
      </c>
      <c r="O2" s="38" t="s">
        <v>17</v>
      </c>
      <c r="P2" s="38" t="s">
        <v>18</v>
      </c>
      <c r="Q2" s="38" t="s">
        <v>19</v>
      </c>
      <c r="R2" s="24" t="s">
        <v>20</v>
      </c>
      <c r="S2" s="40" t="s">
        <v>220</v>
      </c>
      <c r="T2" s="41"/>
      <c r="U2" s="41"/>
      <c r="V2" s="41"/>
      <c r="W2" s="41"/>
      <c r="X2" s="41" t="s">
        <v>221</v>
      </c>
      <c r="Y2" s="41"/>
      <c r="Z2" s="41"/>
      <c r="AA2" s="41"/>
      <c r="AB2" s="41"/>
      <c r="AC2" s="58" t="s">
        <v>33</v>
      </c>
    </row>
    <row r="3" s="2" customFormat="1" ht="15.75" spans="1:29">
      <c r="A3" s="13"/>
      <c r="B3" s="14" t="s">
        <v>222</v>
      </c>
      <c r="C3" s="14" t="s">
        <v>223</v>
      </c>
      <c r="D3" s="14"/>
      <c r="E3" s="72" t="s">
        <v>224</v>
      </c>
      <c r="F3" s="70" t="s">
        <v>225</v>
      </c>
      <c r="G3" s="73" t="s">
        <v>226</v>
      </c>
      <c r="H3" s="14" t="s">
        <v>227</v>
      </c>
      <c r="I3" s="14"/>
      <c r="J3" s="14"/>
      <c r="K3" s="90"/>
      <c r="L3" s="90"/>
      <c r="M3" s="91"/>
      <c r="N3" s="27"/>
      <c r="O3" s="42"/>
      <c r="P3" s="42"/>
      <c r="Q3" s="42"/>
      <c r="R3" s="26"/>
      <c r="S3" s="44" t="s">
        <v>228</v>
      </c>
      <c r="T3" s="45" t="s">
        <v>229</v>
      </c>
      <c r="U3" s="45" t="s">
        <v>230</v>
      </c>
      <c r="V3" s="45" t="s">
        <v>18</v>
      </c>
      <c r="W3" s="45" t="s">
        <v>19</v>
      </c>
      <c r="X3" s="45" t="s">
        <v>231</v>
      </c>
      <c r="Y3" s="45" t="s">
        <v>229</v>
      </c>
      <c r="Z3" s="45" t="s">
        <v>230</v>
      </c>
      <c r="AA3" s="45" t="s">
        <v>18</v>
      </c>
      <c r="AB3" s="45" t="s">
        <v>19</v>
      </c>
      <c r="AC3" s="59"/>
    </row>
    <row r="4" ht="18.75" spans="1:29">
      <c r="A4" s="15">
        <f>ROW()-3</f>
        <v>1</v>
      </c>
      <c r="B4" s="28" t="s">
        <v>232</v>
      </c>
      <c r="C4" s="28" t="s">
        <v>233</v>
      </c>
      <c r="D4" s="74" t="s">
        <v>234</v>
      </c>
      <c r="E4" s="75" t="s">
        <v>235</v>
      </c>
      <c r="F4" s="76" t="s">
        <v>236</v>
      </c>
      <c r="G4" s="77"/>
      <c r="H4" s="78" t="s">
        <v>237</v>
      </c>
      <c r="I4" s="78" t="str">
        <f>B4&amp;E4</f>
        <v>W1143REM0001620</v>
      </c>
      <c r="J4" s="92">
        <v>106</v>
      </c>
      <c r="K4" s="92">
        <v>106</v>
      </c>
      <c r="L4" s="63"/>
      <c r="M4" s="63"/>
      <c r="N4" s="93">
        <f>K4</f>
        <v>106</v>
      </c>
      <c r="O4" s="29">
        <f>VLOOKUP(I4,[1]库存数据明细!$A$3773:$E$3846,5,0)</f>
        <v>106</v>
      </c>
      <c r="P4" s="29" t="str">
        <f t="shared" ref="P4:P67" si="0">IF(N4&gt;O4,N4-O4,"")</f>
        <v/>
      </c>
      <c r="Q4" s="102" t="str">
        <f t="shared" ref="Q4:Q67" si="1">IF(N4&lt;O4,N4-O4,"")</f>
        <v/>
      </c>
      <c r="R4" s="48"/>
      <c r="S4" s="49">
        <f t="shared" ref="S4:S22" si="2">IFERROR(T4/O4,"")</f>
        <v>0</v>
      </c>
      <c r="T4" s="47"/>
      <c r="U4" s="47"/>
      <c r="V4" s="29"/>
      <c r="W4" s="47" t="str">
        <f>IF(N4&lt;O4,S4*Q4,"")</f>
        <v/>
      </c>
      <c r="X4" s="47"/>
      <c r="Y4" s="47"/>
      <c r="Z4" s="47"/>
      <c r="AA4" s="29" t="str">
        <f>IF(N4&gt;O4,X4*P4,"")</f>
        <v/>
      </c>
      <c r="AB4" s="29" t="str">
        <f>IF(N4&gt;O4,X4*Q4,"")</f>
        <v/>
      </c>
      <c r="AC4" s="48"/>
    </row>
    <row r="5" ht="18.75" spans="1:29">
      <c r="A5" s="15">
        <f t="shared" ref="A5:A14" si="3">ROW()-3</f>
        <v>2</v>
      </c>
      <c r="B5" s="28" t="s">
        <v>232</v>
      </c>
      <c r="C5" s="28" t="s">
        <v>233</v>
      </c>
      <c r="D5" s="74" t="s">
        <v>234</v>
      </c>
      <c r="E5" s="79" t="s">
        <v>238</v>
      </c>
      <c r="F5" s="76" t="s">
        <v>239</v>
      </c>
      <c r="G5" s="77"/>
      <c r="H5" s="78" t="s">
        <v>237</v>
      </c>
      <c r="I5" s="78" t="str">
        <f t="shared" ref="I5:I38" si="4">B5&amp;E5</f>
        <v>W1143REM0001720</v>
      </c>
      <c r="J5" s="92">
        <v>1600</v>
      </c>
      <c r="K5" s="92">
        <v>800</v>
      </c>
      <c r="L5" s="63"/>
      <c r="M5" s="63"/>
      <c r="N5" s="93">
        <f t="shared" ref="N5:N36" si="5">K5</f>
        <v>800</v>
      </c>
      <c r="O5" s="29">
        <f>VLOOKUP(I5,[1]库存数据明细!$A$3773:$E$3846,5,0)</f>
        <v>800</v>
      </c>
      <c r="P5" s="29" t="str">
        <f t="shared" si="0"/>
        <v/>
      </c>
      <c r="Q5" s="102" t="str">
        <f t="shared" si="1"/>
        <v/>
      </c>
      <c r="R5" s="51"/>
      <c r="S5" s="52">
        <f t="shared" si="2"/>
        <v>0</v>
      </c>
      <c r="T5" s="53"/>
      <c r="U5" s="53"/>
      <c r="V5" s="53"/>
      <c r="W5" s="53"/>
      <c r="X5" s="53"/>
      <c r="Y5" s="53"/>
      <c r="Z5" s="53"/>
      <c r="AA5" s="53"/>
      <c r="AB5" s="53"/>
      <c r="AC5" s="51"/>
    </row>
    <row r="6" ht="18.75" spans="1:29">
      <c r="A6" s="15">
        <f t="shared" si="3"/>
        <v>3</v>
      </c>
      <c r="B6" s="28" t="s">
        <v>232</v>
      </c>
      <c r="C6" s="28" t="s">
        <v>233</v>
      </c>
      <c r="D6" s="74" t="s">
        <v>234</v>
      </c>
      <c r="E6" s="79" t="s">
        <v>240</v>
      </c>
      <c r="F6" s="76" t="s">
        <v>241</v>
      </c>
      <c r="G6" s="77"/>
      <c r="H6" s="78" t="s">
        <v>237</v>
      </c>
      <c r="I6" s="78" t="str">
        <f t="shared" si="4"/>
        <v>W1143RIM0000082</v>
      </c>
      <c r="J6" s="92">
        <v>9</v>
      </c>
      <c r="K6" s="92">
        <v>9</v>
      </c>
      <c r="L6" s="63"/>
      <c r="M6" s="63"/>
      <c r="N6" s="93">
        <f t="shared" si="5"/>
        <v>9</v>
      </c>
      <c r="O6" s="29">
        <f>VLOOKUP(I6,[1]库存数据明细!$A$3773:$E$3846,5,0)</f>
        <v>9</v>
      </c>
      <c r="P6" s="29" t="str">
        <f t="shared" si="0"/>
        <v/>
      </c>
      <c r="Q6" s="102" t="str">
        <f t="shared" si="1"/>
        <v/>
      </c>
      <c r="R6" s="51"/>
      <c r="S6" s="52">
        <f t="shared" si="2"/>
        <v>0</v>
      </c>
      <c r="T6" s="53"/>
      <c r="U6" s="53"/>
      <c r="V6" s="53"/>
      <c r="W6" s="53"/>
      <c r="X6" s="53"/>
      <c r="Y6" s="53"/>
      <c r="Z6" s="53"/>
      <c r="AA6" s="53"/>
      <c r="AB6" s="53"/>
      <c r="AC6" s="51"/>
    </row>
    <row r="7" ht="18.75" spans="1:29">
      <c r="A7" s="15">
        <f t="shared" si="3"/>
        <v>4</v>
      </c>
      <c r="B7" s="28" t="s">
        <v>232</v>
      </c>
      <c r="C7" s="28" t="s">
        <v>233</v>
      </c>
      <c r="D7" s="74" t="s">
        <v>234</v>
      </c>
      <c r="E7" s="79" t="s">
        <v>242</v>
      </c>
      <c r="F7" s="76" t="s">
        <v>243</v>
      </c>
      <c r="G7" s="77"/>
      <c r="H7" s="78" t="s">
        <v>237</v>
      </c>
      <c r="I7" s="78" t="str">
        <f t="shared" si="4"/>
        <v>W1143SHL0002032</v>
      </c>
      <c r="J7" s="92">
        <v>600</v>
      </c>
      <c r="K7" s="92">
        <v>600</v>
      </c>
      <c r="L7" s="63"/>
      <c r="M7" s="63"/>
      <c r="N7" s="93">
        <f t="shared" si="5"/>
        <v>600</v>
      </c>
      <c r="O7" s="29"/>
      <c r="P7" s="29">
        <f t="shared" si="0"/>
        <v>600</v>
      </c>
      <c r="Q7" s="102" t="str">
        <f t="shared" si="1"/>
        <v/>
      </c>
      <c r="R7" s="51" t="s">
        <v>244</v>
      </c>
      <c r="S7" s="52" t="str">
        <f t="shared" si="2"/>
        <v/>
      </c>
      <c r="T7" s="53"/>
      <c r="U7" s="53"/>
      <c r="V7" s="53"/>
      <c r="W7" s="53"/>
      <c r="X7" s="53"/>
      <c r="Y7" s="53"/>
      <c r="Z7" s="53"/>
      <c r="AA7" s="53"/>
      <c r="AB7" s="53"/>
      <c r="AC7" s="51"/>
    </row>
    <row r="8" ht="18.75" spans="1:29">
      <c r="A8" s="15">
        <f t="shared" si="3"/>
        <v>5</v>
      </c>
      <c r="B8" s="28" t="s">
        <v>232</v>
      </c>
      <c r="C8" s="28" t="s">
        <v>233</v>
      </c>
      <c r="D8" s="74" t="s">
        <v>234</v>
      </c>
      <c r="E8" s="79" t="s">
        <v>245</v>
      </c>
      <c r="F8" s="76" t="s">
        <v>246</v>
      </c>
      <c r="G8" s="77"/>
      <c r="H8" s="78" t="s">
        <v>237</v>
      </c>
      <c r="I8" s="78" t="str">
        <f t="shared" si="4"/>
        <v>W1143RSM0000080</v>
      </c>
      <c r="J8" s="92">
        <v>321</v>
      </c>
      <c r="K8" s="92">
        <v>321</v>
      </c>
      <c r="L8" s="63"/>
      <c r="M8" s="63"/>
      <c r="N8" s="93">
        <f t="shared" si="5"/>
        <v>321</v>
      </c>
      <c r="O8" s="29"/>
      <c r="P8" s="29">
        <f t="shared" si="0"/>
        <v>321</v>
      </c>
      <c r="Q8" s="102" t="str">
        <f t="shared" si="1"/>
        <v/>
      </c>
      <c r="R8" s="51" t="s">
        <v>247</v>
      </c>
      <c r="S8" s="52" t="str">
        <f t="shared" si="2"/>
        <v/>
      </c>
      <c r="T8" s="53"/>
      <c r="U8" s="53"/>
      <c r="V8" s="53"/>
      <c r="W8" s="53"/>
      <c r="X8" s="53"/>
      <c r="Y8" s="53"/>
      <c r="Z8" s="53"/>
      <c r="AA8" s="53"/>
      <c r="AB8" s="53"/>
      <c r="AC8" s="51"/>
    </row>
    <row r="9" ht="18.75" spans="1:29">
      <c r="A9" s="15">
        <f t="shared" si="3"/>
        <v>6</v>
      </c>
      <c r="B9" s="28" t="s">
        <v>232</v>
      </c>
      <c r="C9" s="28" t="s">
        <v>233</v>
      </c>
      <c r="D9" s="74" t="s">
        <v>234</v>
      </c>
      <c r="E9" s="79" t="s">
        <v>248</v>
      </c>
      <c r="F9" s="76" t="s">
        <v>249</v>
      </c>
      <c r="G9" s="77"/>
      <c r="H9" s="78" t="s">
        <v>237</v>
      </c>
      <c r="I9" s="78" t="str">
        <f t="shared" si="4"/>
        <v>W1143REM0001106</v>
      </c>
      <c r="J9" s="92">
        <v>740</v>
      </c>
      <c r="K9" s="92">
        <v>740</v>
      </c>
      <c r="L9" s="63"/>
      <c r="M9" s="63"/>
      <c r="N9" s="93">
        <f t="shared" si="5"/>
        <v>740</v>
      </c>
      <c r="O9" s="29"/>
      <c r="P9" s="29">
        <f t="shared" si="0"/>
        <v>740</v>
      </c>
      <c r="Q9" s="102" t="str">
        <f t="shared" si="1"/>
        <v/>
      </c>
      <c r="R9" s="51" t="s">
        <v>247</v>
      </c>
      <c r="S9" s="52" t="str">
        <f t="shared" si="2"/>
        <v/>
      </c>
      <c r="T9" s="53"/>
      <c r="U9" s="53"/>
      <c r="V9" s="53"/>
      <c r="W9" s="53"/>
      <c r="X9" s="53"/>
      <c r="Y9" s="53"/>
      <c r="Z9" s="53"/>
      <c r="AA9" s="53"/>
      <c r="AB9" s="53"/>
      <c r="AC9" s="51"/>
    </row>
    <row r="10" ht="18.75" spans="1:29">
      <c r="A10" s="15">
        <f t="shared" si="3"/>
        <v>7</v>
      </c>
      <c r="B10" s="28" t="s">
        <v>232</v>
      </c>
      <c r="C10" s="28" t="s">
        <v>233</v>
      </c>
      <c r="D10" s="74" t="s">
        <v>234</v>
      </c>
      <c r="E10" s="79" t="s">
        <v>250</v>
      </c>
      <c r="F10" s="76" t="s">
        <v>251</v>
      </c>
      <c r="G10" s="77"/>
      <c r="H10" s="78" t="s">
        <v>237</v>
      </c>
      <c r="I10" s="78" t="str">
        <f t="shared" si="4"/>
        <v>W1143REM0001122</v>
      </c>
      <c r="J10" s="92">
        <v>720</v>
      </c>
      <c r="K10" s="92">
        <v>720</v>
      </c>
      <c r="L10" s="63"/>
      <c r="M10" s="63"/>
      <c r="N10" s="93">
        <f t="shared" si="5"/>
        <v>720</v>
      </c>
      <c r="O10" s="29"/>
      <c r="P10" s="29">
        <f t="shared" si="0"/>
        <v>720</v>
      </c>
      <c r="Q10" s="102" t="str">
        <f t="shared" si="1"/>
        <v/>
      </c>
      <c r="R10" s="51" t="s">
        <v>247</v>
      </c>
      <c r="S10" s="52" t="str">
        <f t="shared" si="2"/>
        <v/>
      </c>
      <c r="T10" s="53"/>
      <c r="U10" s="53"/>
      <c r="V10" s="53"/>
      <c r="W10" s="53"/>
      <c r="X10" s="53"/>
      <c r="Y10" s="53"/>
      <c r="Z10" s="53"/>
      <c r="AA10" s="53"/>
      <c r="AB10" s="53"/>
      <c r="AC10" s="51"/>
    </row>
    <row r="11" ht="18.75" spans="1:29">
      <c r="A11" s="15">
        <f t="shared" si="3"/>
        <v>8</v>
      </c>
      <c r="B11" s="28" t="s">
        <v>232</v>
      </c>
      <c r="C11" s="28" t="s">
        <v>233</v>
      </c>
      <c r="D11" s="74" t="s">
        <v>234</v>
      </c>
      <c r="E11" s="79" t="s">
        <v>252</v>
      </c>
      <c r="F11" s="76" t="s">
        <v>253</v>
      </c>
      <c r="G11" s="77"/>
      <c r="H11" s="78" t="s">
        <v>237</v>
      </c>
      <c r="I11" s="78" t="str">
        <f t="shared" si="4"/>
        <v>W1143REM0003053</v>
      </c>
      <c r="J11" s="92">
        <v>670</v>
      </c>
      <c r="K11" s="92">
        <v>670</v>
      </c>
      <c r="L11" s="63"/>
      <c r="M11" s="63"/>
      <c r="N11" s="93">
        <f t="shared" si="5"/>
        <v>670</v>
      </c>
      <c r="O11" s="29">
        <f>VLOOKUP(I11,[1]库存数据明细!$A$3773:$E$3846,5,0)</f>
        <v>720</v>
      </c>
      <c r="P11" s="29" t="str">
        <f t="shared" si="0"/>
        <v/>
      </c>
      <c r="Q11" s="102">
        <f t="shared" si="1"/>
        <v>-50</v>
      </c>
      <c r="R11" s="51" t="s">
        <v>254</v>
      </c>
      <c r="S11" s="52">
        <f t="shared" si="2"/>
        <v>0</v>
      </c>
      <c r="T11" s="53"/>
      <c r="U11" s="53"/>
      <c r="V11" s="53"/>
      <c r="W11" s="53"/>
      <c r="X11" s="53"/>
      <c r="Y11" s="53"/>
      <c r="Z11" s="53"/>
      <c r="AA11" s="53"/>
      <c r="AB11" s="53"/>
      <c r="AC11" s="51"/>
    </row>
    <row r="12" ht="18.75" spans="1:29">
      <c r="A12" s="15">
        <f t="shared" si="3"/>
        <v>9</v>
      </c>
      <c r="B12" s="28" t="s">
        <v>232</v>
      </c>
      <c r="C12" s="28" t="s">
        <v>233</v>
      </c>
      <c r="D12" s="74" t="s">
        <v>234</v>
      </c>
      <c r="E12" s="79" t="s">
        <v>255</v>
      </c>
      <c r="F12" s="76" t="s">
        <v>256</v>
      </c>
      <c r="G12" s="80"/>
      <c r="H12" s="78" t="s">
        <v>237</v>
      </c>
      <c r="I12" s="78" t="str">
        <f t="shared" si="4"/>
        <v>W1143REM0000113</v>
      </c>
      <c r="J12" s="92">
        <v>205</v>
      </c>
      <c r="K12" s="92">
        <v>205</v>
      </c>
      <c r="L12" s="63"/>
      <c r="M12" s="63"/>
      <c r="N12" s="93">
        <f t="shared" si="5"/>
        <v>205</v>
      </c>
      <c r="O12" s="29"/>
      <c r="P12" s="29">
        <f t="shared" si="0"/>
        <v>205</v>
      </c>
      <c r="Q12" s="102" t="str">
        <f t="shared" si="1"/>
        <v/>
      </c>
      <c r="R12" s="51" t="s">
        <v>247</v>
      </c>
      <c r="S12" s="52" t="str">
        <f t="shared" si="2"/>
        <v/>
      </c>
      <c r="T12" s="53"/>
      <c r="U12" s="53"/>
      <c r="V12" s="53"/>
      <c r="W12" s="53"/>
      <c r="X12" s="53"/>
      <c r="Y12" s="53"/>
      <c r="Z12" s="53"/>
      <c r="AA12" s="53"/>
      <c r="AB12" s="53"/>
      <c r="AC12" s="51"/>
    </row>
    <row r="13" ht="18.75" spans="1:29">
      <c r="A13" s="15">
        <f t="shared" si="3"/>
        <v>10</v>
      </c>
      <c r="B13" s="28" t="s">
        <v>232</v>
      </c>
      <c r="C13" s="28" t="s">
        <v>233</v>
      </c>
      <c r="D13" s="74" t="s">
        <v>234</v>
      </c>
      <c r="E13" s="79" t="s">
        <v>257</v>
      </c>
      <c r="F13" s="76" t="s">
        <v>258</v>
      </c>
      <c r="G13" s="77"/>
      <c r="H13" s="78" t="s">
        <v>237</v>
      </c>
      <c r="I13" s="78" t="str">
        <f t="shared" si="4"/>
        <v>W1143REM0001719</v>
      </c>
      <c r="J13" s="92">
        <v>162</v>
      </c>
      <c r="K13" s="92">
        <v>162</v>
      </c>
      <c r="L13" s="63"/>
      <c r="M13" s="63"/>
      <c r="N13" s="93">
        <f t="shared" si="5"/>
        <v>162</v>
      </c>
      <c r="O13" s="29"/>
      <c r="P13" s="29">
        <f t="shared" si="0"/>
        <v>162</v>
      </c>
      <c r="Q13" s="102" t="str">
        <f t="shared" si="1"/>
        <v/>
      </c>
      <c r="R13" s="51" t="s">
        <v>247</v>
      </c>
      <c r="S13" s="52" t="str">
        <f t="shared" si="2"/>
        <v/>
      </c>
      <c r="T13" s="53"/>
      <c r="U13" s="53"/>
      <c r="V13" s="53"/>
      <c r="W13" s="53"/>
      <c r="X13" s="53"/>
      <c r="Y13" s="53"/>
      <c r="Z13" s="53"/>
      <c r="AA13" s="53"/>
      <c r="AB13" s="53"/>
      <c r="AC13" s="51"/>
    </row>
    <row r="14" ht="18.75" spans="1:29">
      <c r="A14" s="15">
        <f t="shared" si="3"/>
        <v>11</v>
      </c>
      <c r="B14" s="28" t="s">
        <v>232</v>
      </c>
      <c r="C14" s="28" t="s">
        <v>233</v>
      </c>
      <c r="D14" s="74" t="s">
        <v>234</v>
      </c>
      <c r="E14" s="79" t="s">
        <v>259</v>
      </c>
      <c r="F14" s="76" t="s">
        <v>260</v>
      </c>
      <c r="G14" s="77"/>
      <c r="H14" s="78" t="s">
        <v>237</v>
      </c>
      <c r="I14" s="78" t="str">
        <f t="shared" si="4"/>
        <v>W1143REM0001729</v>
      </c>
      <c r="J14" s="92">
        <v>292</v>
      </c>
      <c r="K14" s="92">
        <v>292</v>
      </c>
      <c r="L14" s="63"/>
      <c r="M14" s="63"/>
      <c r="N14" s="93">
        <f t="shared" si="5"/>
        <v>292</v>
      </c>
      <c r="O14" s="29"/>
      <c r="P14" s="29">
        <f t="shared" si="0"/>
        <v>292</v>
      </c>
      <c r="Q14" s="102" t="str">
        <f t="shared" si="1"/>
        <v/>
      </c>
      <c r="R14" s="51" t="s">
        <v>247</v>
      </c>
      <c r="S14" s="52" t="str">
        <f t="shared" si="2"/>
        <v/>
      </c>
      <c r="T14" s="53"/>
      <c r="U14" s="53"/>
      <c r="V14" s="53"/>
      <c r="W14" s="53"/>
      <c r="X14" s="53"/>
      <c r="Y14" s="53"/>
      <c r="Z14" s="53"/>
      <c r="AA14" s="53"/>
      <c r="AB14" s="53"/>
      <c r="AC14" s="51"/>
    </row>
    <row r="15" ht="18.75" spans="1:29">
      <c r="A15" s="15">
        <f t="shared" ref="A15:A27" si="6">ROW()-3</f>
        <v>12</v>
      </c>
      <c r="B15" s="28" t="s">
        <v>232</v>
      </c>
      <c r="C15" s="28" t="s">
        <v>233</v>
      </c>
      <c r="D15" s="74" t="s">
        <v>234</v>
      </c>
      <c r="E15" s="81" t="s">
        <v>261</v>
      </c>
      <c r="F15" s="82" t="s">
        <v>262</v>
      </c>
      <c r="G15" s="77"/>
      <c r="H15" s="78" t="s">
        <v>237</v>
      </c>
      <c r="I15" s="78" t="str">
        <f t="shared" si="4"/>
        <v>W1143SHT0000504</v>
      </c>
      <c r="J15" s="94">
        <v>600</v>
      </c>
      <c r="K15" s="94">
        <v>600</v>
      </c>
      <c r="L15" s="63"/>
      <c r="M15" s="63"/>
      <c r="N15" s="93">
        <f t="shared" si="5"/>
        <v>600</v>
      </c>
      <c r="O15" s="29"/>
      <c r="P15" s="29">
        <f t="shared" si="0"/>
        <v>600</v>
      </c>
      <c r="Q15" s="102" t="str">
        <f t="shared" si="1"/>
        <v/>
      </c>
      <c r="R15" s="51" t="s">
        <v>247</v>
      </c>
      <c r="S15" s="52" t="str">
        <f t="shared" si="2"/>
        <v/>
      </c>
      <c r="T15" s="53"/>
      <c r="U15" s="53"/>
      <c r="V15" s="53"/>
      <c r="W15" s="53"/>
      <c r="X15" s="53"/>
      <c r="Y15" s="53"/>
      <c r="Z15" s="53"/>
      <c r="AA15" s="53"/>
      <c r="AB15" s="53"/>
      <c r="AC15" s="51"/>
    </row>
    <row r="16" ht="18.75" spans="1:29">
      <c r="A16" s="15">
        <f t="shared" si="6"/>
        <v>13</v>
      </c>
      <c r="B16" s="28" t="s">
        <v>232</v>
      </c>
      <c r="C16" s="28" t="s">
        <v>233</v>
      </c>
      <c r="D16" s="74" t="s">
        <v>234</v>
      </c>
      <c r="E16" s="81" t="s">
        <v>263</v>
      </c>
      <c r="F16" s="82" t="s">
        <v>264</v>
      </c>
      <c r="G16" s="77"/>
      <c r="H16" s="78" t="s">
        <v>237</v>
      </c>
      <c r="I16" s="78" t="str">
        <f t="shared" si="4"/>
        <v>W1143RIM0000015</v>
      </c>
      <c r="J16" s="94">
        <v>1946</v>
      </c>
      <c r="K16" s="94">
        <v>1946</v>
      </c>
      <c r="L16" s="63"/>
      <c r="M16" s="63"/>
      <c r="N16" s="93">
        <f t="shared" si="5"/>
        <v>1946</v>
      </c>
      <c r="O16" s="29">
        <f>VLOOKUP(I16,[1]库存数据明细!$A$3773:$E$3846,5,0)</f>
        <v>99</v>
      </c>
      <c r="P16" s="29">
        <f t="shared" si="0"/>
        <v>1847</v>
      </c>
      <c r="Q16" s="102" t="str">
        <f t="shared" si="1"/>
        <v/>
      </c>
      <c r="R16" s="51" t="s">
        <v>247</v>
      </c>
      <c r="S16" s="52">
        <f t="shared" si="2"/>
        <v>0</v>
      </c>
      <c r="T16" s="53"/>
      <c r="U16" s="53"/>
      <c r="V16" s="53"/>
      <c r="W16" s="53"/>
      <c r="X16" s="53"/>
      <c r="Y16" s="53"/>
      <c r="Z16" s="53"/>
      <c r="AA16" s="53"/>
      <c r="AB16" s="53"/>
      <c r="AC16" s="51"/>
    </row>
    <row r="17" ht="18.75" spans="1:29">
      <c r="A17" s="15">
        <f t="shared" si="6"/>
        <v>14</v>
      </c>
      <c r="B17" s="28" t="s">
        <v>232</v>
      </c>
      <c r="C17" s="28" t="s">
        <v>233</v>
      </c>
      <c r="D17" s="74" t="s">
        <v>234</v>
      </c>
      <c r="E17" s="81" t="s">
        <v>265</v>
      </c>
      <c r="F17" s="82" t="s">
        <v>266</v>
      </c>
      <c r="G17" s="77"/>
      <c r="H17" s="78" t="s">
        <v>237</v>
      </c>
      <c r="I17" s="78" t="str">
        <f t="shared" si="4"/>
        <v>W1143SHT0000506</v>
      </c>
      <c r="J17" s="94">
        <v>42</v>
      </c>
      <c r="K17" s="94">
        <v>42</v>
      </c>
      <c r="L17" s="63"/>
      <c r="M17" s="63"/>
      <c r="N17" s="93">
        <f t="shared" si="5"/>
        <v>42</v>
      </c>
      <c r="O17" s="29"/>
      <c r="P17" s="29">
        <f t="shared" si="0"/>
        <v>42</v>
      </c>
      <c r="Q17" s="102" t="str">
        <f t="shared" si="1"/>
        <v/>
      </c>
      <c r="R17" s="51" t="s">
        <v>247</v>
      </c>
      <c r="S17" s="52" t="str">
        <f t="shared" si="2"/>
        <v/>
      </c>
      <c r="T17" s="53"/>
      <c r="U17" s="53"/>
      <c r="V17" s="53"/>
      <c r="W17" s="53"/>
      <c r="X17" s="53"/>
      <c r="Y17" s="53"/>
      <c r="Z17" s="53"/>
      <c r="AA17" s="53"/>
      <c r="AB17" s="53"/>
      <c r="AC17" s="51"/>
    </row>
    <row r="18" ht="18.75" spans="1:29">
      <c r="A18" s="15">
        <f t="shared" si="6"/>
        <v>15</v>
      </c>
      <c r="B18" s="28" t="s">
        <v>232</v>
      </c>
      <c r="C18" s="28" t="s">
        <v>233</v>
      </c>
      <c r="D18" s="74" t="s">
        <v>234</v>
      </c>
      <c r="E18" s="81" t="s">
        <v>267</v>
      </c>
      <c r="F18" s="82" t="s">
        <v>268</v>
      </c>
      <c r="G18" s="77"/>
      <c r="H18" s="78" t="s">
        <v>237</v>
      </c>
      <c r="I18" s="78" t="str">
        <f t="shared" si="4"/>
        <v>W1143REM0010470</v>
      </c>
      <c r="J18" s="94">
        <v>514</v>
      </c>
      <c r="K18" s="94">
        <v>514</v>
      </c>
      <c r="L18" s="63"/>
      <c r="M18" s="63"/>
      <c r="N18" s="93">
        <f t="shared" si="5"/>
        <v>514</v>
      </c>
      <c r="O18" s="29"/>
      <c r="P18" s="29">
        <f t="shared" si="0"/>
        <v>514</v>
      </c>
      <c r="Q18" s="102" t="str">
        <f t="shared" si="1"/>
        <v/>
      </c>
      <c r="R18" s="51" t="s">
        <v>247</v>
      </c>
      <c r="S18" s="52" t="str">
        <f t="shared" si="2"/>
        <v/>
      </c>
      <c r="T18" s="53"/>
      <c r="U18" s="53"/>
      <c r="V18" s="53"/>
      <c r="W18" s="53"/>
      <c r="X18" s="53"/>
      <c r="Y18" s="53"/>
      <c r="Z18" s="53"/>
      <c r="AA18" s="53"/>
      <c r="AB18" s="53"/>
      <c r="AC18" s="51"/>
    </row>
    <row r="19" ht="18.75" spans="1:29">
      <c r="A19" s="15">
        <f t="shared" si="6"/>
        <v>16</v>
      </c>
      <c r="B19" s="28" t="s">
        <v>232</v>
      </c>
      <c r="C19" s="28" t="s">
        <v>233</v>
      </c>
      <c r="D19" s="74" t="s">
        <v>234</v>
      </c>
      <c r="E19" s="81" t="s">
        <v>269</v>
      </c>
      <c r="F19" s="82" t="s">
        <v>270</v>
      </c>
      <c r="G19" s="77"/>
      <c r="H19" s="78" t="s">
        <v>237</v>
      </c>
      <c r="I19" s="78" t="str">
        <f t="shared" si="4"/>
        <v>W1143REM0010471</v>
      </c>
      <c r="J19" s="94">
        <v>514</v>
      </c>
      <c r="K19" s="94">
        <v>514</v>
      </c>
      <c r="L19" s="63"/>
      <c r="M19" s="63"/>
      <c r="N19" s="93">
        <f t="shared" si="5"/>
        <v>514</v>
      </c>
      <c r="O19" s="29"/>
      <c r="P19" s="29">
        <f t="shared" si="0"/>
        <v>514</v>
      </c>
      <c r="Q19" s="102" t="str">
        <f t="shared" si="1"/>
        <v/>
      </c>
      <c r="R19" s="51" t="s">
        <v>247</v>
      </c>
      <c r="S19" s="52"/>
      <c r="T19" s="53"/>
      <c r="U19" s="53"/>
      <c r="V19" s="53"/>
      <c r="W19" s="53"/>
      <c r="X19" s="53"/>
      <c r="Y19" s="53"/>
      <c r="Z19" s="53"/>
      <c r="AA19" s="53"/>
      <c r="AB19" s="53"/>
      <c r="AC19" s="51"/>
    </row>
    <row r="20" ht="18.75" spans="1:29">
      <c r="A20" s="15">
        <f t="shared" si="6"/>
        <v>17</v>
      </c>
      <c r="B20" s="28" t="s">
        <v>232</v>
      </c>
      <c r="C20" s="28" t="s">
        <v>233</v>
      </c>
      <c r="D20" s="74" t="s">
        <v>234</v>
      </c>
      <c r="E20" s="81" t="s">
        <v>271</v>
      </c>
      <c r="F20" s="82" t="s">
        <v>272</v>
      </c>
      <c r="G20" s="77"/>
      <c r="H20" s="78" t="s">
        <v>237</v>
      </c>
      <c r="I20" s="78" t="str">
        <f t="shared" si="4"/>
        <v>W1143REM0000093</v>
      </c>
      <c r="J20" s="94">
        <v>880</v>
      </c>
      <c r="K20" s="94">
        <v>880</v>
      </c>
      <c r="L20" s="63"/>
      <c r="M20" s="63"/>
      <c r="N20" s="93">
        <f t="shared" si="5"/>
        <v>880</v>
      </c>
      <c r="O20" s="29"/>
      <c r="P20" s="29">
        <f t="shared" si="0"/>
        <v>880</v>
      </c>
      <c r="Q20" s="102" t="str">
        <f t="shared" si="1"/>
        <v/>
      </c>
      <c r="R20" s="51" t="s">
        <v>247</v>
      </c>
      <c r="S20" s="52"/>
      <c r="T20" s="53"/>
      <c r="U20" s="53"/>
      <c r="V20" s="53"/>
      <c r="W20" s="53"/>
      <c r="X20" s="53"/>
      <c r="Y20" s="53"/>
      <c r="Z20" s="53"/>
      <c r="AA20" s="53"/>
      <c r="AB20" s="53"/>
      <c r="AC20" s="51"/>
    </row>
    <row r="21" ht="18.75" spans="1:29">
      <c r="A21" s="15">
        <f t="shared" si="6"/>
        <v>18</v>
      </c>
      <c r="B21" s="28" t="s">
        <v>232</v>
      </c>
      <c r="C21" s="28" t="s">
        <v>233</v>
      </c>
      <c r="D21" s="74" t="s">
        <v>234</v>
      </c>
      <c r="E21" s="81" t="s">
        <v>273</v>
      </c>
      <c r="F21" s="82" t="s">
        <v>274</v>
      </c>
      <c r="G21" s="77"/>
      <c r="H21" s="78" t="s">
        <v>237</v>
      </c>
      <c r="I21" s="78" t="str">
        <f t="shared" si="4"/>
        <v>W1143REM0000121</v>
      </c>
      <c r="J21" s="94">
        <v>1279</v>
      </c>
      <c r="K21" s="94">
        <v>1279</v>
      </c>
      <c r="L21" s="63"/>
      <c r="M21" s="63"/>
      <c r="N21" s="93">
        <f t="shared" si="5"/>
        <v>1279</v>
      </c>
      <c r="O21" s="29"/>
      <c r="P21" s="29">
        <f t="shared" si="0"/>
        <v>1279</v>
      </c>
      <c r="Q21" s="102" t="str">
        <f t="shared" si="1"/>
        <v/>
      </c>
      <c r="R21" s="51" t="s">
        <v>247</v>
      </c>
      <c r="S21" s="52"/>
      <c r="T21" s="53"/>
      <c r="U21" s="53"/>
      <c r="V21" s="53"/>
      <c r="W21" s="53"/>
      <c r="X21" s="53"/>
      <c r="Y21" s="53"/>
      <c r="Z21" s="53"/>
      <c r="AA21" s="53"/>
      <c r="AB21" s="53"/>
      <c r="AC21" s="51"/>
    </row>
    <row r="22" ht="18.75" spans="1:29">
      <c r="A22" s="15">
        <f t="shared" si="6"/>
        <v>19</v>
      </c>
      <c r="B22" s="28" t="s">
        <v>232</v>
      </c>
      <c r="C22" s="28" t="s">
        <v>233</v>
      </c>
      <c r="D22" s="74" t="s">
        <v>234</v>
      </c>
      <c r="E22" s="81" t="s">
        <v>275</v>
      </c>
      <c r="F22" s="82" t="s">
        <v>276</v>
      </c>
      <c r="G22" s="77"/>
      <c r="H22" s="78" t="s">
        <v>237</v>
      </c>
      <c r="I22" s="78" t="str">
        <f t="shared" si="4"/>
        <v>W1143SLT0000400</v>
      </c>
      <c r="J22" s="94">
        <v>336</v>
      </c>
      <c r="K22" s="94">
        <v>336</v>
      </c>
      <c r="L22" s="63"/>
      <c r="M22" s="63"/>
      <c r="N22" s="93">
        <v>671</v>
      </c>
      <c r="O22" s="29"/>
      <c r="P22" s="29">
        <f t="shared" si="0"/>
        <v>671</v>
      </c>
      <c r="Q22" s="102" t="str">
        <f t="shared" si="1"/>
        <v/>
      </c>
      <c r="R22" s="51" t="s">
        <v>247</v>
      </c>
      <c r="S22" s="52"/>
      <c r="T22" s="53"/>
      <c r="U22" s="53"/>
      <c r="V22" s="53"/>
      <c r="W22" s="53"/>
      <c r="X22" s="53"/>
      <c r="Y22" s="53"/>
      <c r="Z22" s="53"/>
      <c r="AA22" s="53"/>
      <c r="AB22" s="53"/>
      <c r="AC22" s="51"/>
    </row>
    <row r="23" ht="18.75" spans="1:29">
      <c r="A23" s="15">
        <f t="shared" si="6"/>
        <v>20</v>
      </c>
      <c r="B23" s="28" t="s">
        <v>232</v>
      </c>
      <c r="C23" s="28" t="s">
        <v>233</v>
      </c>
      <c r="D23" s="74" t="s">
        <v>234</v>
      </c>
      <c r="E23" s="81" t="s">
        <v>277</v>
      </c>
      <c r="F23" s="82" t="s">
        <v>278</v>
      </c>
      <c r="G23" s="77"/>
      <c r="H23" s="78" t="s">
        <v>237</v>
      </c>
      <c r="I23" s="78" t="str">
        <f t="shared" si="4"/>
        <v>W1143SLT0010369</v>
      </c>
      <c r="J23" s="94">
        <v>122</v>
      </c>
      <c r="K23" s="94">
        <v>122</v>
      </c>
      <c r="L23" s="63"/>
      <c r="M23" s="63"/>
      <c r="N23" s="93">
        <f t="shared" ref="N23:N38" si="7">K23</f>
        <v>122</v>
      </c>
      <c r="O23" s="29"/>
      <c r="P23" s="29">
        <f t="shared" si="0"/>
        <v>122</v>
      </c>
      <c r="Q23" s="102" t="str">
        <f t="shared" si="1"/>
        <v/>
      </c>
      <c r="R23" s="51" t="s">
        <v>279</v>
      </c>
      <c r="S23" s="52"/>
      <c r="T23" s="53"/>
      <c r="U23" s="53"/>
      <c r="V23" s="53"/>
      <c r="W23" s="53"/>
      <c r="X23" s="53"/>
      <c r="Y23" s="53"/>
      <c r="Z23" s="53"/>
      <c r="AA23" s="53"/>
      <c r="AB23" s="53"/>
      <c r="AC23" s="51"/>
    </row>
    <row r="24" ht="18.75" spans="1:29">
      <c r="A24" s="15">
        <f t="shared" si="6"/>
        <v>21</v>
      </c>
      <c r="B24" s="28" t="s">
        <v>232</v>
      </c>
      <c r="C24" s="28" t="s">
        <v>233</v>
      </c>
      <c r="D24" s="74" t="s">
        <v>234</v>
      </c>
      <c r="E24" s="79" t="s">
        <v>280</v>
      </c>
      <c r="F24" s="76" t="s">
        <v>281</v>
      </c>
      <c r="G24" s="77"/>
      <c r="H24" s="78" t="s">
        <v>237</v>
      </c>
      <c r="I24" s="78" t="str">
        <f t="shared" si="4"/>
        <v>W1143SLT0010370</v>
      </c>
      <c r="J24" s="92">
        <v>722</v>
      </c>
      <c r="K24" s="92">
        <v>722</v>
      </c>
      <c r="L24" s="63"/>
      <c r="M24" s="63"/>
      <c r="N24" s="93">
        <f t="shared" si="7"/>
        <v>722</v>
      </c>
      <c r="O24" s="29"/>
      <c r="P24" s="29">
        <f t="shared" si="0"/>
        <v>722</v>
      </c>
      <c r="Q24" s="102" t="str">
        <f t="shared" si="1"/>
        <v/>
      </c>
      <c r="R24" s="51" t="s">
        <v>279</v>
      </c>
      <c r="S24" s="52"/>
      <c r="T24" s="53"/>
      <c r="U24" s="53"/>
      <c r="V24" s="53"/>
      <c r="W24" s="53"/>
      <c r="X24" s="53"/>
      <c r="Y24" s="53"/>
      <c r="Z24" s="53"/>
      <c r="AA24" s="53"/>
      <c r="AB24" s="53"/>
      <c r="AC24" s="51"/>
    </row>
    <row r="25" ht="18.75" spans="1:29">
      <c r="A25" s="15">
        <f t="shared" si="6"/>
        <v>22</v>
      </c>
      <c r="B25" s="28" t="s">
        <v>232</v>
      </c>
      <c r="C25" s="28" t="s">
        <v>233</v>
      </c>
      <c r="D25" s="74" t="s">
        <v>234</v>
      </c>
      <c r="E25" s="79" t="s">
        <v>282</v>
      </c>
      <c r="F25" s="76" t="s">
        <v>283</v>
      </c>
      <c r="G25" s="77"/>
      <c r="H25" s="78" t="s">
        <v>237</v>
      </c>
      <c r="I25" s="78" t="str">
        <f t="shared" si="4"/>
        <v>W1143REM0001183</v>
      </c>
      <c r="J25" s="92">
        <v>330</v>
      </c>
      <c r="K25" s="92">
        <v>330</v>
      </c>
      <c r="L25" s="63"/>
      <c r="M25" s="63"/>
      <c r="N25" s="93">
        <f t="shared" si="7"/>
        <v>330</v>
      </c>
      <c r="O25" s="29"/>
      <c r="P25" s="29">
        <f t="shared" si="0"/>
        <v>330</v>
      </c>
      <c r="Q25" s="102" t="str">
        <f t="shared" si="1"/>
        <v/>
      </c>
      <c r="R25" s="51" t="s">
        <v>247</v>
      </c>
      <c r="S25" s="52"/>
      <c r="T25" s="53"/>
      <c r="U25" s="53"/>
      <c r="V25" s="53"/>
      <c r="W25" s="53"/>
      <c r="X25" s="53"/>
      <c r="Y25" s="53"/>
      <c r="Z25" s="53"/>
      <c r="AA25" s="53"/>
      <c r="AB25" s="53"/>
      <c r="AC25" s="51"/>
    </row>
    <row r="26" ht="18.75" spans="1:29">
      <c r="A26" s="15">
        <f t="shared" si="6"/>
        <v>23</v>
      </c>
      <c r="B26" s="28" t="s">
        <v>232</v>
      </c>
      <c r="C26" s="28" t="s">
        <v>233</v>
      </c>
      <c r="D26" s="74" t="s">
        <v>234</v>
      </c>
      <c r="E26" s="79" t="s">
        <v>284</v>
      </c>
      <c r="F26" s="76" t="s">
        <v>285</v>
      </c>
      <c r="G26" s="77"/>
      <c r="H26" s="78" t="s">
        <v>237</v>
      </c>
      <c r="I26" s="78" t="str">
        <f t="shared" si="4"/>
        <v>W1143REM0001180</v>
      </c>
      <c r="J26" s="92">
        <v>391</v>
      </c>
      <c r="K26" s="92">
        <v>391</v>
      </c>
      <c r="L26" s="63"/>
      <c r="M26" s="63"/>
      <c r="N26" s="93">
        <f t="shared" si="7"/>
        <v>391</v>
      </c>
      <c r="O26" s="29"/>
      <c r="P26" s="29">
        <f t="shared" si="0"/>
        <v>391</v>
      </c>
      <c r="Q26" s="102" t="str">
        <f t="shared" si="1"/>
        <v/>
      </c>
      <c r="R26" s="51" t="s">
        <v>247</v>
      </c>
      <c r="S26" s="52"/>
      <c r="T26" s="53"/>
      <c r="U26" s="53"/>
      <c r="V26" s="53"/>
      <c r="W26" s="53"/>
      <c r="X26" s="53"/>
      <c r="Y26" s="53"/>
      <c r="Z26" s="53"/>
      <c r="AA26" s="53"/>
      <c r="AB26" s="53"/>
      <c r="AC26" s="51"/>
    </row>
    <row r="27" ht="18.75" spans="1:29">
      <c r="A27" s="15">
        <f t="shared" ref="A27:A38" si="8">ROW()-3</f>
        <v>24</v>
      </c>
      <c r="B27" s="28" t="s">
        <v>232</v>
      </c>
      <c r="C27" s="28" t="s">
        <v>233</v>
      </c>
      <c r="D27" s="74" t="s">
        <v>286</v>
      </c>
      <c r="E27" s="79" t="s">
        <v>287</v>
      </c>
      <c r="F27" s="76" t="s">
        <v>288</v>
      </c>
      <c r="G27" s="77"/>
      <c r="H27" s="78" t="s">
        <v>289</v>
      </c>
      <c r="I27" s="78" t="str">
        <f t="shared" si="4"/>
        <v>W1143TMI0000008</v>
      </c>
      <c r="J27" s="92">
        <v>25</v>
      </c>
      <c r="K27" s="92">
        <v>25</v>
      </c>
      <c r="L27" s="63"/>
      <c r="M27" s="63"/>
      <c r="N27" s="93">
        <f t="shared" si="7"/>
        <v>25</v>
      </c>
      <c r="O27" s="29">
        <f>VLOOKUP(I27,[1]库存数据明细!$A$3773:$E$3846,5,0)</f>
        <v>110.1202</v>
      </c>
      <c r="P27" s="29" t="str">
        <f t="shared" si="0"/>
        <v/>
      </c>
      <c r="Q27" s="102">
        <f t="shared" si="1"/>
        <v>-85.1202</v>
      </c>
      <c r="R27" s="51" t="s">
        <v>290</v>
      </c>
      <c r="S27" s="52"/>
      <c r="T27" s="53"/>
      <c r="U27" s="53"/>
      <c r="V27" s="53"/>
      <c r="W27" s="53"/>
      <c r="X27" s="53"/>
      <c r="Y27" s="53"/>
      <c r="Z27" s="53"/>
      <c r="AA27" s="53"/>
      <c r="AB27" s="53"/>
      <c r="AC27" s="51"/>
    </row>
    <row r="28" ht="18.75" spans="1:29">
      <c r="A28" s="15">
        <f t="shared" si="8"/>
        <v>25</v>
      </c>
      <c r="B28" s="28" t="s">
        <v>232</v>
      </c>
      <c r="C28" s="28" t="s">
        <v>233</v>
      </c>
      <c r="D28" s="74" t="s">
        <v>286</v>
      </c>
      <c r="E28" s="79" t="s">
        <v>291</v>
      </c>
      <c r="F28" s="76" t="s">
        <v>292</v>
      </c>
      <c r="G28" s="77"/>
      <c r="H28" s="78" t="s">
        <v>293</v>
      </c>
      <c r="I28" s="78" t="str">
        <f t="shared" si="4"/>
        <v>W1143TMI0000014</v>
      </c>
      <c r="J28" s="92">
        <v>275</v>
      </c>
      <c r="K28" s="92">
        <v>275</v>
      </c>
      <c r="L28" s="63"/>
      <c r="M28" s="63"/>
      <c r="N28" s="93">
        <f t="shared" si="7"/>
        <v>275</v>
      </c>
      <c r="O28" s="29">
        <f>VLOOKUP(I28,[1]库存数据明细!$A$3773:$E$3846,5,0)</f>
        <v>584.11653</v>
      </c>
      <c r="P28" s="29" t="str">
        <f t="shared" si="0"/>
        <v/>
      </c>
      <c r="Q28" s="102">
        <f t="shared" si="1"/>
        <v>-309.11653</v>
      </c>
      <c r="R28" s="51" t="s">
        <v>294</v>
      </c>
      <c r="S28" s="52"/>
      <c r="T28" s="53"/>
      <c r="U28" s="53"/>
      <c r="V28" s="53"/>
      <c r="W28" s="53"/>
      <c r="X28" s="53"/>
      <c r="Y28" s="53"/>
      <c r="Z28" s="53"/>
      <c r="AA28" s="53"/>
      <c r="AB28" s="53"/>
      <c r="AC28" s="51"/>
    </row>
    <row r="29" ht="18.75" spans="1:29">
      <c r="A29" s="15">
        <f t="shared" si="8"/>
        <v>26</v>
      </c>
      <c r="B29" s="28" t="s">
        <v>232</v>
      </c>
      <c r="C29" s="28" t="s">
        <v>233</v>
      </c>
      <c r="D29" s="74" t="s">
        <v>286</v>
      </c>
      <c r="E29" s="79" t="s">
        <v>295</v>
      </c>
      <c r="F29" s="76" t="s">
        <v>296</v>
      </c>
      <c r="G29" s="77"/>
      <c r="H29" s="78" t="s">
        <v>293</v>
      </c>
      <c r="I29" s="78" t="str">
        <f t="shared" si="4"/>
        <v>W1143TMI0000045</v>
      </c>
      <c r="J29" s="92">
        <v>50</v>
      </c>
      <c r="K29" s="92">
        <v>50</v>
      </c>
      <c r="L29" s="63"/>
      <c r="M29" s="63"/>
      <c r="N29" s="93">
        <f t="shared" si="7"/>
        <v>50</v>
      </c>
      <c r="O29" s="29">
        <f>VLOOKUP(I29,[1]库存数据明细!$A$3773:$E$3846,5,0)</f>
        <v>21.706</v>
      </c>
      <c r="P29" s="29">
        <f t="shared" si="0"/>
        <v>28.294</v>
      </c>
      <c r="Q29" s="102" t="str">
        <f t="shared" si="1"/>
        <v/>
      </c>
      <c r="R29" s="51" t="s">
        <v>294</v>
      </c>
      <c r="S29" s="52"/>
      <c r="T29" s="53"/>
      <c r="U29" s="53"/>
      <c r="V29" s="53"/>
      <c r="W29" s="53"/>
      <c r="X29" s="53"/>
      <c r="Y29" s="53"/>
      <c r="Z29" s="53"/>
      <c r="AA29" s="53"/>
      <c r="AB29" s="53"/>
      <c r="AC29" s="51"/>
    </row>
    <row r="30" ht="18.75" spans="1:29">
      <c r="A30" s="15">
        <f t="shared" si="8"/>
        <v>27</v>
      </c>
      <c r="B30" s="28" t="s">
        <v>232</v>
      </c>
      <c r="C30" s="28" t="s">
        <v>233</v>
      </c>
      <c r="D30" s="74" t="s">
        <v>286</v>
      </c>
      <c r="E30" s="79" t="s">
        <v>297</v>
      </c>
      <c r="F30" s="76" t="s">
        <v>298</v>
      </c>
      <c r="G30" s="77"/>
      <c r="H30" s="78" t="s">
        <v>293</v>
      </c>
      <c r="I30" s="78" t="str">
        <f t="shared" si="4"/>
        <v>W1143TMI0000049</v>
      </c>
      <c r="J30" s="92">
        <v>425</v>
      </c>
      <c r="K30" s="92">
        <v>200</v>
      </c>
      <c r="L30" s="63"/>
      <c r="M30" s="63"/>
      <c r="N30" s="93">
        <f t="shared" si="7"/>
        <v>200</v>
      </c>
      <c r="O30" s="29">
        <f>VLOOKUP(I30,[1]库存数据明细!$A$3773:$E$3846,5,0)</f>
        <v>4034.151</v>
      </c>
      <c r="P30" s="29" t="str">
        <f t="shared" si="0"/>
        <v/>
      </c>
      <c r="Q30" s="102">
        <f t="shared" si="1"/>
        <v>-3834.151</v>
      </c>
      <c r="R30" s="51" t="s">
        <v>299</v>
      </c>
      <c r="S30" s="52"/>
      <c r="T30" s="53"/>
      <c r="U30" s="53"/>
      <c r="V30" s="53"/>
      <c r="W30" s="53"/>
      <c r="X30" s="53"/>
      <c r="Y30" s="53"/>
      <c r="Z30" s="53"/>
      <c r="AA30" s="53"/>
      <c r="AB30" s="53"/>
      <c r="AC30" s="51"/>
    </row>
    <row r="31" ht="18.75" spans="1:29">
      <c r="A31" s="15">
        <f t="shared" si="8"/>
        <v>28</v>
      </c>
      <c r="B31" s="28" t="s">
        <v>232</v>
      </c>
      <c r="C31" s="28" t="s">
        <v>233</v>
      </c>
      <c r="D31" s="74" t="s">
        <v>286</v>
      </c>
      <c r="E31" s="79" t="s">
        <v>300</v>
      </c>
      <c r="F31" s="76" t="s">
        <v>301</v>
      </c>
      <c r="G31" s="77"/>
      <c r="H31" s="78" t="s">
        <v>293</v>
      </c>
      <c r="I31" s="78" t="str">
        <f t="shared" si="4"/>
        <v>W1143TMI0000051</v>
      </c>
      <c r="J31" s="92">
        <v>175</v>
      </c>
      <c r="K31" s="92">
        <v>175</v>
      </c>
      <c r="L31" s="63"/>
      <c r="M31" s="63"/>
      <c r="N31" s="93">
        <f t="shared" si="7"/>
        <v>175</v>
      </c>
      <c r="O31" s="29">
        <f>VLOOKUP(I31,[1]库存数据明细!$A$3773:$E$3846,5,0)</f>
        <v>412.29104</v>
      </c>
      <c r="P31" s="29" t="str">
        <f t="shared" si="0"/>
        <v/>
      </c>
      <c r="Q31" s="102">
        <f t="shared" si="1"/>
        <v>-237.29104</v>
      </c>
      <c r="R31" s="51" t="s">
        <v>294</v>
      </c>
      <c r="S31" s="52"/>
      <c r="T31" s="53"/>
      <c r="U31" s="53"/>
      <c r="V31" s="53"/>
      <c r="W31" s="53"/>
      <c r="X31" s="53"/>
      <c r="Y31" s="53"/>
      <c r="Z31" s="53"/>
      <c r="AA31" s="53"/>
      <c r="AB31" s="53"/>
      <c r="AC31" s="51"/>
    </row>
    <row r="32" ht="18.75" spans="1:29">
      <c r="A32" s="15">
        <f t="shared" si="8"/>
        <v>29</v>
      </c>
      <c r="B32" s="28" t="s">
        <v>232</v>
      </c>
      <c r="C32" s="28" t="s">
        <v>233</v>
      </c>
      <c r="D32" s="74" t="s">
        <v>286</v>
      </c>
      <c r="E32" s="79" t="s">
        <v>302</v>
      </c>
      <c r="F32" s="76" t="s">
        <v>303</v>
      </c>
      <c r="G32" s="77"/>
      <c r="H32" s="78" t="s">
        <v>293</v>
      </c>
      <c r="I32" s="78" t="str">
        <f t="shared" si="4"/>
        <v>W1143tmi0000095</v>
      </c>
      <c r="J32" s="92">
        <v>250</v>
      </c>
      <c r="K32" s="92">
        <v>250</v>
      </c>
      <c r="L32" s="63"/>
      <c r="M32" s="63"/>
      <c r="N32" s="93">
        <f t="shared" si="7"/>
        <v>250</v>
      </c>
      <c r="O32" s="29">
        <f>VLOOKUP(I32,[1]库存数据明细!$A$3773:$E$3846,5,0)</f>
        <v>750.59402</v>
      </c>
      <c r="P32" s="29" t="str">
        <f t="shared" si="0"/>
        <v/>
      </c>
      <c r="Q32" s="102">
        <f t="shared" si="1"/>
        <v>-500.59402</v>
      </c>
      <c r="R32" s="51" t="s">
        <v>294</v>
      </c>
      <c r="S32" s="52"/>
      <c r="T32" s="53"/>
      <c r="U32" s="53"/>
      <c r="V32" s="53"/>
      <c r="W32" s="53"/>
      <c r="X32" s="53"/>
      <c r="Y32" s="53"/>
      <c r="Z32" s="53"/>
      <c r="AA32" s="53"/>
      <c r="AB32" s="53"/>
      <c r="AC32" s="51"/>
    </row>
    <row r="33" ht="18.75" spans="1:29">
      <c r="A33" s="15">
        <f t="shared" si="8"/>
        <v>30</v>
      </c>
      <c r="B33" s="28" t="s">
        <v>232</v>
      </c>
      <c r="C33" s="28" t="s">
        <v>233</v>
      </c>
      <c r="D33" s="74" t="s">
        <v>286</v>
      </c>
      <c r="E33" s="79" t="s">
        <v>304</v>
      </c>
      <c r="F33" s="76" t="s">
        <v>305</v>
      </c>
      <c r="G33" s="77"/>
      <c r="H33" s="78" t="s">
        <v>293</v>
      </c>
      <c r="I33" s="78" t="str">
        <f t="shared" si="4"/>
        <v>W1143tmi0000099</v>
      </c>
      <c r="J33" s="92">
        <v>100</v>
      </c>
      <c r="K33" s="92">
        <v>100</v>
      </c>
      <c r="L33" s="63"/>
      <c r="M33" s="63"/>
      <c r="N33" s="93">
        <f t="shared" si="7"/>
        <v>100</v>
      </c>
      <c r="O33" s="29">
        <f>VLOOKUP(I33,[1]库存数据明细!$A$3773:$E$3846,5,0)</f>
        <v>482.346</v>
      </c>
      <c r="P33" s="29" t="str">
        <f t="shared" si="0"/>
        <v/>
      </c>
      <c r="Q33" s="102">
        <f t="shared" si="1"/>
        <v>-382.346</v>
      </c>
      <c r="R33" s="51" t="s">
        <v>306</v>
      </c>
      <c r="S33" s="52"/>
      <c r="T33" s="53"/>
      <c r="U33" s="53"/>
      <c r="V33" s="53"/>
      <c r="W33" s="53"/>
      <c r="X33" s="53"/>
      <c r="Y33" s="53"/>
      <c r="Z33" s="53"/>
      <c r="AA33" s="53"/>
      <c r="AB33" s="53"/>
      <c r="AC33" s="51"/>
    </row>
    <row r="34" ht="18.75" spans="1:29">
      <c r="A34" s="15">
        <f t="shared" si="8"/>
        <v>31</v>
      </c>
      <c r="B34" s="28" t="s">
        <v>232</v>
      </c>
      <c r="C34" s="28" t="s">
        <v>233</v>
      </c>
      <c r="D34" s="74" t="s">
        <v>286</v>
      </c>
      <c r="E34" s="79" t="s">
        <v>307</v>
      </c>
      <c r="F34" s="76" t="s">
        <v>308</v>
      </c>
      <c r="G34" s="77"/>
      <c r="H34" s="78" t="s">
        <v>293</v>
      </c>
      <c r="I34" s="78" t="str">
        <f t="shared" si="4"/>
        <v>W1143TMI0000108</v>
      </c>
      <c r="J34" s="92">
        <v>25</v>
      </c>
      <c r="K34" s="92">
        <v>25</v>
      </c>
      <c r="L34" s="63"/>
      <c r="M34" s="63"/>
      <c r="N34" s="93">
        <f t="shared" si="7"/>
        <v>25</v>
      </c>
      <c r="O34" s="29">
        <f>VLOOKUP(I34,[1]库存数据明细!$A$3773:$E$3846,5,0)</f>
        <v>134.5985</v>
      </c>
      <c r="P34" s="29" t="str">
        <f t="shared" si="0"/>
        <v/>
      </c>
      <c r="Q34" s="102">
        <f t="shared" si="1"/>
        <v>-109.5985</v>
      </c>
      <c r="R34" s="51" t="s">
        <v>294</v>
      </c>
      <c r="S34" s="52"/>
      <c r="T34" s="53"/>
      <c r="U34" s="53"/>
      <c r="V34" s="53"/>
      <c r="W34" s="53"/>
      <c r="X34" s="53"/>
      <c r="Y34" s="53"/>
      <c r="Z34" s="53"/>
      <c r="AA34" s="53"/>
      <c r="AB34" s="53"/>
      <c r="AC34" s="51"/>
    </row>
    <row r="35" ht="18.75" spans="1:29">
      <c r="A35" s="15">
        <f t="shared" si="8"/>
        <v>32</v>
      </c>
      <c r="B35" s="28" t="s">
        <v>232</v>
      </c>
      <c r="C35" s="28" t="s">
        <v>233</v>
      </c>
      <c r="D35" s="74" t="s">
        <v>286</v>
      </c>
      <c r="E35" s="79" t="s">
        <v>309</v>
      </c>
      <c r="F35" s="76" t="s">
        <v>310</v>
      </c>
      <c r="G35" s="77"/>
      <c r="H35" s="78" t="s">
        <v>293</v>
      </c>
      <c r="I35" s="78" t="str">
        <f t="shared" si="4"/>
        <v>W1143TMI0000126</v>
      </c>
      <c r="J35" s="92">
        <v>225</v>
      </c>
      <c r="K35" s="92">
        <v>225</v>
      </c>
      <c r="L35" s="63"/>
      <c r="M35" s="63"/>
      <c r="N35" s="93">
        <f t="shared" si="7"/>
        <v>225</v>
      </c>
      <c r="O35" s="29">
        <f>VLOOKUP(I35,[1]库存数据明细!$A$3773:$E$3846,5,0)</f>
        <v>5205.21</v>
      </c>
      <c r="P35" s="29" t="str">
        <f t="shared" si="0"/>
        <v/>
      </c>
      <c r="Q35" s="102">
        <f t="shared" si="1"/>
        <v>-4980.21</v>
      </c>
      <c r="R35" s="51" t="s">
        <v>311</v>
      </c>
      <c r="S35" s="52"/>
      <c r="T35" s="53"/>
      <c r="U35" s="53"/>
      <c r="V35" s="53"/>
      <c r="W35" s="53"/>
      <c r="X35" s="53"/>
      <c r="Y35" s="53"/>
      <c r="Z35" s="53"/>
      <c r="AA35" s="53"/>
      <c r="AB35" s="53"/>
      <c r="AC35" s="51"/>
    </row>
    <row r="36" ht="18.75" spans="1:29">
      <c r="A36" s="15">
        <f t="shared" si="8"/>
        <v>33</v>
      </c>
      <c r="B36" s="28" t="s">
        <v>232</v>
      </c>
      <c r="C36" s="28" t="s">
        <v>233</v>
      </c>
      <c r="D36" s="74" t="s">
        <v>286</v>
      </c>
      <c r="E36" s="79" t="s">
        <v>312</v>
      </c>
      <c r="F36" s="76" t="s">
        <v>313</v>
      </c>
      <c r="G36" s="77"/>
      <c r="H36" s="78" t="s">
        <v>293</v>
      </c>
      <c r="I36" s="78" t="str">
        <f t="shared" si="4"/>
        <v>W1143TMI0000090</v>
      </c>
      <c r="J36" s="92">
        <v>45</v>
      </c>
      <c r="K36" s="92">
        <v>45</v>
      </c>
      <c r="L36" s="63"/>
      <c r="M36" s="63"/>
      <c r="N36" s="93">
        <f t="shared" si="7"/>
        <v>45</v>
      </c>
      <c r="O36" s="29"/>
      <c r="P36" s="29">
        <f t="shared" si="0"/>
        <v>45</v>
      </c>
      <c r="Q36" s="102" t="str">
        <f t="shared" si="1"/>
        <v/>
      </c>
      <c r="R36" s="51"/>
      <c r="S36" s="52"/>
      <c r="T36" s="53"/>
      <c r="U36" s="53"/>
      <c r="V36" s="53"/>
      <c r="W36" s="53"/>
      <c r="X36" s="53"/>
      <c r="Y36" s="53"/>
      <c r="Z36" s="53"/>
      <c r="AA36" s="53"/>
      <c r="AB36" s="53"/>
      <c r="AC36" s="51"/>
    </row>
    <row r="37" ht="18.75" spans="1:29">
      <c r="A37" s="15">
        <f t="shared" si="8"/>
        <v>34</v>
      </c>
      <c r="B37" s="28" t="s">
        <v>232</v>
      </c>
      <c r="C37" s="28" t="s">
        <v>233</v>
      </c>
      <c r="D37" s="74" t="s">
        <v>286</v>
      </c>
      <c r="E37" s="79" t="s">
        <v>314</v>
      </c>
      <c r="F37" s="76" t="s">
        <v>315</v>
      </c>
      <c r="G37" s="77"/>
      <c r="H37" s="78" t="s">
        <v>293</v>
      </c>
      <c r="I37" s="78" t="str">
        <f t="shared" si="4"/>
        <v>W1143TMI0000081</v>
      </c>
      <c r="J37" s="92">
        <v>100</v>
      </c>
      <c r="K37" s="92">
        <v>100</v>
      </c>
      <c r="L37" s="63"/>
      <c r="M37" s="63"/>
      <c r="N37" s="93">
        <f t="shared" si="7"/>
        <v>100</v>
      </c>
      <c r="O37" s="29">
        <f>VLOOKUP(I37,[1]库存数据明细!$A$3773:$E$3846,5,0)</f>
        <v>20.009</v>
      </c>
      <c r="P37" s="29">
        <f t="shared" si="0"/>
        <v>79.991</v>
      </c>
      <c r="Q37" s="102" t="str">
        <f t="shared" si="1"/>
        <v/>
      </c>
      <c r="R37" s="51"/>
      <c r="S37" s="52"/>
      <c r="T37" s="53"/>
      <c r="U37" s="53"/>
      <c r="V37" s="53"/>
      <c r="W37" s="53"/>
      <c r="X37" s="53"/>
      <c r="Y37" s="53"/>
      <c r="Z37" s="53"/>
      <c r="AA37" s="53"/>
      <c r="AB37" s="53"/>
      <c r="AC37" s="51"/>
    </row>
    <row r="38" ht="18.75" spans="1:29">
      <c r="A38" s="15">
        <f t="shared" si="8"/>
        <v>35</v>
      </c>
      <c r="B38" s="28" t="s">
        <v>232</v>
      </c>
      <c r="C38" s="28" t="s">
        <v>233</v>
      </c>
      <c r="D38" s="74" t="s">
        <v>286</v>
      </c>
      <c r="E38" s="79" t="s">
        <v>316</v>
      </c>
      <c r="F38" s="76" t="s">
        <v>317</v>
      </c>
      <c r="G38" s="77"/>
      <c r="H38" s="78" t="s">
        <v>293</v>
      </c>
      <c r="I38" s="78" t="str">
        <f t="shared" si="4"/>
        <v>W1143TMI0000094</v>
      </c>
      <c r="J38" s="92">
        <v>75</v>
      </c>
      <c r="K38" s="92">
        <v>75</v>
      </c>
      <c r="L38" s="63"/>
      <c r="M38" s="63"/>
      <c r="N38" s="93">
        <f t="shared" si="7"/>
        <v>75</v>
      </c>
      <c r="O38" s="29"/>
      <c r="P38" s="29">
        <f t="shared" si="0"/>
        <v>75</v>
      </c>
      <c r="Q38" s="102" t="str">
        <f t="shared" si="1"/>
        <v/>
      </c>
      <c r="R38" s="51"/>
      <c r="S38" s="52"/>
      <c r="T38" s="53"/>
      <c r="U38" s="53"/>
      <c r="V38" s="53"/>
      <c r="W38" s="53"/>
      <c r="X38" s="53"/>
      <c r="Y38" s="53"/>
      <c r="Z38" s="53"/>
      <c r="AA38" s="53"/>
      <c r="AB38" s="53"/>
      <c r="AC38" s="51"/>
    </row>
    <row r="39" ht="18.75" spans="1:29">
      <c r="A39" s="15">
        <f t="shared" ref="A39:A51" si="9">ROW()-3</f>
        <v>36</v>
      </c>
      <c r="B39" s="28" t="s">
        <v>232</v>
      </c>
      <c r="C39" s="28" t="s">
        <v>233</v>
      </c>
      <c r="D39" s="74" t="s">
        <v>286</v>
      </c>
      <c r="E39" s="79" t="s">
        <v>318</v>
      </c>
      <c r="F39" s="76" t="s">
        <v>319</v>
      </c>
      <c r="G39" s="77"/>
      <c r="H39" s="78" t="s">
        <v>293</v>
      </c>
      <c r="I39" s="78" t="str">
        <f t="shared" ref="I39:I52" si="10">B39&amp;E39</f>
        <v>W1143TMI0000061</v>
      </c>
      <c r="J39" s="92">
        <v>325</v>
      </c>
      <c r="K39" s="92">
        <v>325</v>
      </c>
      <c r="L39" s="63"/>
      <c r="M39" s="63"/>
      <c r="N39" s="93">
        <f t="shared" ref="N39:N52" si="11">K39</f>
        <v>325</v>
      </c>
      <c r="O39" s="29"/>
      <c r="P39" s="29">
        <f t="shared" si="0"/>
        <v>325</v>
      </c>
      <c r="Q39" s="102" t="str">
        <f t="shared" si="1"/>
        <v/>
      </c>
      <c r="R39" s="51"/>
      <c r="S39" s="52"/>
      <c r="T39" s="53"/>
      <c r="U39" s="53"/>
      <c r="V39" s="53"/>
      <c r="W39" s="53"/>
      <c r="X39" s="53"/>
      <c r="Y39" s="53"/>
      <c r="Z39" s="53"/>
      <c r="AA39" s="53"/>
      <c r="AB39" s="53"/>
      <c r="AC39" s="51"/>
    </row>
    <row r="40" ht="18.75" spans="1:29">
      <c r="A40" s="15">
        <f t="shared" si="9"/>
        <v>37</v>
      </c>
      <c r="B40" s="28" t="s">
        <v>232</v>
      </c>
      <c r="C40" s="28" t="s">
        <v>233</v>
      </c>
      <c r="D40" s="74" t="s">
        <v>286</v>
      </c>
      <c r="E40" s="79" t="s">
        <v>320</v>
      </c>
      <c r="F40" s="76" t="s">
        <v>321</v>
      </c>
      <c r="G40" s="77"/>
      <c r="H40" s="78" t="s">
        <v>293</v>
      </c>
      <c r="I40" s="78" t="str">
        <f t="shared" si="10"/>
        <v>W1143TMI0000009</v>
      </c>
      <c r="J40" s="92">
        <v>25</v>
      </c>
      <c r="K40" s="92">
        <v>25</v>
      </c>
      <c r="L40" s="63"/>
      <c r="M40" s="63"/>
      <c r="N40" s="93">
        <f t="shared" si="11"/>
        <v>25</v>
      </c>
      <c r="O40" s="29">
        <f>VLOOKUP(I40,[1]库存数据明细!$A$3773:$E$3846,5,0)</f>
        <v>101.811</v>
      </c>
      <c r="P40" s="29" t="str">
        <f t="shared" si="0"/>
        <v/>
      </c>
      <c r="Q40" s="102">
        <f t="shared" si="1"/>
        <v>-76.811</v>
      </c>
      <c r="R40" s="51" t="s">
        <v>322</v>
      </c>
      <c r="S40" s="52"/>
      <c r="T40" s="53"/>
      <c r="U40" s="53"/>
      <c r="V40" s="53"/>
      <c r="W40" s="53"/>
      <c r="X40" s="53"/>
      <c r="Y40" s="53"/>
      <c r="Z40" s="53"/>
      <c r="AA40" s="53"/>
      <c r="AB40" s="53"/>
      <c r="AC40" s="51"/>
    </row>
    <row r="41" ht="18.75" spans="1:29">
      <c r="A41" s="15">
        <f t="shared" si="9"/>
        <v>38</v>
      </c>
      <c r="B41" s="28" t="s">
        <v>232</v>
      </c>
      <c r="C41" s="28" t="s">
        <v>233</v>
      </c>
      <c r="D41" s="74" t="s">
        <v>286</v>
      </c>
      <c r="E41" s="79" t="s">
        <v>323</v>
      </c>
      <c r="F41" s="76" t="s">
        <v>324</v>
      </c>
      <c r="G41" s="77"/>
      <c r="H41" s="78" t="s">
        <v>293</v>
      </c>
      <c r="I41" s="78" t="str">
        <f t="shared" si="10"/>
        <v>W1143TIM0000133</v>
      </c>
      <c r="J41" s="92">
        <v>35</v>
      </c>
      <c r="K41" s="92">
        <v>35</v>
      </c>
      <c r="L41" s="63"/>
      <c r="M41" s="63"/>
      <c r="N41" s="93">
        <f t="shared" si="11"/>
        <v>35</v>
      </c>
      <c r="O41" s="29"/>
      <c r="P41" s="29">
        <f t="shared" si="0"/>
        <v>35</v>
      </c>
      <c r="Q41" s="102" t="str">
        <f t="shared" si="1"/>
        <v/>
      </c>
      <c r="R41" s="51"/>
      <c r="S41" s="52"/>
      <c r="T41" s="53"/>
      <c r="U41" s="53"/>
      <c r="V41" s="53"/>
      <c r="W41" s="53"/>
      <c r="X41" s="53"/>
      <c r="Y41" s="53"/>
      <c r="Z41" s="53"/>
      <c r="AA41" s="53"/>
      <c r="AB41" s="53"/>
      <c r="AC41" s="51"/>
    </row>
    <row r="42" ht="18.75" spans="1:29">
      <c r="A42" s="15">
        <f t="shared" si="9"/>
        <v>39</v>
      </c>
      <c r="B42" s="28" t="s">
        <v>232</v>
      </c>
      <c r="C42" s="28" t="s">
        <v>233</v>
      </c>
      <c r="D42" s="74" t="s">
        <v>286</v>
      </c>
      <c r="E42" s="79" t="s">
        <v>325</v>
      </c>
      <c r="F42" s="76" t="s">
        <v>326</v>
      </c>
      <c r="G42" s="77"/>
      <c r="H42" s="78" t="s">
        <v>293</v>
      </c>
      <c r="I42" s="78" t="str">
        <f t="shared" si="10"/>
        <v>W1143TIM0000110</v>
      </c>
      <c r="J42" s="92">
        <v>35</v>
      </c>
      <c r="K42" s="92">
        <v>35</v>
      </c>
      <c r="L42" s="63"/>
      <c r="M42" s="63"/>
      <c r="N42" s="93">
        <f t="shared" si="11"/>
        <v>35</v>
      </c>
      <c r="O42" s="29"/>
      <c r="P42" s="29">
        <f t="shared" si="0"/>
        <v>35</v>
      </c>
      <c r="Q42" s="102" t="str">
        <f t="shared" si="1"/>
        <v/>
      </c>
      <c r="R42" s="51"/>
      <c r="S42" s="52"/>
      <c r="T42" s="53"/>
      <c r="U42" s="53"/>
      <c r="V42" s="53"/>
      <c r="W42" s="53"/>
      <c r="X42" s="53"/>
      <c r="Y42" s="53"/>
      <c r="Z42" s="53"/>
      <c r="AA42" s="53"/>
      <c r="AB42" s="53"/>
      <c r="AC42" s="51"/>
    </row>
    <row r="43" ht="18.75" spans="1:29">
      <c r="A43" s="15">
        <f t="shared" si="9"/>
        <v>40</v>
      </c>
      <c r="B43" s="28" t="s">
        <v>232</v>
      </c>
      <c r="C43" s="28" t="s">
        <v>233</v>
      </c>
      <c r="D43" s="74" t="s">
        <v>234</v>
      </c>
      <c r="E43" s="79" t="s">
        <v>327</v>
      </c>
      <c r="F43" s="76" t="s">
        <v>328</v>
      </c>
      <c r="G43" s="77"/>
      <c r="H43" s="78" t="s">
        <v>237</v>
      </c>
      <c r="I43" s="78" t="str">
        <f t="shared" si="10"/>
        <v>W1143BFA0000273</v>
      </c>
      <c r="J43" s="92">
        <v>310</v>
      </c>
      <c r="K43" s="92">
        <v>310</v>
      </c>
      <c r="L43" s="63"/>
      <c r="M43" s="95"/>
      <c r="N43" s="93">
        <f t="shared" si="11"/>
        <v>310</v>
      </c>
      <c r="O43" s="29">
        <f>VLOOKUP(I43,[1]库存数据明细!$A$3773:$E$3846,5,0)</f>
        <v>310</v>
      </c>
      <c r="P43" s="29" t="str">
        <f t="shared" si="0"/>
        <v/>
      </c>
      <c r="Q43" s="102" t="str">
        <f t="shared" si="1"/>
        <v/>
      </c>
      <c r="R43" s="51"/>
      <c r="S43" s="52"/>
      <c r="T43" s="53"/>
      <c r="U43" s="53"/>
      <c r="V43" s="53"/>
      <c r="W43" s="53"/>
      <c r="X43" s="53"/>
      <c r="Y43" s="53"/>
      <c r="Z43" s="53"/>
      <c r="AA43" s="53"/>
      <c r="AB43" s="53"/>
      <c r="AC43" s="51"/>
    </row>
    <row r="44" ht="18.75" spans="1:29">
      <c r="A44" s="15">
        <f t="shared" si="9"/>
        <v>41</v>
      </c>
      <c r="B44" s="28" t="s">
        <v>232</v>
      </c>
      <c r="C44" s="28" t="s">
        <v>233</v>
      </c>
      <c r="D44" s="74" t="s">
        <v>234</v>
      </c>
      <c r="E44" s="79" t="s">
        <v>329</v>
      </c>
      <c r="F44" s="76" t="s">
        <v>330</v>
      </c>
      <c r="G44" s="77"/>
      <c r="H44" s="78" t="s">
        <v>237</v>
      </c>
      <c r="I44" s="78" t="str">
        <f t="shared" si="10"/>
        <v>W1143BFA0000274</v>
      </c>
      <c r="J44" s="92">
        <v>446</v>
      </c>
      <c r="K44" s="92">
        <v>446</v>
      </c>
      <c r="L44" s="63"/>
      <c r="M44" s="95"/>
      <c r="N44" s="93">
        <f t="shared" si="11"/>
        <v>446</v>
      </c>
      <c r="O44" s="29">
        <f>VLOOKUP(I44,[1]库存数据明细!$A$3773:$E$3846,5,0)</f>
        <v>446</v>
      </c>
      <c r="P44" s="29" t="str">
        <f t="shared" si="0"/>
        <v/>
      </c>
      <c r="Q44" s="102" t="str">
        <f t="shared" si="1"/>
        <v/>
      </c>
      <c r="R44" s="51"/>
      <c r="S44" s="52"/>
      <c r="T44" s="53"/>
      <c r="U44" s="53"/>
      <c r="V44" s="53"/>
      <c r="W44" s="53"/>
      <c r="X44" s="53"/>
      <c r="Y44" s="53"/>
      <c r="Z44" s="53"/>
      <c r="AA44" s="53"/>
      <c r="AB44" s="53"/>
      <c r="AC44" s="51"/>
    </row>
    <row r="45" ht="18.75" spans="1:29">
      <c r="A45" s="15">
        <f t="shared" si="9"/>
        <v>42</v>
      </c>
      <c r="B45" s="28" t="s">
        <v>232</v>
      </c>
      <c r="C45" s="28" t="s">
        <v>233</v>
      </c>
      <c r="D45" s="74" t="s">
        <v>234</v>
      </c>
      <c r="E45" s="79" t="s">
        <v>331</v>
      </c>
      <c r="F45" s="76" t="s">
        <v>332</v>
      </c>
      <c r="G45" s="77"/>
      <c r="H45" s="78" t="s">
        <v>237</v>
      </c>
      <c r="I45" s="78" t="str">
        <f t="shared" si="10"/>
        <v>W1143BFA0000275</v>
      </c>
      <c r="J45" s="92">
        <v>310</v>
      </c>
      <c r="K45" s="92">
        <v>310</v>
      </c>
      <c r="L45" s="63"/>
      <c r="M45" s="95"/>
      <c r="N45" s="93">
        <f t="shared" si="11"/>
        <v>310</v>
      </c>
      <c r="O45" s="29">
        <f>VLOOKUP(I45,[1]库存数据明细!$A$3773:$E$3846,5,0)</f>
        <v>310</v>
      </c>
      <c r="P45" s="29" t="str">
        <f t="shared" si="0"/>
        <v/>
      </c>
      <c r="Q45" s="102" t="str">
        <f t="shared" si="1"/>
        <v/>
      </c>
      <c r="R45" s="51"/>
      <c r="S45" s="52"/>
      <c r="T45" s="53"/>
      <c r="U45" s="53"/>
      <c r="V45" s="53"/>
      <c r="W45" s="53"/>
      <c r="X45" s="53"/>
      <c r="Y45" s="53"/>
      <c r="Z45" s="53"/>
      <c r="AA45" s="53"/>
      <c r="AB45" s="53"/>
      <c r="AC45" s="51"/>
    </row>
    <row r="46" ht="18.75" spans="1:29">
      <c r="A46" s="15">
        <f t="shared" si="9"/>
        <v>43</v>
      </c>
      <c r="B46" s="28" t="s">
        <v>232</v>
      </c>
      <c r="C46" s="28" t="s">
        <v>233</v>
      </c>
      <c r="D46" s="74" t="s">
        <v>234</v>
      </c>
      <c r="E46" s="79" t="s">
        <v>333</v>
      </c>
      <c r="F46" s="76" t="s">
        <v>334</v>
      </c>
      <c r="G46" s="77"/>
      <c r="H46" s="78" t="s">
        <v>237</v>
      </c>
      <c r="I46" s="78" t="str">
        <f t="shared" si="10"/>
        <v>W1143REM0001623</v>
      </c>
      <c r="J46" s="92">
        <v>237</v>
      </c>
      <c r="K46" s="92">
        <v>237</v>
      </c>
      <c r="L46" s="63"/>
      <c r="M46" s="95"/>
      <c r="N46" s="93">
        <f t="shared" si="11"/>
        <v>237</v>
      </c>
      <c r="O46" s="29">
        <f>VLOOKUP(I46,[1]库存数据明细!$A$3773:$E$3846,5,0)</f>
        <v>237</v>
      </c>
      <c r="P46" s="29" t="str">
        <f t="shared" si="0"/>
        <v/>
      </c>
      <c r="Q46" s="102" t="str">
        <f t="shared" si="1"/>
        <v/>
      </c>
      <c r="R46" s="51"/>
      <c r="S46" s="52"/>
      <c r="T46" s="53"/>
      <c r="U46" s="53"/>
      <c r="V46" s="53"/>
      <c r="W46" s="53"/>
      <c r="X46" s="53"/>
      <c r="Y46" s="53"/>
      <c r="Z46" s="53"/>
      <c r="AA46" s="53"/>
      <c r="AB46" s="53"/>
      <c r="AC46" s="51"/>
    </row>
    <row r="47" ht="18.75" spans="1:29">
      <c r="A47" s="15">
        <f t="shared" si="9"/>
        <v>44</v>
      </c>
      <c r="B47" s="28" t="s">
        <v>232</v>
      </c>
      <c r="C47" s="28" t="s">
        <v>233</v>
      </c>
      <c r="D47" s="74" t="s">
        <v>234</v>
      </c>
      <c r="E47" s="79" t="s">
        <v>335</v>
      </c>
      <c r="F47" s="76" t="s">
        <v>336</v>
      </c>
      <c r="G47" s="77"/>
      <c r="H47" s="78" t="s">
        <v>237</v>
      </c>
      <c r="I47" s="78" t="str">
        <f t="shared" si="10"/>
        <v>W1143REM0001624</v>
      </c>
      <c r="J47" s="96">
        <v>561</v>
      </c>
      <c r="K47" s="96">
        <v>561</v>
      </c>
      <c r="L47" s="63"/>
      <c r="M47" s="95"/>
      <c r="N47" s="93">
        <f t="shared" si="11"/>
        <v>561</v>
      </c>
      <c r="O47" s="29">
        <f>VLOOKUP(I47,[1]库存数据明细!$A$3773:$E$3846,5,0)</f>
        <v>561</v>
      </c>
      <c r="P47" s="29" t="str">
        <f t="shared" si="0"/>
        <v/>
      </c>
      <c r="Q47" s="102" t="str">
        <f t="shared" si="1"/>
        <v/>
      </c>
      <c r="R47" s="51"/>
      <c r="S47" s="52"/>
      <c r="T47" s="53"/>
      <c r="U47" s="53"/>
      <c r="V47" s="53"/>
      <c r="W47" s="53"/>
      <c r="X47" s="53"/>
      <c r="Y47" s="53"/>
      <c r="Z47" s="53"/>
      <c r="AA47" s="53"/>
      <c r="AB47" s="53"/>
      <c r="AC47" s="51"/>
    </row>
    <row r="48" ht="18.75" spans="1:29">
      <c r="A48" s="15">
        <f t="shared" si="9"/>
        <v>45</v>
      </c>
      <c r="B48" s="28" t="s">
        <v>232</v>
      </c>
      <c r="C48" s="28" t="s">
        <v>233</v>
      </c>
      <c r="D48" s="74" t="s">
        <v>234</v>
      </c>
      <c r="E48" s="79" t="s">
        <v>337</v>
      </c>
      <c r="F48" s="76" t="s">
        <v>338</v>
      </c>
      <c r="G48" s="77"/>
      <c r="H48" s="78" t="s">
        <v>237</v>
      </c>
      <c r="I48" s="78" t="str">
        <f t="shared" si="10"/>
        <v>W1143REM0001625</v>
      </c>
      <c r="J48" s="96">
        <v>330</v>
      </c>
      <c r="K48" s="96">
        <v>330</v>
      </c>
      <c r="L48" s="63"/>
      <c r="M48" s="95"/>
      <c r="N48" s="93">
        <f t="shared" si="11"/>
        <v>330</v>
      </c>
      <c r="O48" s="29">
        <f>VLOOKUP(I48,[1]库存数据明细!$A$3773:$E$3846,5,0)</f>
        <v>330</v>
      </c>
      <c r="P48" s="29" t="str">
        <f t="shared" si="0"/>
        <v/>
      </c>
      <c r="Q48" s="102" t="str">
        <f t="shared" si="1"/>
        <v/>
      </c>
      <c r="R48" s="51"/>
      <c r="S48" s="52"/>
      <c r="T48" s="53"/>
      <c r="U48" s="53"/>
      <c r="V48" s="53"/>
      <c r="W48" s="53"/>
      <c r="X48" s="53"/>
      <c r="Y48" s="53"/>
      <c r="Z48" s="53"/>
      <c r="AA48" s="53"/>
      <c r="AB48" s="53"/>
      <c r="AC48" s="51"/>
    </row>
    <row r="49" ht="18.75" spans="1:29">
      <c r="A49" s="15">
        <f t="shared" si="9"/>
        <v>46</v>
      </c>
      <c r="B49" s="28" t="s">
        <v>232</v>
      </c>
      <c r="C49" s="28" t="s">
        <v>233</v>
      </c>
      <c r="D49" s="74" t="s">
        <v>234</v>
      </c>
      <c r="E49" s="79" t="s">
        <v>339</v>
      </c>
      <c r="F49" s="76" t="s">
        <v>340</v>
      </c>
      <c r="G49" s="77"/>
      <c r="H49" s="78" t="s">
        <v>237</v>
      </c>
      <c r="I49" s="78" t="str">
        <f t="shared" si="10"/>
        <v>W1143REM0001762</v>
      </c>
      <c r="J49" s="96">
        <v>352</v>
      </c>
      <c r="K49" s="96">
        <v>352</v>
      </c>
      <c r="L49" s="63"/>
      <c r="M49" s="95"/>
      <c r="N49" s="93">
        <f t="shared" si="11"/>
        <v>352</v>
      </c>
      <c r="O49" s="29">
        <f>VLOOKUP(I49,[1]库存数据明细!$A$3773:$E$3846,5,0)</f>
        <v>352</v>
      </c>
      <c r="P49" s="29" t="str">
        <f t="shared" si="0"/>
        <v/>
      </c>
      <c r="Q49" s="102" t="str">
        <f t="shared" si="1"/>
        <v/>
      </c>
      <c r="R49" s="51"/>
      <c r="S49" s="52"/>
      <c r="T49" s="53"/>
      <c r="U49" s="53"/>
      <c r="V49" s="53"/>
      <c r="W49" s="53"/>
      <c r="X49" s="53"/>
      <c r="Y49" s="53"/>
      <c r="Z49" s="53"/>
      <c r="AA49" s="53"/>
      <c r="AB49" s="53"/>
      <c r="AC49" s="51"/>
    </row>
    <row r="50" ht="18.75" spans="1:29">
      <c r="A50" s="15">
        <f t="shared" si="9"/>
        <v>47</v>
      </c>
      <c r="B50" s="28" t="s">
        <v>232</v>
      </c>
      <c r="C50" s="28" t="s">
        <v>233</v>
      </c>
      <c r="D50" s="74" t="s">
        <v>234</v>
      </c>
      <c r="E50" s="79" t="s">
        <v>341</v>
      </c>
      <c r="F50" s="76" t="s">
        <v>342</v>
      </c>
      <c r="G50" s="77"/>
      <c r="H50" s="78" t="s">
        <v>237</v>
      </c>
      <c r="I50" s="78" t="str">
        <f t="shared" si="10"/>
        <v>W1143REM0003094</v>
      </c>
      <c r="J50" s="96">
        <v>271</v>
      </c>
      <c r="K50" s="96">
        <v>271</v>
      </c>
      <c r="L50" s="63"/>
      <c r="M50" s="95"/>
      <c r="N50" s="93">
        <f t="shared" si="11"/>
        <v>271</v>
      </c>
      <c r="O50" s="29">
        <f>VLOOKUP(I50,[1]库存数据明细!$A$3773:$E$3846,5,0)</f>
        <v>271</v>
      </c>
      <c r="P50" s="29" t="str">
        <f t="shared" si="0"/>
        <v/>
      </c>
      <c r="Q50" s="102" t="str">
        <f t="shared" si="1"/>
        <v/>
      </c>
      <c r="R50" s="51"/>
      <c r="S50" s="52"/>
      <c r="T50" s="53"/>
      <c r="U50" s="53"/>
      <c r="V50" s="53"/>
      <c r="W50" s="53"/>
      <c r="X50" s="53"/>
      <c r="Y50" s="53"/>
      <c r="Z50" s="53"/>
      <c r="AA50" s="53"/>
      <c r="AB50" s="53"/>
      <c r="AC50" s="51"/>
    </row>
    <row r="51" ht="18.75" spans="1:29">
      <c r="A51" s="15">
        <f t="shared" si="9"/>
        <v>48</v>
      </c>
      <c r="B51" s="28" t="s">
        <v>232</v>
      </c>
      <c r="C51" s="28" t="s">
        <v>233</v>
      </c>
      <c r="D51" s="74" t="s">
        <v>234</v>
      </c>
      <c r="E51" s="79" t="s">
        <v>343</v>
      </c>
      <c r="F51" s="76" t="s">
        <v>344</v>
      </c>
      <c r="G51" s="77"/>
      <c r="H51" s="78" t="s">
        <v>237</v>
      </c>
      <c r="I51" s="78" t="str">
        <f t="shared" si="10"/>
        <v>W1143REM0003097</v>
      </c>
      <c r="J51" s="96">
        <v>455</v>
      </c>
      <c r="K51" s="96">
        <v>455</v>
      </c>
      <c r="L51" s="63"/>
      <c r="M51" s="95"/>
      <c r="N51" s="93">
        <f t="shared" si="11"/>
        <v>455</v>
      </c>
      <c r="O51" s="29">
        <f>VLOOKUP(I51,[1]库存数据明细!$A$3773:$E$3846,5,0)</f>
        <v>455</v>
      </c>
      <c r="P51" s="29" t="str">
        <f t="shared" si="0"/>
        <v/>
      </c>
      <c r="Q51" s="102" t="str">
        <f t="shared" si="1"/>
        <v/>
      </c>
      <c r="R51" s="51"/>
      <c r="S51" s="52"/>
      <c r="T51" s="53"/>
      <c r="U51" s="53"/>
      <c r="V51" s="53"/>
      <c r="W51" s="53"/>
      <c r="X51" s="53"/>
      <c r="Y51" s="53"/>
      <c r="Z51" s="53"/>
      <c r="AA51" s="53"/>
      <c r="AB51" s="53"/>
      <c r="AC51" s="51"/>
    </row>
    <row r="52" ht="18.75" spans="1:29">
      <c r="A52" s="15"/>
      <c r="B52" s="28" t="s">
        <v>232</v>
      </c>
      <c r="C52" s="28"/>
      <c r="D52" s="74"/>
      <c r="E52" s="79" t="s">
        <v>345</v>
      </c>
      <c r="F52" s="76" t="s">
        <v>346</v>
      </c>
      <c r="G52" s="77"/>
      <c r="H52" s="78"/>
      <c r="I52" s="78" t="str">
        <f t="shared" ref="I52:I83" si="12">B52&amp;E52</f>
        <v>W1143REM0000023</v>
      </c>
      <c r="J52" s="96"/>
      <c r="K52" s="96"/>
      <c r="L52" s="63"/>
      <c r="M52" s="95"/>
      <c r="N52" s="93"/>
      <c r="O52" s="29">
        <v>100</v>
      </c>
      <c r="P52" s="29" t="str">
        <f t="shared" si="0"/>
        <v/>
      </c>
      <c r="Q52" s="102">
        <f t="shared" si="1"/>
        <v>-100</v>
      </c>
      <c r="R52" s="51" t="s">
        <v>347</v>
      </c>
      <c r="S52" s="52"/>
      <c r="T52" s="53"/>
      <c r="U52" s="53"/>
      <c r="V52" s="53"/>
      <c r="W52" s="53"/>
      <c r="X52" s="53"/>
      <c r="Y52" s="53"/>
      <c r="Z52" s="53"/>
      <c r="AA52" s="53"/>
      <c r="AB52" s="53"/>
      <c r="AC52" s="51"/>
    </row>
    <row r="53" ht="18.75" spans="1:29">
      <c r="A53" s="15"/>
      <c r="B53" s="28" t="s">
        <v>232</v>
      </c>
      <c r="C53" s="28"/>
      <c r="D53" s="74"/>
      <c r="E53" s="79" t="s">
        <v>348</v>
      </c>
      <c r="F53" s="76" t="s">
        <v>349</v>
      </c>
      <c r="G53" s="77"/>
      <c r="H53" s="78"/>
      <c r="I53" s="78" t="str">
        <f t="shared" si="12"/>
        <v>W1143REM0000047</v>
      </c>
      <c r="J53" s="96"/>
      <c r="K53" s="96"/>
      <c r="L53" s="63"/>
      <c r="M53" s="95"/>
      <c r="N53" s="93"/>
      <c r="O53" s="29">
        <v>102</v>
      </c>
      <c r="P53" s="29" t="str">
        <f t="shared" si="0"/>
        <v/>
      </c>
      <c r="Q53" s="102">
        <f t="shared" si="1"/>
        <v>-102</v>
      </c>
      <c r="R53" s="51" t="s">
        <v>347</v>
      </c>
      <c r="S53" s="52"/>
      <c r="T53" s="53"/>
      <c r="U53" s="53"/>
      <c r="V53" s="53"/>
      <c r="W53" s="53"/>
      <c r="X53" s="53"/>
      <c r="Y53" s="53"/>
      <c r="Z53" s="53"/>
      <c r="AA53" s="53"/>
      <c r="AB53" s="53"/>
      <c r="AC53" s="51"/>
    </row>
    <row r="54" ht="18.75" spans="1:29">
      <c r="A54" s="15"/>
      <c r="B54" s="28" t="s">
        <v>232</v>
      </c>
      <c r="C54" s="28"/>
      <c r="D54" s="74"/>
      <c r="E54" s="79" t="s">
        <v>350</v>
      </c>
      <c r="F54" s="76" t="s">
        <v>351</v>
      </c>
      <c r="G54" s="77"/>
      <c r="H54" s="78"/>
      <c r="I54" s="78" t="str">
        <f t="shared" si="12"/>
        <v>W1143REM0000052</v>
      </c>
      <c r="J54" s="96"/>
      <c r="K54" s="96"/>
      <c r="L54" s="63"/>
      <c r="M54" s="95"/>
      <c r="N54" s="93"/>
      <c r="O54" s="29">
        <v>150</v>
      </c>
      <c r="P54" s="29" t="str">
        <f t="shared" si="0"/>
        <v/>
      </c>
      <c r="Q54" s="102">
        <f t="shared" si="1"/>
        <v>-150</v>
      </c>
      <c r="R54" s="51" t="s">
        <v>347</v>
      </c>
      <c r="S54" s="52"/>
      <c r="T54" s="53"/>
      <c r="U54" s="53"/>
      <c r="V54" s="53"/>
      <c r="W54" s="53"/>
      <c r="X54" s="53"/>
      <c r="Y54" s="53"/>
      <c r="Z54" s="53"/>
      <c r="AA54" s="53"/>
      <c r="AB54" s="53"/>
      <c r="AC54" s="51"/>
    </row>
    <row r="55" ht="18.75" spans="1:29">
      <c r="A55" s="15"/>
      <c r="B55" s="28" t="s">
        <v>232</v>
      </c>
      <c r="C55" s="28"/>
      <c r="D55" s="74"/>
      <c r="E55" s="79" t="s">
        <v>352</v>
      </c>
      <c r="F55" s="76" t="s">
        <v>353</v>
      </c>
      <c r="G55" s="77"/>
      <c r="H55" s="78"/>
      <c r="I55" s="78" t="str">
        <f t="shared" si="12"/>
        <v>W1143REM0001124</v>
      </c>
      <c r="J55" s="96"/>
      <c r="K55" s="96"/>
      <c r="L55" s="63"/>
      <c r="M55" s="95"/>
      <c r="N55" s="93"/>
      <c r="O55" s="29">
        <v>20</v>
      </c>
      <c r="P55" s="29" t="str">
        <f t="shared" si="0"/>
        <v/>
      </c>
      <c r="Q55" s="102">
        <f t="shared" si="1"/>
        <v>-20</v>
      </c>
      <c r="R55" s="51" t="s">
        <v>347</v>
      </c>
      <c r="S55" s="52"/>
      <c r="T55" s="53"/>
      <c r="U55" s="53"/>
      <c r="V55" s="53"/>
      <c r="W55" s="53"/>
      <c r="X55" s="53"/>
      <c r="Y55" s="53"/>
      <c r="Z55" s="53"/>
      <c r="AA55" s="53"/>
      <c r="AB55" s="53"/>
      <c r="AC55" s="51"/>
    </row>
    <row r="56" ht="18.75" spans="1:29">
      <c r="A56" s="15"/>
      <c r="B56" s="28" t="s">
        <v>232</v>
      </c>
      <c r="C56" s="28"/>
      <c r="D56" s="74"/>
      <c r="E56" s="79" t="s">
        <v>354</v>
      </c>
      <c r="F56" s="76" t="s">
        <v>355</v>
      </c>
      <c r="G56" s="77"/>
      <c r="H56" s="78"/>
      <c r="I56" s="78" t="str">
        <f t="shared" si="12"/>
        <v>W1143REM0001760</v>
      </c>
      <c r="J56" s="96"/>
      <c r="K56" s="96"/>
      <c r="L56" s="63"/>
      <c r="M56" s="95"/>
      <c r="N56" s="93"/>
      <c r="O56" s="29">
        <v>18</v>
      </c>
      <c r="P56" s="29" t="str">
        <f t="shared" si="0"/>
        <v/>
      </c>
      <c r="Q56" s="102">
        <f t="shared" si="1"/>
        <v>-18</v>
      </c>
      <c r="R56" s="51" t="s">
        <v>347</v>
      </c>
      <c r="S56" s="52"/>
      <c r="T56" s="53"/>
      <c r="U56" s="53"/>
      <c r="V56" s="53"/>
      <c r="W56" s="53"/>
      <c r="X56" s="53"/>
      <c r="Y56" s="53"/>
      <c r="Z56" s="53"/>
      <c r="AA56" s="53"/>
      <c r="AB56" s="53"/>
      <c r="AC56" s="51"/>
    </row>
    <row r="57" ht="18.75" spans="1:29">
      <c r="A57" s="15"/>
      <c r="B57" s="28" t="s">
        <v>232</v>
      </c>
      <c r="C57" s="28"/>
      <c r="D57" s="74"/>
      <c r="E57" s="79" t="s">
        <v>356</v>
      </c>
      <c r="F57" s="76" t="s">
        <v>357</v>
      </c>
      <c r="G57" s="77"/>
      <c r="H57" s="78"/>
      <c r="I57" s="78" t="str">
        <f t="shared" si="12"/>
        <v>W1143REM0002010</v>
      </c>
      <c r="J57" s="96"/>
      <c r="K57" s="96"/>
      <c r="L57" s="63"/>
      <c r="M57" s="95"/>
      <c r="N57" s="93"/>
      <c r="O57" s="29">
        <v>50</v>
      </c>
      <c r="P57" s="29" t="str">
        <f t="shared" si="0"/>
        <v/>
      </c>
      <c r="Q57" s="102">
        <f t="shared" si="1"/>
        <v>-50</v>
      </c>
      <c r="R57" s="51" t="s">
        <v>347</v>
      </c>
      <c r="S57" s="52"/>
      <c r="T57" s="53"/>
      <c r="U57" s="53"/>
      <c r="V57" s="53"/>
      <c r="W57" s="53"/>
      <c r="X57" s="53"/>
      <c r="Y57" s="53"/>
      <c r="Z57" s="53"/>
      <c r="AA57" s="53"/>
      <c r="AB57" s="53"/>
      <c r="AC57" s="51"/>
    </row>
    <row r="58" ht="18.75" spans="1:29">
      <c r="A58" s="15"/>
      <c r="B58" s="28" t="s">
        <v>232</v>
      </c>
      <c r="C58" s="28"/>
      <c r="D58" s="74"/>
      <c r="E58" s="79" t="s">
        <v>358</v>
      </c>
      <c r="F58" s="76" t="s">
        <v>359</v>
      </c>
      <c r="G58" s="77"/>
      <c r="H58" s="78"/>
      <c r="I58" s="78" t="str">
        <f t="shared" si="12"/>
        <v>W1143REM0002253</v>
      </c>
      <c r="J58" s="96"/>
      <c r="K58" s="96"/>
      <c r="L58" s="63"/>
      <c r="M58" s="95"/>
      <c r="N58" s="93"/>
      <c r="O58" s="29">
        <v>25</v>
      </c>
      <c r="P58" s="29" t="str">
        <f t="shared" si="0"/>
        <v/>
      </c>
      <c r="Q58" s="102">
        <f t="shared" si="1"/>
        <v>-25</v>
      </c>
      <c r="R58" s="51" t="s">
        <v>347</v>
      </c>
      <c r="S58" s="52"/>
      <c r="T58" s="53"/>
      <c r="U58" s="53"/>
      <c r="V58" s="53"/>
      <c r="W58" s="53"/>
      <c r="X58" s="53"/>
      <c r="Y58" s="53"/>
      <c r="Z58" s="53"/>
      <c r="AA58" s="53"/>
      <c r="AB58" s="53"/>
      <c r="AC58" s="51"/>
    </row>
    <row r="59" ht="18.75" spans="1:29">
      <c r="A59" s="15"/>
      <c r="B59" s="28" t="s">
        <v>232</v>
      </c>
      <c r="C59" s="28"/>
      <c r="D59" s="74"/>
      <c r="E59" s="79" t="s">
        <v>360</v>
      </c>
      <c r="F59" s="76" t="s">
        <v>361</v>
      </c>
      <c r="G59" s="77"/>
      <c r="H59" s="78"/>
      <c r="I59" s="78" t="str">
        <f t="shared" si="12"/>
        <v>W1143REM0002668</v>
      </c>
      <c r="J59" s="96"/>
      <c r="K59" s="96"/>
      <c r="L59" s="63"/>
      <c r="M59" s="95"/>
      <c r="N59" s="93"/>
      <c r="O59" s="29">
        <v>60</v>
      </c>
      <c r="P59" s="29" t="str">
        <f t="shared" si="0"/>
        <v/>
      </c>
      <c r="Q59" s="102">
        <f t="shared" si="1"/>
        <v>-60</v>
      </c>
      <c r="R59" s="51" t="s">
        <v>347</v>
      </c>
      <c r="S59" s="52"/>
      <c r="T59" s="53"/>
      <c r="U59" s="53"/>
      <c r="V59" s="53"/>
      <c r="W59" s="53"/>
      <c r="X59" s="53"/>
      <c r="Y59" s="53"/>
      <c r="Z59" s="53"/>
      <c r="AA59" s="53"/>
      <c r="AB59" s="53"/>
      <c r="AC59" s="51"/>
    </row>
    <row r="60" ht="18.75" spans="1:29">
      <c r="A60" s="15"/>
      <c r="B60" s="28" t="s">
        <v>232</v>
      </c>
      <c r="C60" s="28"/>
      <c r="D60" s="74"/>
      <c r="E60" s="79" t="s">
        <v>362</v>
      </c>
      <c r="F60" s="76" t="s">
        <v>363</v>
      </c>
      <c r="G60" s="77"/>
      <c r="H60" s="78"/>
      <c r="I60" s="78" t="str">
        <f t="shared" si="12"/>
        <v>W1143REM0003061</v>
      </c>
      <c r="J60" s="96"/>
      <c r="K60" s="96"/>
      <c r="L60" s="63"/>
      <c r="M60" s="95"/>
      <c r="N60" s="93"/>
      <c r="O60" s="29">
        <v>1680</v>
      </c>
      <c r="P60" s="29" t="str">
        <f t="shared" si="0"/>
        <v/>
      </c>
      <c r="Q60" s="102">
        <f t="shared" si="1"/>
        <v>-1680</v>
      </c>
      <c r="R60" s="51" t="s">
        <v>347</v>
      </c>
      <c r="S60" s="52"/>
      <c r="T60" s="53"/>
      <c r="U60" s="53"/>
      <c r="V60" s="53"/>
      <c r="W60" s="53"/>
      <c r="X60" s="53"/>
      <c r="Y60" s="53"/>
      <c r="Z60" s="53"/>
      <c r="AA60" s="53"/>
      <c r="AB60" s="53"/>
      <c r="AC60" s="51"/>
    </row>
    <row r="61" ht="18.75" spans="1:29">
      <c r="A61" s="15"/>
      <c r="B61" s="28" t="s">
        <v>232</v>
      </c>
      <c r="C61" s="28"/>
      <c r="D61" s="63"/>
      <c r="E61" s="83" t="s">
        <v>364</v>
      </c>
      <c r="F61" s="84" t="s">
        <v>365</v>
      </c>
      <c r="G61" s="77"/>
      <c r="H61" s="78"/>
      <c r="I61" s="78" t="str">
        <f t="shared" si="12"/>
        <v>W1143REM0003190</v>
      </c>
      <c r="J61" s="97"/>
      <c r="K61" s="63"/>
      <c r="L61" s="63"/>
      <c r="M61" s="95"/>
      <c r="N61" s="98"/>
      <c r="O61" s="32">
        <v>100</v>
      </c>
      <c r="P61" s="29" t="str">
        <f t="shared" si="0"/>
        <v/>
      </c>
      <c r="Q61" s="102">
        <f t="shared" si="1"/>
        <v>-100</v>
      </c>
      <c r="R61" s="51" t="s">
        <v>347</v>
      </c>
      <c r="S61" s="52"/>
      <c r="T61" s="53"/>
      <c r="U61" s="53"/>
      <c r="V61" s="53"/>
      <c r="W61" s="53"/>
      <c r="X61" s="53"/>
      <c r="Y61" s="53"/>
      <c r="Z61" s="53"/>
      <c r="AA61" s="53"/>
      <c r="AB61" s="53"/>
      <c r="AC61" s="51"/>
    </row>
    <row r="62" ht="18.75" spans="1:29">
      <c r="A62" s="15"/>
      <c r="B62" s="28" t="s">
        <v>232</v>
      </c>
      <c r="C62" s="28"/>
      <c r="D62" s="63"/>
      <c r="E62" s="83" t="s">
        <v>366</v>
      </c>
      <c r="F62" s="84" t="s">
        <v>367</v>
      </c>
      <c r="G62" s="85"/>
      <c r="H62" s="86"/>
      <c r="I62" s="78" t="str">
        <f t="shared" si="12"/>
        <v>W1143REM0003456</v>
      </c>
      <c r="J62" s="97"/>
      <c r="K62" s="99"/>
      <c r="L62" s="99"/>
      <c r="M62" s="100"/>
      <c r="N62" s="98"/>
      <c r="O62" s="32">
        <v>459</v>
      </c>
      <c r="P62" s="29" t="str">
        <f t="shared" si="0"/>
        <v/>
      </c>
      <c r="Q62" s="102">
        <f t="shared" si="1"/>
        <v>-459</v>
      </c>
      <c r="R62" s="51" t="s">
        <v>347</v>
      </c>
      <c r="S62" s="52"/>
      <c r="T62" s="53"/>
      <c r="U62" s="53"/>
      <c r="V62" s="53"/>
      <c r="W62" s="53"/>
      <c r="X62" s="53"/>
      <c r="Y62" s="53"/>
      <c r="Z62" s="53"/>
      <c r="AA62" s="53"/>
      <c r="AB62" s="53"/>
      <c r="AC62" s="51"/>
    </row>
    <row r="63" ht="16.5" spans="1:29">
      <c r="A63" s="15"/>
      <c r="B63" s="28" t="s">
        <v>232</v>
      </c>
      <c r="C63" s="28"/>
      <c r="D63" s="78"/>
      <c r="E63" s="87" t="s">
        <v>368</v>
      </c>
      <c r="F63" s="87" t="s">
        <v>369</v>
      </c>
      <c r="G63" s="78"/>
      <c r="H63" s="78"/>
      <c r="I63" s="78" t="str">
        <f t="shared" si="12"/>
        <v>W1143REM0003460</v>
      </c>
      <c r="J63" s="97"/>
      <c r="K63" s="63"/>
      <c r="L63" s="63"/>
      <c r="M63" s="95"/>
      <c r="N63" s="98"/>
      <c r="O63" s="32">
        <v>495</v>
      </c>
      <c r="P63" s="29" t="str">
        <f t="shared" si="0"/>
        <v/>
      </c>
      <c r="Q63" s="102">
        <f t="shared" si="1"/>
        <v>-495</v>
      </c>
      <c r="R63" s="51" t="s">
        <v>370</v>
      </c>
      <c r="S63" s="52"/>
      <c r="T63" s="53"/>
      <c r="U63" s="53"/>
      <c r="V63" s="53"/>
      <c r="W63" s="53"/>
      <c r="X63" s="53"/>
      <c r="Y63" s="53"/>
      <c r="Z63" s="53"/>
      <c r="AA63" s="53"/>
      <c r="AB63" s="53"/>
      <c r="AC63" s="51"/>
    </row>
    <row r="64" ht="16.5" spans="1:29">
      <c r="A64" s="15"/>
      <c r="B64" s="28" t="s">
        <v>232</v>
      </c>
      <c r="C64" s="28"/>
      <c r="D64" s="78"/>
      <c r="E64" s="87" t="s">
        <v>371</v>
      </c>
      <c r="F64" s="87" t="s">
        <v>372</v>
      </c>
      <c r="G64" s="63"/>
      <c r="H64" s="78"/>
      <c r="I64" s="78" t="str">
        <f t="shared" si="12"/>
        <v>W1143REM0010155</v>
      </c>
      <c r="J64" s="97"/>
      <c r="K64" s="63"/>
      <c r="L64" s="63"/>
      <c r="M64" s="63"/>
      <c r="N64" s="98"/>
      <c r="O64" s="32">
        <v>149</v>
      </c>
      <c r="P64" s="29" t="str">
        <f t="shared" si="0"/>
        <v/>
      </c>
      <c r="Q64" s="102">
        <f t="shared" si="1"/>
        <v>-149</v>
      </c>
      <c r="R64" s="51" t="s">
        <v>370</v>
      </c>
      <c r="S64" s="52"/>
      <c r="T64" s="53"/>
      <c r="U64" s="53"/>
      <c r="V64" s="53"/>
      <c r="W64" s="53"/>
      <c r="X64" s="53"/>
      <c r="Y64" s="53"/>
      <c r="Z64" s="53"/>
      <c r="AA64" s="53"/>
      <c r="AB64" s="53"/>
      <c r="AC64" s="51"/>
    </row>
    <row r="65" ht="16.5" spans="1:29">
      <c r="A65" s="15"/>
      <c r="B65" s="28" t="s">
        <v>232</v>
      </c>
      <c r="C65" s="28"/>
      <c r="D65" s="78"/>
      <c r="E65" s="87" t="s">
        <v>373</v>
      </c>
      <c r="F65" s="103" t="s">
        <v>374</v>
      </c>
      <c r="G65" s="63"/>
      <c r="H65" s="78"/>
      <c r="I65" s="78" t="str">
        <f t="shared" si="12"/>
        <v>W1143REM0010160</v>
      </c>
      <c r="J65" s="97"/>
      <c r="K65" s="63"/>
      <c r="L65" s="63"/>
      <c r="M65" s="63"/>
      <c r="N65" s="98"/>
      <c r="O65" s="32">
        <v>49</v>
      </c>
      <c r="P65" s="29" t="str">
        <f t="shared" si="0"/>
        <v/>
      </c>
      <c r="Q65" s="102">
        <f t="shared" si="1"/>
        <v>-49</v>
      </c>
      <c r="R65" s="51" t="s">
        <v>370</v>
      </c>
      <c r="S65" s="52"/>
      <c r="T65" s="53"/>
      <c r="U65" s="53"/>
      <c r="V65" s="53"/>
      <c r="W65" s="53"/>
      <c r="X65" s="53"/>
      <c r="Y65" s="53"/>
      <c r="Z65" s="53"/>
      <c r="AA65" s="53"/>
      <c r="AB65" s="53"/>
      <c r="AC65" s="51"/>
    </row>
    <row r="66" ht="16.5" spans="1:29">
      <c r="A66" s="15"/>
      <c r="B66" s="28" t="s">
        <v>232</v>
      </c>
      <c r="C66" s="28"/>
      <c r="D66" s="78"/>
      <c r="E66" s="87" t="s">
        <v>375</v>
      </c>
      <c r="F66" s="87" t="s">
        <v>376</v>
      </c>
      <c r="G66" s="63"/>
      <c r="H66" s="78"/>
      <c r="I66" s="78" t="str">
        <f t="shared" si="12"/>
        <v>W1143REM0010161</v>
      </c>
      <c r="J66" s="97"/>
      <c r="K66" s="63"/>
      <c r="L66" s="63"/>
      <c r="M66" s="63"/>
      <c r="N66" s="98"/>
      <c r="O66" s="32">
        <v>52</v>
      </c>
      <c r="P66" s="29" t="str">
        <f t="shared" si="0"/>
        <v/>
      </c>
      <c r="Q66" s="102">
        <f t="shared" si="1"/>
        <v>-52</v>
      </c>
      <c r="R66" s="51" t="s">
        <v>370</v>
      </c>
      <c r="S66" s="52"/>
      <c r="T66" s="53"/>
      <c r="U66" s="53"/>
      <c r="V66" s="53"/>
      <c r="W66" s="53"/>
      <c r="X66" s="53"/>
      <c r="Y66" s="53"/>
      <c r="Z66" s="53"/>
      <c r="AA66" s="53"/>
      <c r="AB66" s="53"/>
      <c r="AC66" s="51"/>
    </row>
    <row r="67" ht="16.5" spans="1:29">
      <c r="A67" s="15"/>
      <c r="B67" s="28" t="s">
        <v>232</v>
      </c>
      <c r="C67" s="28"/>
      <c r="D67" s="78"/>
      <c r="E67" s="87" t="s">
        <v>377</v>
      </c>
      <c r="F67" s="103" t="s">
        <v>378</v>
      </c>
      <c r="G67" s="63"/>
      <c r="H67" s="78"/>
      <c r="I67" s="78" t="str">
        <f t="shared" si="12"/>
        <v>W1143REM0010162</v>
      </c>
      <c r="J67" s="97"/>
      <c r="K67" s="63"/>
      <c r="L67" s="63"/>
      <c r="M67" s="63"/>
      <c r="N67" s="98"/>
      <c r="O67" s="32">
        <v>50</v>
      </c>
      <c r="P67" s="29" t="str">
        <f t="shared" si="0"/>
        <v/>
      </c>
      <c r="Q67" s="102">
        <f t="shared" si="1"/>
        <v>-50</v>
      </c>
      <c r="R67" s="51" t="s">
        <v>370</v>
      </c>
      <c r="S67" s="52"/>
      <c r="T67" s="53"/>
      <c r="U67" s="53"/>
      <c r="V67" s="53"/>
      <c r="W67" s="53"/>
      <c r="X67" s="53"/>
      <c r="Y67" s="53"/>
      <c r="Z67" s="53"/>
      <c r="AA67" s="53"/>
      <c r="AB67" s="53"/>
      <c r="AC67" s="51"/>
    </row>
    <row r="68" ht="16.5" spans="1:29">
      <c r="A68" s="15"/>
      <c r="B68" s="28" t="s">
        <v>232</v>
      </c>
      <c r="C68" s="28"/>
      <c r="D68" s="78"/>
      <c r="E68" s="87" t="s">
        <v>379</v>
      </c>
      <c r="F68" s="103" t="s">
        <v>380</v>
      </c>
      <c r="G68" s="63"/>
      <c r="H68" s="78"/>
      <c r="I68" s="78" t="str">
        <f t="shared" si="12"/>
        <v>W1143rem0010166</v>
      </c>
      <c r="J68" s="97"/>
      <c r="K68" s="63"/>
      <c r="L68" s="63"/>
      <c r="M68" s="63"/>
      <c r="N68" s="98"/>
      <c r="O68" s="32">
        <v>510</v>
      </c>
      <c r="P68" s="29" t="str">
        <f t="shared" ref="P68:P100" si="13">IF(N68&gt;O68,N68-O68,"")</f>
        <v/>
      </c>
      <c r="Q68" s="102">
        <f t="shared" ref="Q68:Q100" si="14">IF(N68&lt;O68,N68-O68,"")</f>
        <v>-510</v>
      </c>
      <c r="R68" s="51" t="s">
        <v>370</v>
      </c>
      <c r="S68" s="52"/>
      <c r="T68" s="53"/>
      <c r="U68" s="53"/>
      <c r="V68" s="53"/>
      <c r="W68" s="53"/>
      <c r="X68" s="53"/>
      <c r="Y68" s="53"/>
      <c r="Z68" s="53"/>
      <c r="AA68" s="53"/>
      <c r="AB68" s="53"/>
      <c r="AC68" s="51"/>
    </row>
    <row r="69" ht="16.5" spans="1:29">
      <c r="A69" s="15"/>
      <c r="B69" s="28" t="s">
        <v>232</v>
      </c>
      <c r="C69" s="28"/>
      <c r="D69" s="78"/>
      <c r="E69" s="87" t="s">
        <v>381</v>
      </c>
      <c r="F69" s="103" t="s">
        <v>382</v>
      </c>
      <c r="G69" s="63"/>
      <c r="H69" s="63"/>
      <c r="I69" s="78" t="str">
        <f t="shared" si="12"/>
        <v>W1143REM0010215</v>
      </c>
      <c r="J69" s="97"/>
      <c r="K69" s="63"/>
      <c r="L69" s="63"/>
      <c r="M69" s="63"/>
      <c r="N69" s="98"/>
      <c r="O69" s="32">
        <v>242</v>
      </c>
      <c r="P69" s="29" t="str">
        <f t="shared" si="13"/>
        <v/>
      </c>
      <c r="Q69" s="102">
        <f t="shared" si="14"/>
        <v>-242</v>
      </c>
      <c r="R69" s="51" t="s">
        <v>370</v>
      </c>
      <c r="S69" s="52"/>
      <c r="T69" s="53"/>
      <c r="U69" s="53"/>
      <c r="V69" s="53"/>
      <c r="W69" s="53"/>
      <c r="X69" s="53"/>
      <c r="Y69" s="53"/>
      <c r="Z69" s="53"/>
      <c r="AA69" s="53"/>
      <c r="AB69" s="53"/>
      <c r="AC69" s="51"/>
    </row>
    <row r="70" ht="16.5" spans="1:29">
      <c r="A70" s="15"/>
      <c r="B70" s="28" t="s">
        <v>232</v>
      </c>
      <c r="C70" s="28"/>
      <c r="D70" s="78"/>
      <c r="E70" s="87" t="s">
        <v>383</v>
      </c>
      <c r="F70" s="103" t="s">
        <v>384</v>
      </c>
      <c r="G70" s="63"/>
      <c r="H70" s="63"/>
      <c r="I70" s="78" t="str">
        <f t="shared" si="12"/>
        <v>W1143REM0010220</v>
      </c>
      <c r="J70" s="97"/>
      <c r="K70" s="63"/>
      <c r="L70" s="63"/>
      <c r="M70" s="63"/>
      <c r="N70" s="98"/>
      <c r="O70" s="32">
        <v>116</v>
      </c>
      <c r="P70" s="29" t="str">
        <f t="shared" si="13"/>
        <v/>
      </c>
      <c r="Q70" s="102">
        <f t="shared" si="14"/>
        <v>-116</v>
      </c>
      <c r="R70" s="51" t="s">
        <v>370</v>
      </c>
      <c r="S70" s="52"/>
      <c r="T70" s="53"/>
      <c r="U70" s="53"/>
      <c r="V70" s="53"/>
      <c r="W70" s="53"/>
      <c r="X70" s="53"/>
      <c r="Y70" s="53"/>
      <c r="Z70" s="53"/>
      <c r="AA70" s="53"/>
      <c r="AB70" s="53"/>
      <c r="AC70" s="51"/>
    </row>
    <row r="71" ht="16.5" spans="1:29">
      <c r="A71" s="15"/>
      <c r="B71" s="28" t="s">
        <v>232</v>
      </c>
      <c r="C71" s="28"/>
      <c r="D71" s="78"/>
      <c r="E71" s="104" t="s">
        <v>385</v>
      </c>
      <c r="F71" s="87" t="s">
        <v>386</v>
      </c>
      <c r="G71" s="63"/>
      <c r="H71" s="63"/>
      <c r="I71" s="78" t="str">
        <f t="shared" si="12"/>
        <v>W1143REM0010221</v>
      </c>
      <c r="J71" s="97"/>
      <c r="K71" s="63"/>
      <c r="L71" s="63"/>
      <c r="M71" s="63"/>
      <c r="N71" s="98"/>
      <c r="O71" s="32">
        <v>93</v>
      </c>
      <c r="P71" s="29" t="str">
        <f t="shared" si="13"/>
        <v/>
      </c>
      <c r="Q71" s="102">
        <f t="shared" si="14"/>
        <v>-93</v>
      </c>
      <c r="R71" s="51" t="s">
        <v>370</v>
      </c>
      <c r="S71" s="52"/>
      <c r="T71" s="53"/>
      <c r="U71" s="53"/>
      <c r="V71" s="53"/>
      <c r="W71" s="53"/>
      <c r="X71" s="53"/>
      <c r="Y71" s="53"/>
      <c r="Z71" s="53"/>
      <c r="AA71" s="53"/>
      <c r="AB71" s="53"/>
      <c r="AC71" s="51"/>
    </row>
    <row r="72" ht="16.5" spans="1:29">
      <c r="A72" s="15"/>
      <c r="B72" s="28" t="s">
        <v>232</v>
      </c>
      <c r="C72" s="28"/>
      <c r="D72" s="78"/>
      <c r="E72" s="105" t="s">
        <v>387</v>
      </c>
      <c r="F72" s="106" t="s">
        <v>388</v>
      </c>
      <c r="G72" s="63"/>
      <c r="H72" s="63"/>
      <c r="I72" s="78" t="str">
        <f t="shared" si="12"/>
        <v>W1143rem0010222</v>
      </c>
      <c r="J72" s="122"/>
      <c r="K72" s="63"/>
      <c r="L72" s="63"/>
      <c r="M72" s="63"/>
      <c r="N72" s="98"/>
      <c r="O72" s="32">
        <v>50</v>
      </c>
      <c r="P72" s="29" t="str">
        <f t="shared" si="13"/>
        <v/>
      </c>
      <c r="Q72" s="102">
        <f t="shared" si="14"/>
        <v>-50</v>
      </c>
      <c r="R72" s="51" t="s">
        <v>370</v>
      </c>
      <c r="S72" s="52"/>
      <c r="T72" s="53"/>
      <c r="U72" s="53"/>
      <c r="V72" s="53"/>
      <c r="W72" s="53"/>
      <c r="X72" s="53"/>
      <c r="Y72" s="53"/>
      <c r="Z72" s="53"/>
      <c r="AA72" s="53"/>
      <c r="AB72" s="53"/>
      <c r="AC72" s="51"/>
    </row>
    <row r="73" ht="16.5" spans="1:29">
      <c r="A73" s="15"/>
      <c r="B73" s="28" t="s">
        <v>232</v>
      </c>
      <c r="C73" s="28"/>
      <c r="D73" s="78"/>
      <c r="E73" s="105" t="s">
        <v>389</v>
      </c>
      <c r="F73" s="106" t="s">
        <v>390</v>
      </c>
      <c r="G73" s="63"/>
      <c r="H73" s="63"/>
      <c r="I73" s="78" t="str">
        <f t="shared" si="12"/>
        <v>W1143rem0010223</v>
      </c>
      <c r="J73" s="122"/>
      <c r="K73" s="63"/>
      <c r="L73" s="63"/>
      <c r="M73" s="63"/>
      <c r="N73" s="98"/>
      <c r="O73" s="32">
        <v>53</v>
      </c>
      <c r="P73" s="29" t="str">
        <f t="shared" si="13"/>
        <v/>
      </c>
      <c r="Q73" s="102">
        <f t="shared" si="14"/>
        <v>-53</v>
      </c>
      <c r="R73" s="51" t="s">
        <v>370</v>
      </c>
      <c r="S73" s="52"/>
      <c r="T73" s="53"/>
      <c r="U73" s="53"/>
      <c r="V73" s="53"/>
      <c r="W73" s="53"/>
      <c r="X73" s="53"/>
      <c r="Y73" s="53"/>
      <c r="Z73" s="53"/>
      <c r="AA73" s="53"/>
      <c r="AB73" s="53"/>
      <c r="AC73" s="51"/>
    </row>
    <row r="74" ht="16.5" spans="1:29">
      <c r="A74" s="15"/>
      <c r="B74" s="28" t="s">
        <v>232</v>
      </c>
      <c r="C74" s="28"/>
      <c r="D74" s="78"/>
      <c r="E74" s="105" t="s">
        <v>391</v>
      </c>
      <c r="F74" s="106" t="s">
        <v>392</v>
      </c>
      <c r="G74" s="63"/>
      <c r="H74" s="63"/>
      <c r="I74" s="78" t="str">
        <f t="shared" si="12"/>
        <v>W1143rem0010226</v>
      </c>
      <c r="J74" s="122"/>
      <c r="K74" s="63"/>
      <c r="L74" s="63"/>
      <c r="M74" s="63"/>
      <c r="N74" s="98"/>
      <c r="O74" s="32">
        <v>510</v>
      </c>
      <c r="P74" s="29" t="str">
        <f t="shared" si="13"/>
        <v/>
      </c>
      <c r="Q74" s="102">
        <f t="shared" si="14"/>
        <v>-510</v>
      </c>
      <c r="R74" s="51" t="s">
        <v>370</v>
      </c>
      <c r="S74" s="52"/>
      <c r="T74" s="53"/>
      <c r="U74" s="53"/>
      <c r="V74" s="53"/>
      <c r="W74" s="53"/>
      <c r="X74" s="53"/>
      <c r="Y74" s="53"/>
      <c r="Z74" s="53"/>
      <c r="AA74" s="53"/>
      <c r="AB74" s="53"/>
      <c r="AC74" s="51"/>
    </row>
    <row r="75" ht="16.5" spans="1:29">
      <c r="A75" s="15"/>
      <c r="B75" s="28" t="s">
        <v>232</v>
      </c>
      <c r="C75" s="28"/>
      <c r="D75" s="78"/>
      <c r="E75" s="105" t="s">
        <v>393</v>
      </c>
      <c r="F75" s="106" t="s">
        <v>394</v>
      </c>
      <c r="G75" s="63"/>
      <c r="H75" s="63"/>
      <c r="I75" s="78" t="str">
        <f t="shared" si="12"/>
        <v>W1143RSM0010033</v>
      </c>
      <c r="J75" s="122"/>
      <c r="K75" s="63"/>
      <c r="L75" s="63"/>
      <c r="M75" s="63"/>
      <c r="N75" s="98"/>
      <c r="O75" s="32">
        <v>810</v>
      </c>
      <c r="P75" s="29" t="str">
        <f t="shared" si="13"/>
        <v/>
      </c>
      <c r="Q75" s="102">
        <f t="shared" si="14"/>
        <v>-810</v>
      </c>
      <c r="R75" s="51" t="s">
        <v>370</v>
      </c>
      <c r="S75" s="52"/>
      <c r="T75" s="53"/>
      <c r="U75" s="53"/>
      <c r="V75" s="53"/>
      <c r="W75" s="53"/>
      <c r="X75" s="53"/>
      <c r="Y75" s="53"/>
      <c r="Z75" s="53"/>
      <c r="AA75" s="53"/>
      <c r="AB75" s="53"/>
      <c r="AC75" s="51"/>
    </row>
    <row r="76" ht="16.5" spans="1:29">
      <c r="A76" s="15"/>
      <c r="B76" s="28" t="s">
        <v>232</v>
      </c>
      <c r="C76" s="28"/>
      <c r="D76" s="78"/>
      <c r="E76" s="105" t="s">
        <v>395</v>
      </c>
      <c r="F76" s="103" t="s">
        <v>396</v>
      </c>
      <c r="G76" s="63"/>
      <c r="H76" s="63"/>
      <c r="I76" s="78" t="str">
        <f t="shared" si="12"/>
        <v>W1143SHT0000447</v>
      </c>
      <c r="J76" s="122"/>
      <c r="K76" s="63"/>
      <c r="L76" s="63"/>
      <c r="M76" s="63"/>
      <c r="N76" s="98"/>
      <c r="O76" s="32">
        <v>285</v>
      </c>
      <c r="P76" s="29" t="str">
        <f t="shared" si="13"/>
        <v/>
      </c>
      <c r="Q76" s="102">
        <f t="shared" si="14"/>
        <v>-285</v>
      </c>
      <c r="R76" s="51" t="s">
        <v>370</v>
      </c>
      <c r="S76" s="52"/>
      <c r="T76" s="53"/>
      <c r="U76" s="53"/>
      <c r="V76" s="53"/>
      <c r="W76" s="53"/>
      <c r="X76" s="53"/>
      <c r="Y76" s="53"/>
      <c r="Z76" s="53"/>
      <c r="AA76" s="53"/>
      <c r="AB76" s="53"/>
      <c r="AC76" s="51"/>
    </row>
    <row r="77" ht="16.5" spans="1:29">
      <c r="A77" s="15"/>
      <c r="B77" s="28" t="s">
        <v>232</v>
      </c>
      <c r="C77" s="28"/>
      <c r="D77" s="78"/>
      <c r="E77" s="107" t="s">
        <v>397</v>
      </c>
      <c r="F77" s="107" t="s">
        <v>398</v>
      </c>
      <c r="G77" s="63"/>
      <c r="H77" s="63"/>
      <c r="I77" s="78" t="str">
        <f t="shared" si="12"/>
        <v>W1143SHT0011370</v>
      </c>
      <c r="J77" s="107"/>
      <c r="K77" s="63"/>
      <c r="L77" s="63"/>
      <c r="M77" s="63"/>
      <c r="N77" s="98"/>
      <c r="O77" s="32">
        <v>936</v>
      </c>
      <c r="P77" s="29" t="str">
        <f t="shared" si="13"/>
        <v/>
      </c>
      <c r="Q77" s="102">
        <f t="shared" si="14"/>
        <v>-936</v>
      </c>
      <c r="R77" s="51" t="s">
        <v>247</v>
      </c>
      <c r="S77" s="52"/>
      <c r="T77" s="53"/>
      <c r="U77" s="53"/>
      <c r="V77" s="53"/>
      <c r="W77" s="53"/>
      <c r="X77" s="53"/>
      <c r="Y77" s="53"/>
      <c r="Z77" s="53"/>
      <c r="AA77" s="53"/>
      <c r="AB77" s="53"/>
      <c r="AC77" s="51"/>
    </row>
    <row r="78" ht="16.5" spans="1:29">
      <c r="A78" s="15"/>
      <c r="B78" s="28" t="s">
        <v>232</v>
      </c>
      <c r="C78" s="28"/>
      <c r="D78" s="78"/>
      <c r="E78" s="107" t="s">
        <v>399</v>
      </c>
      <c r="F78" s="107" t="s">
        <v>400</v>
      </c>
      <c r="G78" s="63"/>
      <c r="H78" s="63"/>
      <c r="I78" s="78" t="str">
        <f t="shared" si="12"/>
        <v>W1143SHT0011380</v>
      </c>
      <c r="J78" s="107"/>
      <c r="K78" s="63"/>
      <c r="L78" s="63"/>
      <c r="M78" s="63"/>
      <c r="N78" s="98"/>
      <c r="O78" s="32">
        <v>37</v>
      </c>
      <c r="P78" s="29" t="str">
        <f t="shared" si="13"/>
        <v/>
      </c>
      <c r="Q78" s="102">
        <f t="shared" si="14"/>
        <v>-37</v>
      </c>
      <c r="R78" s="51" t="s">
        <v>401</v>
      </c>
      <c r="S78" s="52"/>
      <c r="T78" s="53"/>
      <c r="U78" s="53"/>
      <c r="V78" s="53"/>
      <c r="W78" s="53"/>
      <c r="X78" s="53"/>
      <c r="Y78" s="53"/>
      <c r="Z78" s="53"/>
      <c r="AA78" s="53"/>
      <c r="AB78" s="53"/>
      <c r="AC78" s="51"/>
    </row>
    <row r="79" ht="16.5" spans="1:29">
      <c r="A79" s="15"/>
      <c r="B79" s="28" t="s">
        <v>232</v>
      </c>
      <c r="C79" s="28"/>
      <c r="D79" s="78"/>
      <c r="E79" s="107" t="s">
        <v>402</v>
      </c>
      <c r="F79" s="107" t="s">
        <v>403</v>
      </c>
      <c r="G79" s="63"/>
      <c r="H79" s="63"/>
      <c r="I79" s="78" t="str">
        <f t="shared" si="12"/>
        <v>W1143SHT0011660</v>
      </c>
      <c r="J79" s="107"/>
      <c r="K79" s="63"/>
      <c r="L79" s="63"/>
      <c r="M79" s="63"/>
      <c r="N79" s="98"/>
      <c r="O79" s="32">
        <v>3077</v>
      </c>
      <c r="P79" s="29" t="str">
        <f t="shared" si="13"/>
        <v/>
      </c>
      <c r="Q79" s="102">
        <f t="shared" si="14"/>
        <v>-3077</v>
      </c>
      <c r="R79" s="51" t="s">
        <v>370</v>
      </c>
      <c r="S79" s="52"/>
      <c r="T79" s="53"/>
      <c r="U79" s="53"/>
      <c r="V79" s="53"/>
      <c r="W79" s="53"/>
      <c r="X79" s="53"/>
      <c r="Y79" s="53"/>
      <c r="Z79" s="53"/>
      <c r="AA79" s="53"/>
      <c r="AB79" s="53"/>
      <c r="AC79" s="51"/>
    </row>
    <row r="80" ht="16.5" spans="1:29">
      <c r="A80" s="15"/>
      <c r="B80" s="28" t="s">
        <v>232</v>
      </c>
      <c r="C80" s="28"/>
      <c r="D80" s="78"/>
      <c r="E80" s="107" t="s">
        <v>404</v>
      </c>
      <c r="F80" s="107" t="s">
        <v>405</v>
      </c>
      <c r="G80" s="63"/>
      <c r="H80" s="63"/>
      <c r="I80" s="78" t="str">
        <f t="shared" si="12"/>
        <v>W1143SHT0011961</v>
      </c>
      <c r="J80" s="107"/>
      <c r="K80" s="63"/>
      <c r="L80" s="63"/>
      <c r="M80" s="63"/>
      <c r="N80" s="98"/>
      <c r="O80" s="32">
        <v>60</v>
      </c>
      <c r="P80" s="29" t="str">
        <f t="shared" si="13"/>
        <v/>
      </c>
      <c r="Q80" s="102">
        <f t="shared" si="14"/>
        <v>-60</v>
      </c>
      <c r="R80" s="51" t="s">
        <v>247</v>
      </c>
      <c r="S80" s="52"/>
      <c r="T80" s="53"/>
      <c r="U80" s="53"/>
      <c r="V80" s="53"/>
      <c r="W80" s="53"/>
      <c r="X80" s="53"/>
      <c r="Y80" s="53"/>
      <c r="Z80" s="53"/>
      <c r="AA80" s="53"/>
      <c r="AB80" s="53"/>
      <c r="AC80" s="51"/>
    </row>
    <row r="81" ht="16.5" spans="1:29">
      <c r="A81" s="15"/>
      <c r="B81" s="28" t="s">
        <v>232</v>
      </c>
      <c r="C81" s="28"/>
      <c r="D81" s="78"/>
      <c r="E81" s="107" t="s">
        <v>406</v>
      </c>
      <c r="F81" s="107" t="s">
        <v>407</v>
      </c>
      <c r="G81" s="63"/>
      <c r="H81" s="63"/>
      <c r="I81" s="78" t="str">
        <f t="shared" si="12"/>
        <v>W1143SHT0011972</v>
      </c>
      <c r="J81" s="107"/>
      <c r="K81" s="63"/>
      <c r="L81" s="63"/>
      <c r="M81" s="63"/>
      <c r="N81" s="98"/>
      <c r="O81" s="32">
        <v>194</v>
      </c>
      <c r="P81" s="29" t="str">
        <f t="shared" si="13"/>
        <v/>
      </c>
      <c r="Q81" s="102">
        <f t="shared" si="14"/>
        <v>-194</v>
      </c>
      <c r="R81" s="51" t="s">
        <v>408</v>
      </c>
      <c r="S81" s="52"/>
      <c r="T81" s="53"/>
      <c r="U81" s="53"/>
      <c r="V81" s="53"/>
      <c r="W81" s="53"/>
      <c r="X81" s="53"/>
      <c r="Y81" s="53"/>
      <c r="Z81" s="53"/>
      <c r="AA81" s="53"/>
      <c r="AB81" s="53"/>
      <c r="AC81" s="51"/>
    </row>
    <row r="82" ht="16.5" spans="1:29">
      <c r="A82" s="15"/>
      <c r="B82" s="28" t="s">
        <v>232</v>
      </c>
      <c r="C82" s="28"/>
      <c r="D82" s="78"/>
      <c r="E82" s="107" t="s">
        <v>409</v>
      </c>
      <c r="F82" s="107" t="s">
        <v>410</v>
      </c>
      <c r="G82" s="63"/>
      <c r="H82" s="63"/>
      <c r="I82" s="78" t="str">
        <f t="shared" si="12"/>
        <v>W1143sht0012894</v>
      </c>
      <c r="J82" s="107"/>
      <c r="K82" s="63"/>
      <c r="L82" s="63"/>
      <c r="M82" s="63"/>
      <c r="N82" s="98"/>
      <c r="O82" s="32">
        <v>100</v>
      </c>
      <c r="P82" s="29" t="str">
        <f t="shared" si="13"/>
        <v/>
      </c>
      <c r="Q82" s="102">
        <f t="shared" si="14"/>
        <v>-100</v>
      </c>
      <c r="R82" s="51" t="s">
        <v>411</v>
      </c>
      <c r="S82" s="52"/>
      <c r="T82" s="53"/>
      <c r="U82" s="53"/>
      <c r="V82" s="53"/>
      <c r="W82" s="53"/>
      <c r="X82" s="53"/>
      <c r="Y82" s="53"/>
      <c r="Z82" s="53"/>
      <c r="AA82" s="53"/>
      <c r="AB82" s="53"/>
      <c r="AC82" s="51"/>
    </row>
    <row r="83" ht="16.5" spans="1:29">
      <c r="A83" s="15"/>
      <c r="B83" s="28" t="s">
        <v>232</v>
      </c>
      <c r="C83" s="28"/>
      <c r="D83" s="78"/>
      <c r="E83" s="107" t="s">
        <v>412</v>
      </c>
      <c r="F83" s="107" t="s">
        <v>413</v>
      </c>
      <c r="G83" s="63"/>
      <c r="H83" s="63"/>
      <c r="I83" s="78" t="str">
        <f t="shared" si="12"/>
        <v>W1143sht0012959</v>
      </c>
      <c r="J83" s="107"/>
      <c r="K83" s="63"/>
      <c r="L83" s="63"/>
      <c r="M83" s="63"/>
      <c r="N83" s="98"/>
      <c r="O83" s="32">
        <v>30</v>
      </c>
      <c r="P83" s="29" t="str">
        <f t="shared" si="13"/>
        <v/>
      </c>
      <c r="Q83" s="102">
        <f t="shared" si="14"/>
        <v>-30</v>
      </c>
      <c r="R83" s="51" t="s">
        <v>370</v>
      </c>
      <c r="S83" s="52"/>
      <c r="T83" s="53"/>
      <c r="U83" s="53"/>
      <c r="V83" s="53"/>
      <c r="W83" s="53"/>
      <c r="X83" s="53"/>
      <c r="Y83" s="53"/>
      <c r="Z83" s="53"/>
      <c r="AA83" s="53"/>
      <c r="AB83" s="53"/>
      <c r="AC83" s="51"/>
    </row>
    <row r="84" ht="16.5" spans="1:29">
      <c r="A84" s="15"/>
      <c r="B84" s="28" t="s">
        <v>232</v>
      </c>
      <c r="C84" s="28"/>
      <c r="D84" s="78"/>
      <c r="E84" s="107" t="s">
        <v>414</v>
      </c>
      <c r="F84" s="107" t="s">
        <v>415</v>
      </c>
      <c r="G84" s="63"/>
      <c r="H84" s="63"/>
      <c r="I84" s="78" t="str">
        <f t="shared" ref="I84:I100" si="15">B84&amp;E84</f>
        <v>W1143SHT0014360</v>
      </c>
      <c r="J84" s="107"/>
      <c r="K84" s="63"/>
      <c r="L84" s="63"/>
      <c r="M84" s="63"/>
      <c r="N84" s="98"/>
      <c r="O84" s="32">
        <v>368</v>
      </c>
      <c r="P84" s="29" t="str">
        <f t="shared" si="13"/>
        <v/>
      </c>
      <c r="Q84" s="102">
        <f t="shared" si="14"/>
        <v>-368</v>
      </c>
      <c r="R84" s="51" t="s">
        <v>416</v>
      </c>
      <c r="S84" s="52"/>
      <c r="T84" s="53"/>
      <c r="U84" s="53"/>
      <c r="V84" s="53"/>
      <c r="W84" s="53"/>
      <c r="X84" s="53"/>
      <c r="Y84" s="53"/>
      <c r="Z84" s="53"/>
      <c r="AA84" s="53"/>
      <c r="AB84" s="53"/>
      <c r="AC84" s="51"/>
    </row>
    <row r="85" ht="16.5" spans="1:29">
      <c r="A85" s="15"/>
      <c r="B85" s="28" t="s">
        <v>232</v>
      </c>
      <c r="C85" s="28"/>
      <c r="D85" s="78"/>
      <c r="E85" s="107" t="s">
        <v>417</v>
      </c>
      <c r="F85" s="107" t="s">
        <v>418</v>
      </c>
      <c r="G85" s="63"/>
      <c r="H85" s="63"/>
      <c r="I85" s="78" t="str">
        <f t="shared" si="15"/>
        <v>W1143SHT0014361</v>
      </c>
      <c r="J85" s="107"/>
      <c r="K85" s="63"/>
      <c r="L85" s="63"/>
      <c r="M85" s="63"/>
      <c r="N85" s="98"/>
      <c r="O85" s="32">
        <v>102</v>
      </c>
      <c r="P85" s="29" t="str">
        <f t="shared" si="13"/>
        <v/>
      </c>
      <c r="Q85" s="102">
        <f t="shared" si="14"/>
        <v>-102</v>
      </c>
      <c r="R85" s="51" t="s">
        <v>416</v>
      </c>
      <c r="S85" s="52"/>
      <c r="T85" s="53"/>
      <c r="U85" s="53"/>
      <c r="V85" s="53"/>
      <c r="W85" s="53"/>
      <c r="X85" s="53"/>
      <c r="Y85" s="53"/>
      <c r="Z85" s="53"/>
      <c r="AA85" s="53"/>
      <c r="AB85" s="53"/>
      <c r="AC85" s="51"/>
    </row>
    <row r="86" ht="16.5" spans="1:29">
      <c r="A86" s="15"/>
      <c r="B86" s="28" t="s">
        <v>232</v>
      </c>
      <c r="C86" s="28"/>
      <c r="D86" s="78"/>
      <c r="E86" s="107" t="s">
        <v>419</v>
      </c>
      <c r="F86" s="107" t="s">
        <v>420</v>
      </c>
      <c r="G86" s="63"/>
      <c r="H86" s="63"/>
      <c r="I86" s="78" t="str">
        <f t="shared" si="15"/>
        <v>W1143SLT0002032</v>
      </c>
      <c r="J86" s="107"/>
      <c r="K86" s="63"/>
      <c r="L86" s="63"/>
      <c r="M86" s="63"/>
      <c r="N86" s="98"/>
      <c r="O86" s="32">
        <v>600</v>
      </c>
      <c r="P86" s="29" t="str">
        <f t="shared" si="13"/>
        <v/>
      </c>
      <c r="Q86" s="102">
        <f t="shared" si="14"/>
        <v>-600</v>
      </c>
      <c r="R86" s="51" t="s">
        <v>421</v>
      </c>
      <c r="S86" s="52"/>
      <c r="T86" s="53"/>
      <c r="U86" s="53"/>
      <c r="V86" s="53"/>
      <c r="W86" s="53"/>
      <c r="X86" s="53"/>
      <c r="Y86" s="53"/>
      <c r="Z86" s="53"/>
      <c r="AA86" s="53"/>
      <c r="AB86" s="53"/>
      <c r="AC86" s="51"/>
    </row>
    <row r="87" ht="16.5" spans="1:29">
      <c r="A87" s="15"/>
      <c r="B87" s="28" t="s">
        <v>232</v>
      </c>
      <c r="C87" s="28"/>
      <c r="D87" s="78"/>
      <c r="E87" s="107" t="s">
        <v>422</v>
      </c>
      <c r="F87" s="107" t="s">
        <v>423</v>
      </c>
      <c r="G87" s="63"/>
      <c r="H87" s="63"/>
      <c r="I87" s="78" t="str">
        <f t="shared" si="15"/>
        <v>W1143TMI0000010</v>
      </c>
      <c r="J87" s="107"/>
      <c r="K87" s="63"/>
      <c r="L87" s="63"/>
      <c r="M87" s="63"/>
      <c r="N87" s="98"/>
      <c r="O87" s="32">
        <v>411.33098</v>
      </c>
      <c r="P87" s="29" t="str">
        <f t="shared" si="13"/>
        <v/>
      </c>
      <c r="Q87" s="102">
        <f t="shared" si="14"/>
        <v>-411.33098</v>
      </c>
      <c r="R87" s="51" t="s">
        <v>424</v>
      </c>
      <c r="S87" s="52"/>
      <c r="T87" s="53"/>
      <c r="U87" s="53"/>
      <c r="V87" s="53"/>
      <c r="W87" s="53"/>
      <c r="X87" s="53"/>
      <c r="Y87" s="53"/>
      <c r="Z87" s="53"/>
      <c r="AA87" s="53"/>
      <c r="AB87" s="53"/>
      <c r="AC87" s="51"/>
    </row>
    <row r="88" ht="16.5" spans="1:29">
      <c r="A88" s="15"/>
      <c r="B88" s="28" t="s">
        <v>232</v>
      </c>
      <c r="C88" s="28"/>
      <c r="D88" s="78"/>
      <c r="E88" s="107" t="s">
        <v>425</v>
      </c>
      <c r="F88" s="107" t="s">
        <v>426</v>
      </c>
      <c r="G88" s="63"/>
      <c r="H88" s="63"/>
      <c r="I88" s="78" t="str">
        <f t="shared" si="15"/>
        <v>W1143TMI0000011</v>
      </c>
      <c r="J88" s="107"/>
      <c r="K88" s="63"/>
      <c r="L88" s="63"/>
      <c r="M88" s="63"/>
      <c r="N88" s="98"/>
      <c r="O88" s="32">
        <v>64.777275</v>
      </c>
      <c r="P88" s="29" t="str">
        <f t="shared" si="13"/>
        <v/>
      </c>
      <c r="Q88" s="102">
        <f t="shared" si="14"/>
        <v>-64.777275</v>
      </c>
      <c r="R88" s="51" t="s">
        <v>294</v>
      </c>
      <c r="S88" s="52"/>
      <c r="T88" s="53"/>
      <c r="U88" s="53"/>
      <c r="V88" s="53"/>
      <c r="W88" s="53"/>
      <c r="X88" s="53"/>
      <c r="Y88" s="53"/>
      <c r="Z88" s="53"/>
      <c r="AA88" s="53"/>
      <c r="AB88" s="53"/>
      <c r="AC88" s="51"/>
    </row>
    <row r="89" ht="16.5" spans="1:29">
      <c r="A89" s="15"/>
      <c r="B89" s="28" t="s">
        <v>232</v>
      </c>
      <c r="C89" s="28"/>
      <c r="D89" s="78"/>
      <c r="E89" s="107" t="s">
        <v>427</v>
      </c>
      <c r="F89" s="107" t="s">
        <v>428</v>
      </c>
      <c r="G89" s="63"/>
      <c r="H89" s="63"/>
      <c r="I89" s="78" t="str">
        <f t="shared" si="15"/>
        <v>W1143TMI0000060</v>
      </c>
      <c r="J89" s="107"/>
      <c r="K89" s="63"/>
      <c r="L89" s="63"/>
      <c r="M89" s="63"/>
      <c r="N89" s="98"/>
      <c r="O89" s="32">
        <v>15.75</v>
      </c>
      <c r="P89" s="29" t="str">
        <f t="shared" si="13"/>
        <v/>
      </c>
      <c r="Q89" s="102">
        <f t="shared" si="14"/>
        <v>-15.75</v>
      </c>
      <c r="R89" s="51" t="s">
        <v>294</v>
      </c>
      <c r="S89" s="52"/>
      <c r="T89" s="53"/>
      <c r="U89" s="53"/>
      <c r="V89" s="53"/>
      <c r="W89" s="53"/>
      <c r="X89" s="53"/>
      <c r="Y89" s="53"/>
      <c r="Z89" s="53"/>
      <c r="AA89" s="53"/>
      <c r="AB89" s="53"/>
      <c r="AC89" s="51"/>
    </row>
    <row r="90" ht="16.5" spans="1:29">
      <c r="A90" s="15"/>
      <c r="B90" s="28" t="s">
        <v>232</v>
      </c>
      <c r="C90" s="28"/>
      <c r="D90" s="78"/>
      <c r="E90" s="107" t="s">
        <v>429</v>
      </c>
      <c r="F90" s="107" t="s">
        <v>430</v>
      </c>
      <c r="G90" s="63"/>
      <c r="H90" s="63"/>
      <c r="I90" s="78" t="str">
        <f t="shared" si="15"/>
        <v>W1143TMI0000080</v>
      </c>
      <c r="J90" s="107"/>
      <c r="K90" s="63"/>
      <c r="L90" s="63"/>
      <c r="M90" s="63"/>
      <c r="N90" s="98"/>
      <c r="O90" s="32">
        <v>50</v>
      </c>
      <c r="P90" s="29" t="str">
        <f t="shared" si="13"/>
        <v/>
      </c>
      <c r="Q90" s="102">
        <f t="shared" si="14"/>
        <v>-50</v>
      </c>
      <c r="R90" s="51" t="s">
        <v>431</v>
      </c>
      <c r="S90" s="52"/>
      <c r="T90" s="53"/>
      <c r="U90" s="53"/>
      <c r="V90" s="53"/>
      <c r="W90" s="53"/>
      <c r="X90" s="53"/>
      <c r="Y90" s="53"/>
      <c r="Z90" s="53"/>
      <c r="AA90" s="53"/>
      <c r="AB90" s="53"/>
      <c r="AC90" s="51"/>
    </row>
    <row r="91" ht="16.5" spans="1:29">
      <c r="A91" s="15"/>
      <c r="B91" s="28" t="s">
        <v>232</v>
      </c>
      <c r="C91" s="28"/>
      <c r="D91" s="78"/>
      <c r="E91" s="107" t="s">
        <v>432</v>
      </c>
      <c r="F91" s="107" t="s">
        <v>433</v>
      </c>
      <c r="G91" s="63"/>
      <c r="H91" s="63"/>
      <c r="I91" s="78" t="str">
        <f t="shared" si="15"/>
        <v>W1143TMI0000087</v>
      </c>
      <c r="J91" s="107"/>
      <c r="K91" s="63"/>
      <c r="L91" s="63"/>
      <c r="M91" s="63"/>
      <c r="N91" s="98"/>
      <c r="O91" s="32">
        <v>15.69</v>
      </c>
      <c r="P91" s="29" t="str">
        <f t="shared" si="13"/>
        <v/>
      </c>
      <c r="Q91" s="102">
        <f t="shared" si="14"/>
        <v>-15.69</v>
      </c>
      <c r="R91" s="51" t="s">
        <v>434</v>
      </c>
      <c r="S91" s="52"/>
      <c r="T91" s="53"/>
      <c r="U91" s="53"/>
      <c r="V91" s="53"/>
      <c r="W91" s="53"/>
      <c r="X91" s="53"/>
      <c r="Y91" s="53"/>
      <c r="Z91" s="53"/>
      <c r="AA91" s="53"/>
      <c r="AB91" s="53"/>
      <c r="AC91" s="51"/>
    </row>
    <row r="92" ht="16.5" spans="1:29">
      <c r="A92" s="15"/>
      <c r="B92" s="28" t="s">
        <v>232</v>
      </c>
      <c r="C92" s="28"/>
      <c r="D92" s="78"/>
      <c r="E92" s="107" t="s">
        <v>435</v>
      </c>
      <c r="F92" s="107" t="s">
        <v>436</v>
      </c>
      <c r="G92" s="63"/>
      <c r="H92" s="63"/>
      <c r="I92" s="78" t="str">
        <f t="shared" si="15"/>
        <v>W1143TMI0000101</v>
      </c>
      <c r="J92" s="107"/>
      <c r="K92" s="63"/>
      <c r="L92" s="63"/>
      <c r="M92" s="63"/>
      <c r="N92" s="98"/>
      <c r="O92" s="32">
        <v>2.21</v>
      </c>
      <c r="P92" s="29" t="str">
        <f t="shared" si="13"/>
        <v/>
      </c>
      <c r="Q92" s="102">
        <f t="shared" si="14"/>
        <v>-2.21</v>
      </c>
      <c r="R92" s="51" t="s">
        <v>370</v>
      </c>
      <c r="S92" s="52"/>
      <c r="T92" s="53"/>
      <c r="U92" s="53"/>
      <c r="V92" s="53"/>
      <c r="W92" s="53"/>
      <c r="X92" s="53"/>
      <c r="Y92" s="53"/>
      <c r="Z92" s="53"/>
      <c r="AA92" s="53"/>
      <c r="AB92" s="53"/>
      <c r="AC92" s="51"/>
    </row>
    <row r="93" ht="16.5" spans="1:29">
      <c r="A93" s="15"/>
      <c r="B93" s="28" t="s">
        <v>232</v>
      </c>
      <c r="C93" s="28"/>
      <c r="D93" s="78"/>
      <c r="E93" s="107" t="s">
        <v>437</v>
      </c>
      <c r="F93" s="107" t="s">
        <v>438</v>
      </c>
      <c r="G93" s="63"/>
      <c r="H93" s="63"/>
      <c r="I93" s="78" t="str">
        <f t="shared" si="15"/>
        <v>W1143TMI0000106</v>
      </c>
      <c r="J93" s="107"/>
      <c r="K93" s="63"/>
      <c r="L93" s="63"/>
      <c r="M93" s="63"/>
      <c r="N93" s="98"/>
      <c r="O93" s="32">
        <v>45.6</v>
      </c>
      <c r="P93" s="29" t="str">
        <f t="shared" si="13"/>
        <v/>
      </c>
      <c r="Q93" s="102">
        <f t="shared" si="14"/>
        <v>-45.6</v>
      </c>
      <c r="R93" s="51" t="s">
        <v>439</v>
      </c>
      <c r="S93" s="52"/>
      <c r="T93" s="53"/>
      <c r="U93" s="53"/>
      <c r="V93" s="53"/>
      <c r="W93" s="53"/>
      <c r="X93" s="53"/>
      <c r="Y93" s="53"/>
      <c r="Z93" s="53"/>
      <c r="AA93" s="53"/>
      <c r="AB93" s="53"/>
      <c r="AC93" s="51"/>
    </row>
    <row r="94" ht="16.5" spans="1:29">
      <c r="A94" s="15"/>
      <c r="B94" s="28" t="s">
        <v>232</v>
      </c>
      <c r="C94" s="28"/>
      <c r="D94" s="108"/>
      <c r="E94" s="108" t="s">
        <v>440</v>
      </c>
      <c r="F94" s="108" t="s">
        <v>441</v>
      </c>
      <c r="G94" s="63"/>
      <c r="H94" s="63"/>
      <c r="I94" s="78" t="str">
        <f t="shared" si="15"/>
        <v>W1143TMI0000111</v>
      </c>
      <c r="J94" s="123"/>
      <c r="K94" s="63"/>
      <c r="L94" s="63"/>
      <c r="M94" s="63"/>
      <c r="N94" s="98"/>
      <c r="O94" s="32">
        <v>485.5515</v>
      </c>
      <c r="P94" s="29" t="str">
        <f t="shared" si="13"/>
        <v/>
      </c>
      <c r="Q94" s="102">
        <f t="shared" si="14"/>
        <v>-485.5515</v>
      </c>
      <c r="R94" s="51" t="s">
        <v>442</v>
      </c>
      <c r="S94" s="52"/>
      <c r="T94" s="53"/>
      <c r="U94" s="53"/>
      <c r="V94" s="53"/>
      <c r="W94" s="53"/>
      <c r="X94" s="53"/>
      <c r="Y94" s="53"/>
      <c r="Z94" s="53"/>
      <c r="AA94" s="53"/>
      <c r="AB94" s="53"/>
      <c r="AC94" s="51"/>
    </row>
    <row r="95" ht="16.5" spans="1:29">
      <c r="A95" s="15"/>
      <c r="B95" s="28" t="s">
        <v>232</v>
      </c>
      <c r="C95" s="28"/>
      <c r="D95" s="108"/>
      <c r="E95" s="108" t="s">
        <v>443</v>
      </c>
      <c r="F95" s="108" t="s">
        <v>444</v>
      </c>
      <c r="G95" s="63"/>
      <c r="H95" s="63"/>
      <c r="I95" s="78" t="str">
        <f t="shared" si="15"/>
        <v>W1143TMI0000113</v>
      </c>
      <c r="J95" s="123"/>
      <c r="K95" s="63"/>
      <c r="L95" s="63"/>
      <c r="M95" s="63"/>
      <c r="N95" s="98"/>
      <c r="O95" s="32">
        <v>254.26</v>
      </c>
      <c r="P95" s="29" t="str">
        <f t="shared" si="13"/>
        <v/>
      </c>
      <c r="Q95" s="102">
        <f t="shared" si="14"/>
        <v>-254.26</v>
      </c>
      <c r="R95" s="51" t="s">
        <v>247</v>
      </c>
      <c r="S95" s="52"/>
      <c r="T95" s="53"/>
      <c r="U95" s="53"/>
      <c r="V95" s="53"/>
      <c r="W95" s="53"/>
      <c r="X95" s="53"/>
      <c r="Y95" s="53"/>
      <c r="Z95" s="53"/>
      <c r="AA95" s="53"/>
      <c r="AB95" s="53"/>
      <c r="AC95" s="51"/>
    </row>
    <row r="96" ht="16.5" spans="1:29">
      <c r="A96" s="15"/>
      <c r="B96" s="28" t="s">
        <v>232</v>
      </c>
      <c r="C96" s="28"/>
      <c r="D96" s="108"/>
      <c r="E96" s="108" t="s">
        <v>445</v>
      </c>
      <c r="F96" s="108" t="s">
        <v>446</v>
      </c>
      <c r="G96" s="63"/>
      <c r="H96" s="63"/>
      <c r="I96" s="78" t="str">
        <f t="shared" si="15"/>
        <v>W1143TMI0000123</v>
      </c>
      <c r="J96" s="123"/>
      <c r="K96" s="63"/>
      <c r="L96" s="63"/>
      <c r="M96" s="63"/>
      <c r="N96" s="98"/>
      <c r="O96" s="32">
        <v>49.1</v>
      </c>
      <c r="P96" s="29" t="str">
        <f t="shared" si="13"/>
        <v/>
      </c>
      <c r="Q96" s="102">
        <f t="shared" si="14"/>
        <v>-49.1</v>
      </c>
      <c r="R96" s="51" t="s">
        <v>447</v>
      </c>
      <c r="S96" s="52"/>
      <c r="T96" s="53"/>
      <c r="U96" s="53"/>
      <c r="V96" s="53"/>
      <c r="W96" s="53"/>
      <c r="X96" s="53"/>
      <c r="Y96" s="53"/>
      <c r="Z96" s="53"/>
      <c r="AA96" s="53"/>
      <c r="AB96" s="53"/>
      <c r="AC96" s="51"/>
    </row>
    <row r="97" ht="16.5" spans="1:29">
      <c r="A97" s="15"/>
      <c r="B97" s="28" t="s">
        <v>232</v>
      </c>
      <c r="C97" s="28"/>
      <c r="D97" s="108"/>
      <c r="E97" s="108" t="s">
        <v>448</v>
      </c>
      <c r="F97" s="108" t="s">
        <v>449</v>
      </c>
      <c r="G97" s="63"/>
      <c r="H97" s="63"/>
      <c r="I97" s="78" t="str">
        <f t="shared" si="15"/>
        <v>W1143TMI0000132</v>
      </c>
      <c r="J97" s="123"/>
      <c r="K97" s="63"/>
      <c r="L97" s="63"/>
      <c r="M97" s="63"/>
      <c r="N97" s="98"/>
      <c r="O97" s="32">
        <v>129.9</v>
      </c>
      <c r="P97" s="29" t="str">
        <f t="shared" si="13"/>
        <v/>
      </c>
      <c r="Q97" s="102">
        <f t="shared" si="14"/>
        <v>-129.9</v>
      </c>
      <c r="R97" s="51" t="s">
        <v>370</v>
      </c>
      <c r="S97" s="52"/>
      <c r="T97" s="53"/>
      <c r="U97" s="53"/>
      <c r="V97" s="53"/>
      <c r="W97" s="53"/>
      <c r="X97" s="53"/>
      <c r="Y97" s="53"/>
      <c r="Z97" s="53"/>
      <c r="AA97" s="53"/>
      <c r="AB97" s="53"/>
      <c r="AC97" s="51"/>
    </row>
    <row r="98" ht="16.5" spans="1:29">
      <c r="A98" s="15"/>
      <c r="B98" s="28" t="s">
        <v>232</v>
      </c>
      <c r="C98" s="28"/>
      <c r="D98" s="108"/>
      <c r="E98" s="108" t="s">
        <v>450</v>
      </c>
      <c r="F98" s="108" t="s">
        <v>451</v>
      </c>
      <c r="G98" s="63"/>
      <c r="H98" s="63"/>
      <c r="I98" s="78" t="str">
        <f t="shared" si="15"/>
        <v>W1143TMI0000133</v>
      </c>
      <c r="J98" s="123"/>
      <c r="K98" s="63"/>
      <c r="L98" s="63"/>
      <c r="M98" s="63"/>
      <c r="N98" s="98"/>
      <c r="O98" s="32">
        <v>66.78</v>
      </c>
      <c r="P98" s="29" t="str">
        <f t="shared" si="13"/>
        <v/>
      </c>
      <c r="Q98" s="102">
        <f t="shared" si="14"/>
        <v>-66.78</v>
      </c>
      <c r="R98" s="51" t="s">
        <v>452</v>
      </c>
      <c r="S98" s="52"/>
      <c r="T98" s="53"/>
      <c r="U98" s="53"/>
      <c r="V98" s="53"/>
      <c r="W98" s="53"/>
      <c r="X98" s="53"/>
      <c r="Y98" s="53"/>
      <c r="Z98" s="53"/>
      <c r="AA98" s="53"/>
      <c r="AB98" s="53"/>
      <c r="AC98" s="51"/>
    </row>
    <row r="99" ht="16.5" spans="1:29">
      <c r="A99" s="15"/>
      <c r="B99" s="28" t="s">
        <v>232</v>
      </c>
      <c r="C99" s="28"/>
      <c r="D99" s="108"/>
      <c r="E99" s="108" t="s">
        <v>453</v>
      </c>
      <c r="F99" s="108" t="s">
        <v>454</v>
      </c>
      <c r="G99" s="63"/>
      <c r="H99" s="63"/>
      <c r="I99" s="78" t="str">
        <f t="shared" si="15"/>
        <v>W1143TMI0000134</v>
      </c>
      <c r="J99" s="123"/>
      <c r="K99" s="63"/>
      <c r="L99" s="63"/>
      <c r="M99" s="63"/>
      <c r="N99" s="98"/>
      <c r="O99" s="32">
        <v>296.8782</v>
      </c>
      <c r="P99" s="29" t="str">
        <f t="shared" si="13"/>
        <v/>
      </c>
      <c r="Q99" s="102">
        <f t="shared" si="14"/>
        <v>-296.8782</v>
      </c>
      <c r="R99" s="51" t="s">
        <v>455</v>
      </c>
      <c r="S99" s="52"/>
      <c r="T99" s="53"/>
      <c r="U99" s="53"/>
      <c r="V99" s="53"/>
      <c r="W99" s="53"/>
      <c r="X99" s="53"/>
      <c r="Y99" s="53"/>
      <c r="Z99" s="53"/>
      <c r="AA99" s="53"/>
      <c r="AB99" s="53"/>
      <c r="AC99" s="51"/>
    </row>
    <row r="100" ht="16.5" spans="1:29">
      <c r="A100" s="15"/>
      <c r="B100" s="28" t="s">
        <v>232</v>
      </c>
      <c r="C100" s="28"/>
      <c r="D100" s="108"/>
      <c r="E100" s="108" t="s">
        <v>456</v>
      </c>
      <c r="F100" s="108" t="s">
        <v>457</v>
      </c>
      <c r="G100" s="63"/>
      <c r="H100" s="63"/>
      <c r="I100" s="78" t="str">
        <f t="shared" si="15"/>
        <v>W1143TMI0000135</v>
      </c>
      <c r="J100" s="123"/>
      <c r="K100" s="63"/>
      <c r="L100" s="63"/>
      <c r="M100" s="63"/>
      <c r="N100" s="98"/>
      <c r="O100" s="32">
        <v>273.7623</v>
      </c>
      <c r="P100" s="29" t="str">
        <f t="shared" si="13"/>
        <v/>
      </c>
      <c r="Q100" s="102">
        <f t="shared" si="14"/>
        <v>-273.7623</v>
      </c>
      <c r="R100" s="51" t="s">
        <v>458</v>
      </c>
      <c r="S100" s="52"/>
      <c r="T100" s="53"/>
      <c r="U100" s="53"/>
      <c r="V100" s="53"/>
      <c r="W100" s="53"/>
      <c r="X100" s="53"/>
      <c r="Y100" s="53"/>
      <c r="Z100" s="53"/>
      <c r="AA100" s="53"/>
      <c r="AB100" s="53"/>
      <c r="AC100" s="51"/>
    </row>
    <row r="101" ht="16.5" spans="1:29">
      <c r="A101" s="15"/>
      <c r="B101" s="28"/>
      <c r="C101" s="28"/>
      <c r="D101" s="108"/>
      <c r="E101" s="108"/>
      <c r="F101" s="108"/>
      <c r="G101" s="63"/>
      <c r="H101" s="63"/>
      <c r="I101" s="63"/>
      <c r="J101" s="123"/>
      <c r="K101" s="63"/>
      <c r="L101" s="63"/>
      <c r="M101" s="63"/>
      <c r="N101" s="98"/>
      <c r="O101" s="32"/>
      <c r="P101" s="29"/>
      <c r="Q101" s="125"/>
      <c r="R101" s="51"/>
      <c r="S101" s="52"/>
      <c r="T101" s="53"/>
      <c r="U101" s="53"/>
      <c r="V101" s="53"/>
      <c r="W101" s="53"/>
      <c r="X101" s="53"/>
      <c r="Y101" s="53"/>
      <c r="Z101" s="53"/>
      <c r="AA101" s="53"/>
      <c r="AB101" s="53"/>
      <c r="AC101" s="51"/>
    </row>
    <row r="102" ht="16.5" spans="1:29">
      <c r="A102" s="15"/>
      <c r="B102" s="28"/>
      <c r="C102" s="28"/>
      <c r="D102" s="108"/>
      <c r="E102" s="108"/>
      <c r="F102" s="108"/>
      <c r="G102" s="63"/>
      <c r="H102" s="63"/>
      <c r="I102" s="63"/>
      <c r="J102" s="123"/>
      <c r="K102" s="63"/>
      <c r="L102" s="63"/>
      <c r="M102" s="63"/>
      <c r="N102" s="98"/>
      <c r="O102" s="32"/>
      <c r="P102" s="29"/>
      <c r="Q102" s="125"/>
      <c r="R102" s="51"/>
      <c r="S102" s="52"/>
      <c r="T102" s="53"/>
      <c r="U102" s="53"/>
      <c r="V102" s="53"/>
      <c r="W102" s="53"/>
      <c r="X102" s="53"/>
      <c r="Y102" s="53"/>
      <c r="Z102" s="53"/>
      <c r="AA102" s="53"/>
      <c r="AB102" s="53"/>
      <c r="AC102" s="51"/>
    </row>
    <row r="103" s="61" customFormat="1" ht="18.75" spans="1:29">
      <c r="A103" s="109"/>
      <c r="B103" s="109" t="s">
        <v>459</v>
      </c>
      <c r="C103" s="109"/>
      <c r="D103" s="109"/>
      <c r="E103" s="68"/>
      <c r="F103" s="109"/>
      <c r="G103" s="109"/>
      <c r="H103" s="109"/>
      <c r="I103" s="109"/>
      <c r="J103" s="109"/>
      <c r="K103" s="109"/>
      <c r="L103" s="109"/>
      <c r="M103" s="109"/>
      <c r="N103" s="124">
        <f>SUM(N4:N102)</f>
        <v>17873</v>
      </c>
      <c r="O103" s="124">
        <f>SUM(O4:O102)</f>
        <v>30756.543545</v>
      </c>
      <c r="P103" s="124">
        <f>SUM(P4:P102)</f>
        <v>11575.285</v>
      </c>
      <c r="Q103" s="124">
        <f>SUM(Q4:Q102)</f>
        <v>-24458.828545</v>
      </c>
      <c r="R103" s="60"/>
      <c r="S103" s="56"/>
      <c r="T103" s="57">
        <f>SUM(T4:T102)</f>
        <v>0</v>
      </c>
      <c r="U103" s="57">
        <f>SUM(U4:U102)</f>
        <v>0</v>
      </c>
      <c r="V103" s="57">
        <f>SUM(V4:V102)</f>
        <v>0</v>
      </c>
      <c r="W103" s="57">
        <f>SUM(W4:W102)</f>
        <v>0</v>
      </c>
      <c r="X103" s="57"/>
      <c r="Y103" s="57">
        <f>SUM(Y4:Y102)</f>
        <v>0</v>
      </c>
      <c r="Z103" s="57">
        <f>SUM(Z4:Z102)</f>
        <v>0</v>
      </c>
      <c r="AA103" s="57">
        <f>SUM(AA4:AA102)</f>
        <v>0</v>
      </c>
      <c r="AB103" s="57">
        <f>SUM(AB4:AB102)</f>
        <v>0</v>
      </c>
      <c r="AC103" s="60"/>
    </row>
    <row r="104" spans="6:6">
      <c r="F104" s="110"/>
    </row>
    <row r="105" s="4" customFormat="1" ht="18" spans="2:14">
      <c r="B105" s="4" t="s">
        <v>460</v>
      </c>
      <c r="E105" s="111" t="s">
        <v>461</v>
      </c>
      <c r="F105" s="112"/>
      <c r="G105" s="2"/>
      <c r="H105" s="2" t="s">
        <v>462</v>
      </c>
      <c r="I105" s="2"/>
      <c r="J105" s="2"/>
      <c r="K105" s="2" t="s">
        <v>463</v>
      </c>
      <c r="L105" s="2"/>
      <c r="M105" s="2"/>
      <c r="N105" s="2"/>
    </row>
    <row r="106" s="5" customFormat="1" ht="18" spans="3:14">
      <c r="C106" s="5" t="s">
        <v>464</v>
      </c>
      <c r="E106" s="113"/>
      <c r="F106" s="114"/>
      <c r="G106" s="115"/>
      <c r="H106" s="115"/>
      <c r="I106" s="115"/>
      <c r="J106" s="115"/>
      <c r="K106" s="115"/>
      <c r="L106" s="115"/>
      <c r="M106" s="115"/>
      <c r="N106" s="115"/>
    </row>
    <row r="107" s="5" customFormat="1" ht="18" spans="3:14">
      <c r="C107" s="6" t="s">
        <v>465</v>
      </c>
      <c r="D107" s="6"/>
      <c r="E107" s="113"/>
      <c r="F107" s="114"/>
      <c r="G107" s="115"/>
      <c r="H107" s="115"/>
      <c r="I107" s="115"/>
      <c r="J107" s="115"/>
      <c r="K107" s="115"/>
      <c r="L107" s="115"/>
      <c r="M107" s="115"/>
      <c r="N107" s="115"/>
    </row>
    <row r="108" s="6" customFormat="1" ht="18" spans="3:14">
      <c r="C108" s="6" t="s">
        <v>466</v>
      </c>
      <c r="E108" s="116"/>
      <c r="F108" s="117"/>
      <c r="G108" s="118"/>
      <c r="H108" s="118"/>
      <c r="I108" s="118"/>
      <c r="J108" s="118"/>
      <c r="K108" s="118"/>
      <c r="L108" s="118"/>
      <c r="M108" s="118"/>
      <c r="N108" s="118"/>
    </row>
    <row r="109" s="6" customFormat="1" ht="18" spans="3:14">
      <c r="C109" s="6" t="s">
        <v>467</v>
      </c>
      <c r="E109" s="116"/>
      <c r="F109" s="117"/>
      <c r="G109" s="118"/>
      <c r="H109" s="118"/>
      <c r="I109" s="118"/>
      <c r="J109" s="118"/>
      <c r="K109" s="118"/>
      <c r="L109" s="118"/>
      <c r="M109" s="118"/>
      <c r="N109" s="118"/>
    </row>
    <row r="110" s="6" customFormat="1" ht="18" spans="3:14">
      <c r="C110" s="6" t="s">
        <v>468</v>
      </c>
      <c r="E110" s="116"/>
      <c r="F110" s="117"/>
      <c r="G110" s="118"/>
      <c r="H110" s="118"/>
      <c r="I110" s="118"/>
      <c r="J110" s="118"/>
      <c r="K110" s="118"/>
      <c r="L110" s="118"/>
      <c r="M110" s="118"/>
      <c r="N110" s="118"/>
    </row>
    <row r="111" s="7" customFormat="1" spans="3:14">
      <c r="C111" s="6" t="s">
        <v>469</v>
      </c>
      <c r="E111" s="119"/>
      <c r="F111" s="120"/>
      <c r="G111" s="121"/>
      <c r="H111" s="121"/>
      <c r="I111" s="121"/>
      <c r="J111" s="121"/>
      <c r="K111" s="121"/>
      <c r="L111" s="121"/>
      <c r="M111" s="121"/>
      <c r="N111" s="121"/>
    </row>
    <row r="112" s="7" customFormat="1" spans="5:14">
      <c r="E112" s="119"/>
      <c r="F112" s="120"/>
      <c r="G112" s="121"/>
      <c r="H112" s="121"/>
      <c r="I112" s="121"/>
      <c r="J112" s="121"/>
      <c r="K112" s="121"/>
      <c r="L112" s="121"/>
      <c r="M112" s="121"/>
      <c r="N112" s="121"/>
    </row>
    <row r="113" spans="6:6">
      <c r="F113" s="110"/>
    </row>
    <row r="114" spans="6:6">
      <c r="F114" s="110"/>
    </row>
    <row r="115" spans="6:6">
      <c r="F115" s="110"/>
    </row>
    <row r="116" spans="6:6">
      <c r="F116" s="110"/>
    </row>
    <row r="117" spans="6:6">
      <c r="F117" s="110"/>
    </row>
    <row r="118" spans="6:6">
      <c r="F118" s="110"/>
    </row>
    <row r="119" spans="6:6">
      <c r="F119" s="110"/>
    </row>
    <row r="120" spans="6:6">
      <c r="F120" s="110"/>
    </row>
    <row r="121" spans="6:6">
      <c r="F121" s="110"/>
    </row>
    <row r="122" spans="6:6">
      <c r="F122" s="110"/>
    </row>
    <row r="123" spans="6:6">
      <c r="F123" s="110"/>
    </row>
    <row r="124" spans="6:6">
      <c r="F124" s="110"/>
    </row>
    <row r="125" spans="6:6">
      <c r="F125" s="110"/>
    </row>
    <row r="126" spans="6:6">
      <c r="F126" s="110"/>
    </row>
    <row r="127" spans="6:6">
      <c r="F127" s="110"/>
    </row>
    <row r="128" spans="6:6">
      <c r="F128" s="110"/>
    </row>
    <row r="129" spans="6:6">
      <c r="F129" s="110"/>
    </row>
    <row r="130" spans="6:6">
      <c r="F130" s="110"/>
    </row>
    <row r="131" spans="6:6">
      <c r="F131" s="110"/>
    </row>
    <row r="132" spans="6:6">
      <c r="F132" s="110"/>
    </row>
    <row r="133" spans="6:6">
      <c r="F133" s="110"/>
    </row>
    <row r="134" spans="6:6">
      <c r="F134" s="110"/>
    </row>
    <row r="135" spans="6:6">
      <c r="F135" s="110"/>
    </row>
    <row r="136" spans="6:6">
      <c r="F136" s="110"/>
    </row>
    <row r="137" spans="6:6">
      <c r="F137" s="110"/>
    </row>
    <row r="138" spans="6:6">
      <c r="F138" s="110"/>
    </row>
    <row r="139" spans="6:6">
      <c r="F139" s="110"/>
    </row>
    <row r="140" spans="6:6">
      <c r="F140" s="110"/>
    </row>
    <row r="141" spans="6:6">
      <c r="F141" s="110"/>
    </row>
    <row r="142" spans="6:6">
      <c r="F142" s="110"/>
    </row>
    <row r="143" spans="6:6">
      <c r="F143" s="110"/>
    </row>
    <row r="144" spans="6:6">
      <c r="F144" s="110"/>
    </row>
    <row r="145" spans="6:6">
      <c r="F145" s="110"/>
    </row>
    <row r="146" spans="6:6">
      <c r="F146" s="110"/>
    </row>
    <row r="147" spans="6:6">
      <c r="F147" s="110"/>
    </row>
    <row r="148" spans="6:6">
      <c r="F148" s="110"/>
    </row>
    <row r="149" spans="6:6">
      <c r="F149" s="110"/>
    </row>
    <row r="150" spans="6:6">
      <c r="F150" s="110"/>
    </row>
    <row r="151" spans="6:6">
      <c r="F151" s="110"/>
    </row>
    <row r="152" spans="6:6">
      <c r="F152" s="110"/>
    </row>
    <row r="153" spans="6:6">
      <c r="F153" s="110"/>
    </row>
    <row r="154" spans="6:6">
      <c r="F154" s="110"/>
    </row>
    <row r="155" spans="6:6">
      <c r="F155" s="110"/>
    </row>
    <row r="156" spans="6:6">
      <c r="F156" s="110"/>
    </row>
    <row r="157" spans="6:6">
      <c r="F157" s="110"/>
    </row>
    <row r="158" spans="6:6">
      <c r="F158" s="110"/>
    </row>
    <row r="159" spans="6:6">
      <c r="F159" s="126"/>
    </row>
  </sheetData>
  <autoFilter ref="A1:AC103">
    <extLst/>
  </autoFilter>
  <mergeCells count="24">
    <mergeCell ref="A1:M1"/>
    <mergeCell ref="N1:R1"/>
    <mergeCell ref="S1:AC1"/>
    <mergeCell ref="S2:W2"/>
    <mergeCell ref="X2:AB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AC2:AC3"/>
  </mergeCells>
  <conditionalFormatting sqref="E33">
    <cfRule type="duplicateValues" dxfId="0" priority="25"/>
  </conditionalFormatting>
  <conditionalFormatting sqref="F63">
    <cfRule type="duplicateValues" dxfId="0" priority="37"/>
  </conditionalFormatting>
  <conditionalFormatting sqref="E$1:E$1048576">
    <cfRule type="duplicateValues" dxfId="0" priority="1"/>
  </conditionalFormatting>
  <conditionalFormatting sqref="E77:E81">
    <cfRule type="duplicateValues" dxfId="0" priority="36"/>
  </conditionalFormatting>
  <conditionalFormatting sqref="E94:E99">
    <cfRule type="duplicateValues" dxfId="0" priority="12"/>
    <cfRule type="duplicateValues" dxfId="0" priority="13"/>
    <cfRule type="duplicateValues" dxfId="0" priority="14"/>
  </conditionalFormatting>
  <conditionalFormatting sqref="E94:E102">
    <cfRule type="duplicateValues" dxfId="0" priority="8"/>
  </conditionalFormatting>
  <conditionalFormatting sqref="E100:E102">
    <cfRule type="duplicateValues" dxfId="0" priority="9"/>
    <cfRule type="duplicateValues" dxfId="0" priority="10"/>
    <cfRule type="duplicateValues" dxfId="0" priority="11"/>
  </conditionalFormatting>
  <conditionalFormatting sqref="F43:F62">
    <cfRule type="duplicateValues" dxfId="0" priority="42"/>
  </conditionalFormatting>
  <conditionalFormatting sqref="E1:E3 E82:E93 E103:E1048576">
    <cfRule type="duplicateValues" dxfId="0" priority="50"/>
  </conditionalFormatting>
  <conditionalFormatting sqref="E1:E3 E25:E26 E103:E1048576 E38:E93">
    <cfRule type="duplicateValues" dxfId="0" priority="28"/>
  </conditionalFormatting>
  <conditionalFormatting sqref="E5:E7 E10:E14 E27:E32">
    <cfRule type="duplicateValues" dxfId="0" priority="26"/>
  </conditionalFormatting>
  <conditionalFormatting sqref="G12 G20">
    <cfRule type="duplicateValues" dxfId="0" priority="51"/>
  </conditionalFormatting>
  <conditionalFormatting sqref="E24 E34:E37">
    <cfRule type="duplicateValues" dxfId="0" priority="20"/>
  </conditionalFormatting>
  <conditionalFormatting sqref="E25:E26 E38:E62">
    <cfRule type="duplicateValues" dxfId="0" priority="41"/>
  </conditionalFormatting>
  <conditionalFormatting sqref="E25:E26 E38:E76">
    <cfRule type="duplicateValues" dxfId="0" priority="40"/>
  </conditionalFormatting>
  <pageMargins left="0.75" right="0.75" top="1" bottom="1" header="0.5" footer="0.5"/>
  <pageSetup paperSize="9" scale="10" orientation="landscape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32"/>
  <sheetViews>
    <sheetView workbookViewId="0">
      <pane xSplit="7" ySplit="3" topLeftCell="H4" activePane="bottomRight" state="frozen"/>
      <selection/>
      <selection pane="topRight"/>
      <selection pane="bottomLeft"/>
      <selection pane="bottomRight" activeCell="L8" sqref="L8"/>
    </sheetView>
  </sheetViews>
  <sheetFormatPr defaultColWidth="9" defaultRowHeight="16.5"/>
  <cols>
    <col min="1" max="1" width="5.13333333333333" style="8" customWidth="1"/>
    <col min="2" max="2" width="9.75" style="8" customWidth="1"/>
    <col min="3" max="4" width="9.88333333333333" style="8" customWidth="1"/>
    <col min="5" max="6" width="10.3833333333333" style="8" customWidth="1"/>
    <col min="7" max="7" width="5.13333333333333" style="8" customWidth="1"/>
    <col min="8" max="8" width="9.75" style="8" customWidth="1"/>
    <col min="9" max="9" width="5.13333333333333" style="8" customWidth="1"/>
    <col min="10" max="10" width="8.88333333333333" style="8" customWidth="1"/>
    <col min="11" max="13" width="9.75" style="8" customWidth="1"/>
    <col min="14" max="14" width="12.8833333333333" style="8" customWidth="1"/>
    <col min="15" max="15" width="7.38333333333333" style="8" customWidth="1"/>
    <col min="16" max="16" width="12.8833333333333" style="8" customWidth="1"/>
    <col min="17" max="17" width="8.88333333333333" style="8" customWidth="1"/>
    <col min="18" max="18" width="9.66666666666667" style="8" customWidth="1"/>
    <col min="19" max="19" width="8.88333333333333" style="8" customWidth="1"/>
    <col min="20" max="20" width="12.8833333333333" style="8" customWidth="1"/>
    <col min="21" max="22" width="8.88333333333333" style="8" customWidth="1"/>
    <col min="23" max="23" width="9.66666666666667" style="8" customWidth="1"/>
    <col min="24" max="24" width="12.8833333333333" style="8" hidden="1" customWidth="1" outlineLevel="1"/>
    <col min="25" max="26" width="8.88333333333333" style="8" hidden="1" customWidth="1" outlineLevel="1"/>
    <col min="27" max="27" width="9.66666666666667" style="8" hidden="1" customWidth="1" outlineLevel="1"/>
    <col min="28" max="28" width="5.13333333333333" style="8" customWidth="1" collapsed="1"/>
    <col min="29" max="16384" width="9" style="8"/>
  </cols>
  <sheetData>
    <row r="1" ht="18.75" spans="1:28">
      <c r="A1" s="9" t="s">
        <v>470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22"/>
      <c r="P1" s="9" t="s">
        <v>1</v>
      </c>
      <c r="Q1" s="10"/>
      <c r="R1" s="10"/>
      <c r="S1" s="22"/>
      <c r="T1" s="9" t="s">
        <v>207</v>
      </c>
      <c r="U1" s="10"/>
      <c r="V1" s="10"/>
      <c r="W1" s="10"/>
      <c r="X1" s="10"/>
      <c r="Y1" s="10"/>
      <c r="Z1" s="10"/>
      <c r="AA1" s="10"/>
      <c r="AB1" s="22"/>
    </row>
    <row r="2" s="1" customFormat="1" ht="15" spans="1:28">
      <c r="A2" s="11" t="s">
        <v>2</v>
      </c>
      <c r="B2" s="12" t="s">
        <v>208</v>
      </c>
      <c r="C2" s="12" t="s">
        <v>209</v>
      </c>
      <c r="D2" s="12" t="s">
        <v>471</v>
      </c>
      <c r="E2" s="12" t="s">
        <v>211</v>
      </c>
      <c r="F2" s="12" t="s">
        <v>212</v>
      </c>
      <c r="G2" s="12" t="s">
        <v>472</v>
      </c>
      <c r="H2" s="12" t="s">
        <v>213</v>
      </c>
      <c r="I2" s="12" t="s">
        <v>227</v>
      </c>
      <c r="J2" s="23" t="s">
        <v>473</v>
      </c>
      <c r="K2" s="12" t="s">
        <v>474</v>
      </c>
      <c r="L2" s="12"/>
      <c r="M2" s="12"/>
      <c r="N2" s="12"/>
      <c r="O2" s="24"/>
      <c r="P2" s="25" t="s">
        <v>16</v>
      </c>
      <c r="Q2" s="38" t="s">
        <v>17</v>
      </c>
      <c r="R2" s="38" t="s">
        <v>475</v>
      </c>
      <c r="S2" s="39" t="s">
        <v>20</v>
      </c>
      <c r="T2" s="40" t="s">
        <v>220</v>
      </c>
      <c r="U2" s="41"/>
      <c r="V2" s="41"/>
      <c r="W2" s="41"/>
      <c r="X2" s="41" t="s">
        <v>221</v>
      </c>
      <c r="Y2" s="41"/>
      <c r="Z2" s="41"/>
      <c r="AA2" s="41"/>
      <c r="AB2" s="58" t="s">
        <v>33</v>
      </c>
    </row>
    <row r="3" s="2" customFormat="1" ht="15.75" spans="1:28">
      <c r="A3" s="13"/>
      <c r="B3" s="14" t="s">
        <v>222</v>
      </c>
      <c r="C3" s="14" t="s">
        <v>223</v>
      </c>
      <c r="D3" s="14"/>
      <c r="E3" s="14" t="s">
        <v>224</v>
      </c>
      <c r="F3" s="14" t="s">
        <v>225</v>
      </c>
      <c r="G3" s="14" t="s">
        <v>476</v>
      </c>
      <c r="H3" s="14" t="s">
        <v>226</v>
      </c>
      <c r="I3" s="14" t="s">
        <v>227</v>
      </c>
      <c r="J3" s="14"/>
      <c r="K3" s="14" t="s">
        <v>477</v>
      </c>
      <c r="L3" s="14" t="s">
        <v>478</v>
      </c>
      <c r="M3" s="14" t="s">
        <v>479</v>
      </c>
      <c r="N3" s="14" t="s">
        <v>480</v>
      </c>
      <c r="O3" s="26" t="s">
        <v>219</v>
      </c>
      <c r="P3" s="27"/>
      <c r="Q3" s="42"/>
      <c r="R3" s="42"/>
      <c r="S3" s="43"/>
      <c r="T3" s="44" t="s">
        <v>228</v>
      </c>
      <c r="U3" s="45" t="s">
        <v>230</v>
      </c>
      <c r="V3" s="45" t="s">
        <v>229</v>
      </c>
      <c r="W3" s="45" t="s">
        <v>481</v>
      </c>
      <c r="X3" s="45" t="s">
        <v>231</v>
      </c>
      <c r="Y3" s="45" t="s">
        <v>230</v>
      </c>
      <c r="Z3" s="45" t="s">
        <v>229</v>
      </c>
      <c r="AA3" s="45" t="s">
        <v>481</v>
      </c>
      <c r="AB3" s="59"/>
    </row>
    <row r="4" spans="1:28">
      <c r="A4" s="15">
        <f t="shared" ref="A4:A22" si="0">ROW()-3</f>
        <v>1</v>
      </c>
      <c r="B4" s="16"/>
      <c r="C4" s="16"/>
      <c r="D4" s="16"/>
      <c r="E4" s="16"/>
      <c r="F4" s="16"/>
      <c r="G4" s="16"/>
      <c r="H4" s="16"/>
      <c r="I4" s="28" t="s">
        <v>237</v>
      </c>
      <c r="J4" s="28"/>
      <c r="K4" s="29"/>
      <c r="L4" s="29"/>
      <c r="M4" s="29"/>
      <c r="N4" s="29">
        <f>SUM(K4:M4)</f>
        <v>0</v>
      </c>
      <c r="O4" s="30"/>
      <c r="P4" s="31"/>
      <c r="Q4" s="46"/>
      <c r="R4" s="47">
        <f t="shared" ref="R4:R22" si="1">P4-Q4</f>
        <v>0</v>
      </c>
      <c r="S4" s="48"/>
      <c r="T4" s="49"/>
      <c r="U4" s="47"/>
      <c r="V4" s="47"/>
      <c r="W4" s="29"/>
      <c r="X4" s="47"/>
      <c r="Y4" s="47"/>
      <c r="Z4" s="47"/>
      <c r="AA4" s="29"/>
      <c r="AB4" s="48"/>
    </row>
    <row r="5" spans="1:28">
      <c r="A5" s="17">
        <f t="shared" si="0"/>
        <v>2</v>
      </c>
      <c r="B5" s="18"/>
      <c r="C5" s="18"/>
      <c r="D5" s="18"/>
      <c r="E5" s="18"/>
      <c r="F5" s="18"/>
      <c r="G5" s="18"/>
      <c r="H5" s="18"/>
      <c r="I5" s="28" t="s">
        <v>237</v>
      </c>
      <c r="J5" s="28"/>
      <c r="K5" s="32"/>
      <c r="L5" s="32"/>
      <c r="M5" s="32"/>
      <c r="N5" s="32">
        <f t="shared" ref="N5:N10" si="2">SUM(K5:M5)</f>
        <v>0</v>
      </c>
      <c r="O5" s="33"/>
      <c r="P5" s="34"/>
      <c r="Q5" s="50"/>
      <c r="R5" s="47">
        <f t="shared" si="1"/>
        <v>0</v>
      </c>
      <c r="S5" s="51"/>
      <c r="T5" s="52"/>
      <c r="U5" s="53"/>
      <c r="V5" s="53"/>
      <c r="W5" s="53"/>
      <c r="X5" s="53"/>
      <c r="Y5" s="53"/>
      <c r="Z5" s="53"/>
      <c r="AA5" s="53"/>
      <c r="AB5" s="51"/>
    </row>
    <row r="6" spans="1:28">
      <c r="A6" s="17">
        <f t="shared" si="0"/>
        <v>3</v>
      </c>
      <c r="B6" s="18"/>
      <c r="C6" s="18"/>
      <c r="D6" s="18"/>
      <c r="E6" s="18"/>
      <c r="F6" s="18"/>
      <c r="G6" s="18"/>
      <c r="H6" s="18"/>
      <c r="I6" s="28" t="s">
        <v>237</v>
      </c>
      <c r="J6" s="28"/>
      <c r="K6" s="32"/>
      <c r="L6" s="32"/>
      <c r="M6" s="32"/>
      <c r="N6" s="32">
        <f t="shared" si="2"/>
        <v>0</v>
      </c>
      <c r="O6" s="33"/>
      <c r="P6" s="34"/>
      <c r="Q6" s="50"/>
      <c r="R6" s="47">
        <f t="shared" si="1"/>
        <v>0</v>
      </c>
      <c r="S6" s="51"/>
      <c r="T6" s="52"/>
      <c r="U6" s="53"/>
      <c r="V6" s="53"/>
      <c r="W6" s="53"/>
      <c r="X6" s="53"/>
      <c r="Y6" s="53"/>
      <c r="Z6" s="53"/>
      <c r="AA6" s="53"/>
      <c r="AB6" s="51"/>
    </row>
    <row r="7" spans="1:28">
      <c r="A7" s="17">
        <f t="shared" si="0"/>
        <v>4</v>
      </c>
      <c r="B7" s="18"/>
      <c r="C7" s="18"/>
      <c r="D7" s="18"/>
      <c r="E7" s="18"/>
      <c r="F7" s="18"/>
      <c r="G7" s="18"/>
      <c r="H7" s="18"/>
      <c r="I7" s="28" t="s">
        <v>237</v>
      </c>
      <c r="J7" s="28"/>
      <c r="K7" s="32"/>
      <c r="L7" s="32"/>
      <c r="M7" s="32"/>
      <c r="N7" s="32">
        <f t="shared" si="2"/>
        <v>0</v>
      </c>
      <c r="O7" s="33"/>
      <c r="P7" s="34"/>
      <c r="Q7" s="50"/>
      <c r="R7" s="47">
        <f t="shared" si="1"/>
        <v>0</v>
      </c>
      <c r="S7" s="51"/>
      <c r="T7" s="52"/>
      <c r="U7" s="53"/>
      <c r="V7" s="53"/>
      <c r="W7" s="53"/>
      <c r="X7" s="53"/>
      <c r="Y7" s="53"/>
      <c r="Z7" s="53"/>
      <c r="AA7" s="53"/>
      <c r="AB7" s="51"/>
    </row>
    <row r="8" spans="1:28">
      <c r="A8" s="17">
        <f t="shared" si="0"/>
        <v>5</v>
      </c>
      <c r="B8" s="18"/>
      <c r="C8" s="18"/>
      <c r="D8" s="18"/>
      <c r="E8" s="18"/>
      <c r="F8" s="18"/>
      <c r="G8" s="18"/>
      <c r="H8" s="18"/>
      <c r="I8" s="28" t="s">
        <v>237</v>
      </c>
      <c r="J8" s="28"/>
      <c r="K8" s="32"/>
      <c r="L8" s="32"/>
      <c r="M8" s="32"/>
      <c r="N8" s="32">
        <f t="shared" si="2"/>
        <v>0</v>
      </c>
      <c r="O8" s="33"/>
      <c r="P8" s="34"/>
      <c r="Q8" s="50"/>
      <c r="R8" s="47">
        <f t="shared" si="1"/>
        <v>0</v>
      </c>
      <c r="S8" s="51"/>
      <c r="T8" s="52"/>
      <c r="U8" s="53"/>
      <c r="V8" s="53"/>
      <c r="W8" s="53"/>
      <c r="X8" s="53"/>
      <c r="Y8" s="53"/>
      <c r="Z8" s="53"/>
      <c r="AA8" s="53"/>
      <c r="AB8" s="51"/>
    </row>
    <row r="9" spans="1:28">
      <c r="A9" s="17">
        <f t="shared" si="0"/>
        <v>6</v>
      </c>
      <c r="B9" s="18"/>
      <c r="C9" s="18"/>
      <c r="D9" s="18"/>
      <c r="E9" s="18"/>
      <c r="F9" s="18"/>
      <c r="G9" s="18"/>
      <c r="H9" s="18"/>
      <c r="I9" s="28" t="s">
        <v>237</v>
      </c>
      <c r="J9" s="28"/>
      <c r="K9" s="32"/>
      <c r="L9" s="32"/>
      <c r="M9" s="32"/>
      <c r="N9" s="32">
        <f t="shared" si="2"/>
        <v>0</v>
      </c>
      <c r="O9" s="33"/>
      <c r="P9" s="34"/>
      <c r="Q9" s="50"/>
      <c r="R9" s="47">
        <f t="shared" si="1"/>
        <v>0</v>
      </c>
      <c r="S9" s="51"/>
      <c r="T9" s="52"/>
      <c r="U9" s="53"/>
      <c r="V9" s="53"/>
      <c r="W9" s="53"/>
      <c r="X9" s="53"/>
      <c r="Y9" s="53"/>
      <c r="Z9" s="53"/>
      <c r="AA9" s="53"/>
      <c r="AB9" s="51"/>
    </row>
    <row r="10" spans="1:28">
      <c r="A10" s="17">
        <f t="shared" si="0"/>
        <v>7</v>
      </c>
      <c r="B10" s="18"/>
      <c r="C10" s="18"/>
      <c r="D10" s="18"/>
      <c r="E10" s="18"/>
      <c r="F10" s="18"/>
      <c r="G10" s="18"/>
      <c r="H10" s="18"/>
      <c r="I10" s="28" t="s">
        <v>237</v>
      </c>
      <c r="J10" s="28"/>
      <c r="K10" s="32"/>
      <c r="L10" s="32"/>
      <c r="M10" s="32"/>
      <c r="N10" s="32">
        <f t="shared" si="2"/>
        <v>0</v>
      </c>
      <c r="O10" s="33"/>
      <c r="P10" s="34"/>
      <c r="Q10" s="50"/>
      <c r="R10" s="47">
        <f t="shared" si="1"/>
        <v>0</v>
      </c>
      <c r="S10" s="51"/>
      <c r="T10" s="52"/>
      <c r="U10" s="53"/>
      <c r="V10" s="53"/>
      <c r="W10" s="53"/>
      <c r="X10" s="53"/>
      <c r="Y10" s="53"/>
      <c r="Z10" s="53"/>
      <c r="AA10" s="53"/>
      <c r="AB10" s="51"/>
    </row>
    <row r="11" spans="1:28">
      <c r="A11" s="17">
        <f t="shared" si="0"/>
        <v>8</v>
      </c>
      <c r="B11" s="18"/>
      <c r="C11" s="18"/>
      <c r="D11" s="18"/>
      <c r="E11" s="18"/>
      <c r="F11" s="18"/>
      <c r="G11" s="18"/>
      <c r="H11" s="18"/>
      <c r="I11" s="28" t="s">
        <v>237</v>
      </c>
      <c r="J11" s="28"/>
      <c r="K11" s="32"/>
      <c r="L11" s="32"/>
      <c r="M11" s="32"/>
      <c r="N11" s="32">
        <f t="shared" ref="N11:N22" si="3">SUM(K11:M11)</f>
        <v>0</v>
      </c>
      <c r="O11" s="33"/>
      <c r="P11" s="34"/>
      <c r="Q11" s="50"/>
      <c r="R11" s="47">
        <f t="shared" si="1"/>
        <v>0</v>
      </c>
      <c r="S11" s="51"/>
      <c r="T11" s="52"/>
      <c r="U11" s="53"/>
      <c r="V11" s="53"/>
      <c r="W11" s="53"/>
      <c r="X11" s="53"/>
      <c r="Y11" s="53"/>
      <c r="Z11" s="53"/>
      <c r="AA11" s="53"/>
      <c r="AB11" s="51"/>
    </row>
    <row r="12" spans="1:28">
      <c r="A12" s="17">
        <f t="shared" si="0"/>
        <v>9</v>
      </c>
      <c r="B12" s="18"/>
      <c r="C12" s="18"/>
      <c r="D12" s="18"/>
      <c r="E12" s="18"/>
      <c r="F12" s="18"/>
      <c r="G12" s="18"/>
      <c r="H12" s="18"/>
      <c r="I12" s="28" t="s">
        <v>237</v>
      </c>
      <c r="J12" s="28"/>
      <c r="K12" s="32"/>
      <c r="L12" s="32"/>
      <c r="M12" s="32"/>
      <c r="N12" s="32">
        <f t="shared" si="3"/>
        <v>0</v>
      </c>
      <c r="O12" s="33"/>
      <c r="P12" s="34"/>
      <c r="Q12" s="50"/>
      <c r="R12" s="47">
        <f t="shared" si="1"/>
        <v>0</v>
      </c>
      <c r="S12" s="51"/>
      <c r="T12" s="52"/>
      <c r="U12" s="53"/>
      <c r="V12" s="53"/>
      <c r="W12" s="53"/>
      <c r="X12" s="53"/>
      <c r="Y12" s="53"/>
      <c r="Z12" s="53"/>
      <c r="AA12" s="53"/>
      <c r="AB12" s="51"/>
    </row>
    <row r="13" spans="1:28">
      <c r="A13" s="17">
        <f t="shared" si="0"/>
        <v>10</v>
      </c>
      <c r="B13" s="18"/>
      <c r="C13" s="18"/>
      <c r="D13" s="18"/>
      <c r="E13" s="18"/>
      <c r="F13" s="18"/>
      <c r="G13" s="18"/>
      <c r="H13" s="18"/>
      <c r="I13" s="28" t="s">
        <v>237</v>
      </c>
      <c r="J13" s="28"/>
      <c r="K13" s="32"/>
      <c r="L13" s="32"/>
      <c r="M13" s="32"/>
      <c r="N13" s="32">
        <f t="shared" si="3"/>
        <v>0</v>
      </c>
      <c r="O13" s="33"/>
      <c r="P13" s="34"/>
      <c r="Q13" s="50"/>
      <c r="R13" s="47">
        <f t="shared" si="1"/>
        <v>0</v>
      </c>
      <c r="S13" s="51"/>
      <c r="T13" s="52"/>
      <c r="U13" s="53"/>
      <c r="V13" s="53"/>
      <c r="W13" s="53"/>
      <c r="X13" s="53"/>
      <c r="Y13" s="53"/>
      <c r="Z13" s="53"/>
      <c r="AA13" s="53"/>
      <c r="AB13" s="51"/>
    </row>
    <row r="14" spans="1:28">
      <c r="A14" s="17">
        <f t="shared" si="0"/>
        <v>11</v>
      </c>
      <c r="B14" s="18"/>
      <c r="C14" s="18"/>
      <c r="D14" s="18"/>
      <c r="E14" s="18"/>
      <c r="F14" s="18"/>
      <c r="G14" s="18"/>
      <c r="H14" s="18"/>
      <c r="I14" s="28" t="s">
        <v>237</v>
      </c>
      <c r="J14" s="28"/>
      <c r="K14" s="32"/>
      <c r="L14" s="32"/>
      <c r="M14" s="32"/>
      <c r="N14" s="32">
        <f t="shared" si="3"/>
        <v>0</v>
      </c>
      <c r="O14" s="33"/>
      <c r="P14" s="34"/>
      <c r="Q14" s="50"/>
      <c r="R14" s="47">
        <f t="shared" si="1"/>
        <v>0</v>
      </c>
      <c r="S14" s="51"/>
      <c r="T14" s="52"/>
      <c r="U14" s="53"/>
      <c r="V14" s="53"/>
      <c r="W14" s="53"/>
      <c r="X14" s="53"/>
      <c r="Y14" s="53"/>
      <c r="Z14" s="53"/>
      <c r="AA14" s="53"/>
      <c r="AB14" s="51"/>
    </row>
    <row r="15" spans="1:28">
      <c r="A15" s="17">
        <f t="shared" si="0"/>
        <v>12</v>
      </c>
      <c r="B15" s="18"/>
      <c r="C15" s="18"/>
      <c r="D15" s="18"/>
      <c r="E15" s="18"/>
      <c r="F15" s="18"/>
      <c r="G15" s="18"/>
      <c r="H15" s="18"/>
      <c r="I15" s="28" t="s">
        <v>237</v>
      </c>
      <c r="J15" s="28"/>
      <c r="K15" s="32"/>
      <c r="L15" s="32"/>
      <c r="M15" s="32"/>
      <c r="N15" s="32">
        <f t="shared" si="3"/>
        <v>0</v>
      </c>
      <c r="O15" s="33"/>
      <c r="P15" s="34"/>
      <c r="Q15" s="50"/>
      <c r="R15" s="47">
        <f t="shared" si="1"/>
        <v>0</v>
      </c>
      <c r="S15" s="51"/>
      <c r="T15" s="52"/>
      <c r="U15" s="53"/>
      <c r="V15" s="53"/>
      <c r="W15" s="53"/>
      <c r="X15" s="53"/>
      <c r="Y15" s="53"/>
      <c r="Z15" s="53"/>
      <c r="AA15" s="53"/>
      <c r="AB15" s="51"/>
    </row>
    <row r="16" spans="1:28">
      <c r="A16" s="17">
        <f t="shared" si="0"/>
        <v>13</v>
      </c>
      <c r="B16" s="18"/>
      <c r="C16" s="18"/>
      <c r="D16" s="18"/>
      <c r="E16" s="18"/>
      <c r="F16" s="18"/>
      <c r="G16" s="18"/>
      <c r="H16" s="18"/>
      <c r="I16" s="28" t="s">
        <v>237</v>
      </c>
      <c r="J16" s="28"/>
      <c r="K16" s="32"/>
      <c r="L16" s="32"/>
      <c r="M16" s="32"/>
      <c r="N16" s="32">
        <f t="shared" si="3"/>
        <v>0</v>
      </c>
      <c r="O16" s="33"/>
      <c r="P16" s="34"/>
      <c r="Q16" s="50"/>
      <c r="R16" s="47">
        <f t="shared" si="1"/>
        <v>0</v>
      </c>
      <c r="S16" s="51"/>
      <c r="T16" s="52"/>
      <c r="U16" s="53"/>
      <c r="V16" s="53"/>
      <c r="W16" s="53"/>
      <c r="X16" s="53"/>
      <c r="Y16" s="53"/>
      <c r="Z16" s="53"/>
      <c r="AA16" s="53"/>
      <c r="AB16" s="51"/>
    </row>
    <row r="17" spans="1:28">
      <c r="A17" s="17">
        <f t="shared" si="0"/>
        <v>14</v>
      </c>
      <c r="B17" s="18"/>
      <c r="C17" s="18"/>
      <c r="D17" s="18"/>
      <c r="E17" s="18"/>
      <c r="F17" s="18"/>
      <c r="G17" s="18"/>
      <c r="H17" s="18"/>
      <c r="I17" s="28" t="s">
        <v>237</v>
      </c>
      <c r="J17" s="28"/>
      <c r="K17" s="32"/>
      <c r="L17" s="32"/>
      <c r="M17" s="32"/>
      <c r="N17" s="32">
        <f t="shared" si="3"/>
        <v>0</v>
      </c>
      <c r="O17" s="33"/>
      <c r="P17" s="34"/>
      <c r="Q17" s="50"/>
      <c r="R17" s="47">
        <f t="shared" si="1"/>
        <v>0</v>
      </c>
      <c r="S17" s="51"/>
      <c r="T17" s="52"/>
      <c r="U17" s="53"/>
      <c r="V17" s="53"/>
      <c r="W17" s="53"/>
      <c r="X17" s="53"/>
      <c r="Y17" s="53"/>
      <c r="Z17" s="53"/>
      <c r="AA17" s="53"/>
      <c r="AB17" s="51"/>
    </row>
    <row r="18" spans="1:28">
      <c r="A18" s="17">
        <f t="shared" si="0"/>
        <v>15</v>
      </c>
      <c r="B18" s="18"/>
      <c r="C18" s="18"/>
      <c r="D18" s="18"/>
      <c r="E18" s="18"/>
      <c r="F18" s="18"/>
      <c r="G18" s="18"/>
      <c r="H18" s="18"/>
      <c r="I18" s="28" t="s">
        <v>237</v>
      </c>
      <c r="J18" s="28"/>
      <c r="K18" s="32"/>
      <c r="L18" s="32"/>
      <c r="M18" s="32"/>
      <c r="N18" s="32">
        <f t="shared" si="3"/>
        <v>0</v>
      </c>
      <c r="O18" s="33"/>
      <c r="P18" s="34"/>
      <c r="Q18" s="50"/>
      <c r="R18" s="47">
        <f t="shared" si="1"/>
        <v>0</v>
      </c>
      <c r="S18" s="51"/>
      <c r="T18" s="52"/>
      <c r="U18" s="53"/>
      <c r="V18" s="53"/>
      <c r="W18" s="53"/>
      <c r="X18" s="53"/>
      <c r="Y18" s="53"/>
      <c r="Z18" s="53"/>
      <c r="AA18" s="53"/>
      <c r="AB18" s="51"/>
    </row>
    <row r="19" spans="1:28">
      <c r="A19" s="17">
        <f t="shared" si="0"/>
        <v>16</v>
      </c>
      <c r="B19" s="18"/>
      <c r="C19" s="18"/>
      <c r="D19" s="18"/>
      <c r="E19" s="18"/>
      <c r="F19" s="18"/>
      <c r="G19" s="18"/>
      <c r="H19" s="18"/>
      <c r="I19" s="28" t="s">
        <v>237</v>
      </c>
      <c r="J19" s="28"/>
      <c r="K19" s="32"/>
      <c r="L19" s="32"/>
      <c r="M19" s="32"/>
      <c r="N19" s="32">
        <f t="shared" si="3"/>
        <v>0</v>
      </c>
      <c r="O19" s="33"/>
      <c r="P19" s="34"/>
      <c r="Q19" s="50"/>
      <c r="R19" s="47">
        <f t="shared" si="1"/>
        <v>0</v>
      </c>
      <c r="S19" s="51"/>
      <c r="T19" s="52"/>
      <c r="U19" s="53"/>
      <c r="V19" s="53"/>
      <c r="W19" s="53"/>
      <c r="X19" s="53"/>
      <c r="Y19" s="53"/>
      <c r="Z19" s="53"/>
      <c r="AA19" s="53"/>
      <c r="AB19" s="51"/>
    </row>
    <row r="20" spans="1:28">
      <c r="A20" s="17">
        <f t="shared" si="0"/>
        <v>17</v>
      </c>
      <c r="B20" s="18"/>
      <c r="C20" s="18"/>
      <c r="D20" s="18"/>
      <c r="E20" s="18"/>
      <c r="F20" s="18"/>
      <c r="G20" s="18"/>
      <c r="H20" s="18"/>
      <c r="I20" s="28" t="s">
        <v>237</v>
      </c>
      <c r="J20" s="28"/>
      <c r="K20" s="32"/>
      <c r="L20" s="32"/>
      <c r="M20" s="32"/>
      <c r="N20" s="32">
        <f t="shared" si="3"/>
        <v>0</v>
      </c>
      <c r="O20" s="33"/>
      <c r="P20" s="34"/>
      <c r="Q20" s="50"/>
      <c r="R20" s="47">
        <f t="shared" si="1"/>
        <v>0</v>
      </c>
      <c r="S20" s="51"/>
      <c r="T20" s="52"/>
      <c r="U20" s="53"/>
      <c r="V20" s="53"/>
      <c r="W20" s="53"/>
      <c r="X20" s="53"/>
      <c r="Y20" s="53"/>
      <c r="Z20" s="53"/>
      <c r="AA20" s="53"/>
      <c r="AB20" s="51"/>
    </row>
    <row r="21" spans="1:28">
      <c r="A21" s="17">
        <f t="shared" si="0"/>
        <v>18</v>
      </c>
      <c r="B21" s="18"/>
      <c r="C21" s="18"/>
      <c r="D21" s="18"/>
      <c r="E21" s="18"/>
      <c r="F21" s="18"/>
      <c r="G21" s="18"/>
      <c r="H21" s="18"/>
      <c r="I21" s="28" t="s">
        <v>237</v>
      </c>
      <c r="J21" s="28"/>
      <c r="K21" s="32"/>
      <c r="L21" s="32"/>
      <c r="M21" s="32"/>
      <c r="N21" s="32">
        <f t="shared" si="3"/>
        <v>0</v>
      </c>
      <c r="O21" s="33"/>
      <c r="P21" s="34"/>
      <c r="Q21" s="50"/>
      <c r="R21" s="47">
        <f t="shared" si="1"/>
        <v>0</v>
      </c>
      <c r="S21" s="51"/>
      <c r="T21" s="52"/>
      <c r="U21" s="53"/>
      <c r="V21" s="53"/>
      <c r="W21" s="53"/>
      <c r="X21" s="53"/>
      <c r="Y21" s="53"/>
      <c r="Z21" s="53"/>
      <c r="AA21" s="53"/>
      <c r="AB21" s="51"/>
    </row>
    <row r="22" spans="1:28">
      <c r="A22" s="17">
        <f t="shared" si="0"/>
        <v>19</v>
      </c>
      <c r="B22" s="18"/>
      <c r="C22" s="18"/>
      <c r="D22" s="18"/>
      <c r="E22" s="18"/>
      <c r="F22" s="18"/>
      <c r="G22" s="18"/>
      <c r="H22" s="18"/>
      <c r="I22" s="28" t="s">
        <v>237</v>
      </c>
      <c r="J22" s="28"/>
      <c r="K22" s="32"/>
      <c r="L22" s="32"/>
      <c r="M22" s="32"/>
      <c r="N22" s="32">
        <f t="shared" si="3"/>
        <v>0</v>
      </c>
      <c r="O22" s="33"/>
      <c r="P22" s="34"/>
      <c r="Q22" s="50"/>
      <c r="R22" s="47">
        <f t="shared" si="1"/>
        <v>0</v>
      </c>
      <c r="S22" s="51"/>
      <c r="T22" s="52"/>
      <c r="U22" s="53"/>
      <c r="V22" s="53"/>
      <c r="W22" s="53"/>
      <c r="X22" s="53"/>
      <c r="Y22" s="53"/>
      <c r="Z22" s="53"/>
      <c r="AA22" s="53"/>
      <c r="AB22" s="51"/>
    </row>
    <row r="23" s="3" customFormat="1" ht="17.25" spans="1:28">
      <c r="A23" s="19">
        <v>20</v>
      </c>
      <c r="B23" s="20" t="s">
        <v>459</v>
      </c>
      <c r="C23" s="21"/>
      <c r="D23" s="21"/>
      <c r="E23" s="21"/>
      <c r="F23" s="21"/>
      <c r="G23" s="21"/>
      <c r="H23" s="21"/>
      <c r="I23" s="21"/>
      <c r="J23" s="21"/>
      <c r="K23" s="35"/>
      <c r="L23" s="35"/>
      <c r="M23" s="35"/>
      <c r="N23" s="35"/>
      <c r="O23" s="36"/>
      <c r="P23" s="37"/>
      <c r="Q23" s="54"/>
      <c r="R23" s="54"/>
      <c r="S23" s="55"/>
      <c r="T23" s="56"/>
      <c r="U23" s="57">
        <f>SUM(U4:U22)</f>
        <v>0</v>
      </c>
      <c r="V23" s="57">
        <f>SUM(V4:V22)</f>
        <v>0</v>
      </c>
      <c r="W23" s="57">
        <f>SUM(W4:W22)</f>
        <v>0</v>
      </c>
      <c r="X23" s="57"/>
      <c r="Y23" s="57">
        <f>SUM(Y4:Y22)</f>
        <v>0</v>
      </c>
      <c r="Z23" s="57">
        <f>SUM(Z4:Z22)</f>
        <v>0</v>
      </c>
      <c r="AA23" s="57">
        <f>SUM(AA4:AA22)</f>
        <v>0</v>
      </c>
      <c r="AB23" s="60"/>
    </row>
    <row r="25" s="4" customFormat="1" ht="15" spans="2:13">
      <c r="B25" s="4" t="s">
        <v>460</v>
      </c>
      <c r="F25" s="4" t="s">
        <v>461</v>
      </c>
      <c r="J25" s="4" t="s">
        <v>462</v>
      </c>
      <c r="M25" s="4" t="s">
        <v>463</v>
      </c>
    </row>
    <row r="26" s="5" customFormat="1" spans="3:3">
      <c r="C26" s="5" t="s">
        <v>464</v>
      </c>
    </row>
    <row r="27" s="5" customFormat="1" spans="3:4">
      <c r="C27" s="6" t="s">
        <v>465</v>
      </c>
      <c r="D27" s="6"/>
    </row>
    <row r="28" s="6" customFormat="1" spans="3:3">
      <c r="C28" s="6" t="s">
        <v>466</v>
      </c>
    </row>
    <row r="29" s="6" customFormat="1" spans="3:3">
      <c r="C29" s="6" t="s">
        <v>467</v>
      </c>
    </row>
    <row r="30" s="6" customFormat="1" spans="3:3">
      <c r="C30" s="6" t="s">
        <v>468</v>
      </c>
    </row>
    <row r="31" s="7" customFormat="1" spans="3:3">
      <c r="C31" s="6" t="s">
        <v>482</v>
      </c>
    </row>
    <row r="32" s="7" customFormat="1"/>
  </sheetData>
  <autoFilter ref="A3:AB23">
    <extLst/>
  </autoFilter>
  <mergeCells count="21">
    <mergeCell ref="A1:O1"/>
    <mergeCell ref="P1:S1"/>
    <mergeCell ref="T1:AB1"/>
    <mergeCell ref="K2:O2"/>
    <mergeCell ref="T2:W2"/>
    <mergeCell ref="X2:AA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P2:P3"/>
    <mergeCell ref="Q2:Q3"/>
    <mergeCell ref="R2:R3"/>
    <mergeCell ref="S2:S3"/>
    <mergeCell ref="AB2:AB3"/>
  </mergeCells>
  <pageMargins left="0.75" right="0.75" top="1" bottom="1" header="0.5" footer="0.5"/>
  <pageSetup paperSize="9" scale="60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固资盘点表</vt:lpstr>
      <vt:lpstr>存货盘点表-原材料、半成品、库存商品</vt:lpstr>
      <vt:lpstr>存货盘点表-发出商品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gupen</dc:creator>
  <cp:lastModifiedBy>胡占伟</cp:lastModifiedBy>
  <dcterms:created xsi:type="dcterms:W3CDTF">2020-04-30T01:14:00Z</dcterms:created>
  <dcterms:modified xsi:type="dcterms:W3CDTF">2022-09-30T09:47:26Z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8FB2A0EF67474FEC9A44F32EB0B27972</vt:lpwstr>
  </property>
</Properties>
</file>