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"/>
    </mc:Choice>
  </mc:AlternateContent>
  <bookViews>
    <workbookView xWindow="0" yWindow="0" windowWidth="19815" windowHeight="7860"/>
  </bookViews>
  <sheets>
    <sheet name="1" sheetId="4" r:id="rId1"/>
    <sheet name="Sheet1" sheetId="1" r:id="rId2"/>
    <sheet name="Sheet2" sheetId="2" r:id="rId3"/>
    <sheet name="Sheet3" sheetId="3" r:id="rId4"/>
  </sheets>
  <externalReferences>
    <externalReference r:id="rId5"/>
    <externalReference r:id="rId6"/>
  </externalReferences>
  <definedNames>
    <definedName name="_xlnm._FilterDatabase" localSheetId="0" hidden="1">'1'!$A$4:$WWB$42</definedName>
    <definedName name="_xlnm.Print_Area" localSheetId="0">'1'!$A$1:$S$41</definedName>
    <definedName name="_xlnm.Print_Titles" localSheetId="0">'1'!$A$2:$JH$3</definedName>
  </definedNames>
  <calcPr calcId="162913"/>
</workbook>
</file>

<file path=xl/calcChain.xml><?xml version="1.0" encoding="utf-8"?>
<calcChain xmlns="http://schemas.openxmlformats.org/spreadsheetml/2006/main">
  <c r="Z37" i="4" l="1"/>
  <c r="Z38" i="4"/>
  <c r="Z6" i="4" l="1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5" i="4"/>
  <c r="Q40" i="4"/>
  <c r="R40" i="4"/>
  <c r="R42" i="4" s="1"/>
  <c r="S40" i="4"/>
  <c r="T40" i="4"/>
  <c r="U40" i="4"/>
  <c r="P40" i="4"/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5" i="4"/>
  <c r="Q5" i="4" l="1"/>
  <c r="R5" i="4" s="1"/>
</calcChain>
</file>

<file path=xl/sharedStrings.xml><?xml version="1.0" encoding="utf-8"?>
<sst xmlns="http://schemas.openxmlformats.org/spreadsheetml/2006/main" count="192" uniqueCount="142">
  <si>
    <t>深州市晶立泰机械配件有限公司报价单</t>
  </si>
  <si>
    <t>序号</t>
  </si>
  <si>
    <t>QAD编码</t>
  </si>
  <si>
    <t>零部件名称（QAD）</t>
  </si>
  <si>
    <t>图号或规格</t>
  </si>
  <si>
    <t>单位</t>
  </si>
  <si>
    <t>原材料</t>
  </si>
  <si>
    <t>电费</t>
  </si>
  <si>
    <t>废品率</t>
  </si>
  <si>
    <t>包装/运费</t>
  </si>
  <si>
    <t>环保运行</t>
  </si>
  <si>
    <t>设备折旧</t>
  </si>
  <si>
    <t>成本价</t>
  </si>
  <si>
    <t xml:space="preserve">报价/不含税/元 </t>
  </si>
  <si>
    <t>2万件模摊费</t>
  </si>
  <si>
    <t>截止到2022.5.31</t>
  </si>
  <si>
    <t>备注</t>
  </si>
  <si>
    <t>未模摊完数量</t>
  </si>
  <si>
    <t>1029胶堵</t>
  </si>
  <si>
    <t>02.01.04.070</t>
  </si>
  <si>
    <t>件</t>
  </si>
  <si>
    <t>REM0001651</t>
  </si>
  <si>
    <t>1580胶条</t>
  </si>
  <si>
    <t>02.01.04.080A</t>
  </si>
  <si>
    <t>RSM0000036</t>
  </si>
  <si>
    <t>新捷运前下视胶垫</t>
  </si>
  <si>
    <t>02.01.04.102</t>
  </si>
  <si>
    <t>REM0000606</t>
  </si>
  <si>
    <t>斯太尔王左上胶垫01.03.24.035</t>
  </si>
  <si>
    <t>02.01.04.104</t>
  </si>
  <si>
    <t>含模摊</t>
  </si>
  <si>
    <t>REM0001809</t>
  </si>
  <si>
    <t>豪泺镜座胶垫左上</t>
  </si>
  <si>
    <t>02.01.04.126</t>
  </si>
  <si>
    <t>REM0001810</t>
  </si>
  <si>
    <t>豪泺镜座胶垫左下</t>
  </si>
  <si>
    <t>02.01.04.127</t>
  </si>
  <si>
    <t>REM0001818</t>
  </si>
  <si>
    <t>豪泺镜座胶垫右上</t>
  </si>
  <si>
    <t>02.01.04.128</t>
  </si>
  <si>
    <t>REM0001817</t>
  </si>
  <si>
    <t>豪泺镜座胶垫右下</t>
  </si>
  <si>
    <t>02.01.04.129</t>
  </si>
  <si>
    <t>REM0001904</t>
  </si>
  <si>
    <t>捷运路面镜密封圈</t>
  </si>
  <si>
    <t>02.01.04.202</t>
  </si>
  <si>
    <t>REM0001902</t>
  </si>
  <si>
    <t>捷运左上支架密封圈</t>
  </si>
  <si>
    <t>02.01.04.203</t>
  </si>
  <si>
    <t>REM0001909</t>
  </si>
  <si>
    <t>捷运右上支架密封圈</t>
  </si>
  <si>
    <t>02.01.04.204</t>
  </si>
  <si>
    <t>REM0001664</t>
  </si>
  <si>
    <t>1780胶条（新）</t>
  </si>
  <si>
    <t>02.01.04.237</t>
  </si>
  <si>
    <t>REM0001662</t>
  </si>
  <si>
    <t>1780胶堵大</t>
  </si>
  <si>
    <t>02.01.04.241</t>
  </si>
  <si>
    <t>REM0001663</t>
  </si>
  <si>
    <t>1780胶堵小</t>
  </si>
  <si>
    <t>02.01.04.242</t>
  </si>
  <si>
    <t>RSM0000032</t>
  </si>
  <si>
    <t>奥驰前下视上胶垫</t>
  </si>
  <si>
    <t>02.01.04.253</t>
  </si>
  <si>
    <t>RSM0000033</t>
  </si>
  <si>
    <t>奥驰前下视下胶垫</t>
  </si>
  <si>
    <t>02.01.04.254</t>
  </si>
  <si>
    <t>REM0001687</t>
  </si>
  <si>
    <t>H3连接杆胶垫</t>
  </si>
  <si>
    <t>02.01.04.283</t>
  </si>
  <si>
    <t>RSM0000056</t>
  </si>
  <si>
    <t>济南轻卡下视镜脚垫</t>
  </si>
  <si>
    <t>02.01.04.319</t>
  </si>
  <si>
    <t>REM0000904</t>
  </si>
  <si>
    <t>B40密封胶帽</t>
  </si>
  <si>
    <t>02.01.04.426</t>
  </si>
  <si>
    <t>未付模具费（1000元）</t>
  </si>
  <si>
    <t>RSM0000127</t>
  </si>
  <si>
    <t>H4前下视镜体橡胶垫</t>
  </si>
  <si>
    <t>02.01.04.342</t>
  </si>
  <si>
    <t>未付模具费（4100元）</t>
  </si>
  <si>
    <t>RSM0000128</t>
  </si>
  <si>
    <t>H4前下视镜支臂胶垫</t>
  </si>
  <si>
    <t>02.01.04.343</t>
  </si>
  <si>
    <t>未付模具费（1200元）</t>
  </si>
  <si>
    <t>RSM0000129</t>
  </si>
  <si>
    <t>H4前下视镜头胶堵</t>
  </si>
  <si>
    <t>02.01.04.344</t>
  </si>
  <si>
    <t>未付模具费（1500元）</t>
  </si>
  <si>
    <t>RSM0000124</t>
  </si>
  <si>
    <t>H4补盲外后视镜垫片</t>
  </si>
  <si>
    <t>02.01.04.337</t>
  </si>
  <si>
    <t>未付模具费（1800元）</t>
  </si>
  <si>
    <t>RSM0000138</t>
  </si>
  <si>
    <t>J6K镜座垫片</t>
  </si>
  <si>
    <t>02.01.04.454</t>
  </si>
  <si>
    <t>REM0000455</t>
  </si>
  <si>
    <t>斯太尔王右上胶垫</t>
  </si>
  <si>
    <t>02.01.04.481</t>
  </si>
  <si>
    <t>REM0000635</t>
  </si>
  <si>
    <t>一汽MV3上镜座垫片</t>
  </si>
  <si>
    <t>02.01.05.185</t>
  </si>
  <si>
    <t>REM0000573</t>
  </si>
  <si>
    <t>豪泺豪华型下镜座胶垫左</t>
  </si>
  <si>
    <t>02.01.04.525</t>
  </si>
  <si>
    <t>REM0000587</t>
  </si>
  <si>
    <t>豪泺豪华型下镜座胶垫右</t>
  </si>
  <si>
    <t>02.01.04.526</t>
  </si>
  <si>
    <t>A2前下视胶垫1（安广顺）</t>
  </si>
  <si>
    <t>02.01.04.171A</t>
  </si>
  <si>
    <t>REM0002937</t>
  </si>
  <si>
    <t>ETX上镜座胶垫</t>
  </si>
  <si>
    <t>02.01.04.734</t>
  </si>
  <si>
    <t>0.18（一万件）</t>
  </si>
  <si>
    <t>RIM0000127</t>
  </si>
  <si>
    <t>顶灯室内镜开关手把护套</t>
  </si>
  <si>
    <t>02.01.04.735</t>
  </si>
  <si>
    <t>SHT0000534</t>
  </si>
  <si>
    <t>福田H4橡胶垫</t>
  </si>
  <si>
    <t>02.12.31.066</t>
  </si>
  <si>
    <t>RSM0010071</t>
  </si>
  <si>
    <t>一汽M6前下视密封垫</t>
  </si>
  <si>
    <t>REM0010413</t>
  </si>
  <si>
    <t>一汽M46线束胶堵</t>
  </si>
  <si>
    <t>未付模具费（800元）</t>
  </si>
  <si>
    <t>BAS0010028</t>
  </si>
  <si>
    <t>阻尼橡胶块</t>
  </si>
  <si>
    <t>未付模具费（3600元）</t>
  </si>
  <si>
    <t>REM0001673</t>
    <phoneticPr fontId="14" type="noConversion"/>
  </si>
  <si>
    <r>
      <t>修整1</t>
    </r>
    <r>
      <rPr>
        <b/>
        <sz val="11"/>
        <rFont val="宋体"/>
        <family val="3"/>
        <charset val="134"/>
        <scheme val="minor"/>
      </rPr>
      <t>00</t>
    </r>
    <phoneticPr fontId="14" type="noConversion"/>
  </si>
  <si>
    <t>工人工资
150</t>
    <phoneticPr fontId="14" type="noConversion"/>
  </si>
  <si>
    <t>需支付模具费</t>
    <phoneticPr fontId="14" type="noConversion"/>
  </si>
  <si>
    <t>利润</t>
    <phoneticPr fontId="14" type="noConversion"/>
  </si>
  <si>
    <t>最终谈定价格（不含模摊）</t>
    <phoneticPr fontId="14" type="noConversion"/>
  </si>
  <si>
    <t>原供货价格</t>
    <phoneticPr fontId="14" type="noConversion"/>
  </si>
  <si>
    <t>深州远宏价格</t>
    <phoneticPr fontId="14" type="noConversion"/>
  </si>
  <si>
    <t>注：因图纸与实物不一致，且现场实物不全，故深州远宏只针对部分产品进行了报价。其报价产品仍高于晶立泰约12%</t>
    <phoneticPr fontId="14" type="noConversion"/>
  </si>
  <si>
    <t>REM0001653</t>
    <phoneticPr fontId="14" type="noConversion"/>
  </si>
  <si>
    <t>平均月用量</t>
    <phoneticPr fontId="14" type="noConversion"/>
  </si>
  <si>
    <t>月使用金额</t>
    <phoneticPr fontId="14" type="noConversion"/>
  </si>
  <si>
    <t>2022使用量</t>
    <phoneticPr fontId="14" type="noConversion"/>
  </si>
  <si>
    <t>涨价后差价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</si>
</sst>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000_ "/>
    <numFmt numFmtId="177" formatCode="0.00_);[Red]\(0.00\)"/>
    <numFmt numFmtId="178" formatCode="0_ "/>
    <numFmt numFmtId="179" formatCode="0.0000_);[Red]\(0.0000\)"/>
    <numFmt numFmtId="180" formatCode="0.00_ "/>
    <numFmt numFmtId="181" formatCode="0.000_);[Red]\(0.000\)"/>
    <numFmt numFmtId="182" formatCode="0.000"/>
  </numFmts>
  <fonts count="19">
    <font>
      <sz val="11"/>
      <color theme="1"/>
      <name val="宋体"/>
      <charset val="134"/>
      <scheme val="minor"/>
    </font>
    <font>
      <b/>
      <sz val="24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楷体_GB2312"/>
      <charset val="134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2" fillId="0" borderId="0"/>
    <xf numFmtId="176" fontId="10" fillId="0" borderId="0"/>
    <xf numFmtId="0" fontId="10" fillId="0" borderId="0"/>
  </cellStyleXfs>
  <cellXfs count="75">
    <xf numFmtId="0" fontId="0" fillId="0" borderId="0" xfId="0">
      <alignment vertical="center"/>
    </xf>
    <xf numFmtId="0" fontId="13" fillId="0" borderId="0" xfId="8" applyFill="1">
      <alignment vertical="center"/>
    </xf>
    <xf numFmtId="179" fontId="6" fillId="0" borderId="4" xfId="8" applyNumberFormat="1" applyFont="1" applyFill="1" applyBorder="1" applyAlignment="1">
      <alignment horizontal="center" vertical="center" shrinkToFit="1"/>
    </xf>
    <xf numFmtId="179" fontId="6" fillId="0" borderId="3" xfId="8" applyNumberFormat="1" applyFont="1" applyFill="1" applyBorder="1" applyAlignment="1">
      <alignment horizontal="center" vertical="center" shrinkToFit="1"/>
    </xf>
    <xf numFmtId="0" fontId="13" fillId="2" borderId="0" xfId="8" applyFill="1">
      <alignment vertical="center"/>
    </xf>
    <xf numFmtId="181" fontId="13" fillId="0" borderId="0" xfId="8" applyNumberFormat="1" applyFill="1">
      <alignment vertical="center"/>
    </xf>
    <xf numFmtId="0" fontId="13" fillId="0" borderId="0" xfId="8" applyFill="1" applyAlignment="1">
      <alignment horizontal="center" vertical="center"/>
    </xf>
    <xf numFmtId="178" fontId="5" fillId="0" borderId="4" xfId="8" applyNumberFormat="1" applyFont="1" applyFill="1" applyBorder="1" applyAlignment="1">
      <alignment horizontal="center" vertical="center" wrapText="1"/>
    </xf>
    <xf numFmtId="0" fontId="5" fillId="0" borderId="4" xfId="8" applyFont="1" applyFill="1" applyBorder="1" applyAlignment="1">
      <alignment horizontal="center" vertical="center" wrapText="1"/>
    </xf>
    <xf numFmtId="0" fontId="6" fillId="0" borderId="4" xfId="8" applyFont="1" applyFill="1" applyBorder="1" applyAlignment="1">
      <alignment horizontal="center" vertical="center" wrapText="1"/>
    </xf>
    <xf numFmtId="0" fontId="7" fillId="0" borderId="4" xfId="8" applyFont="1" applyFill="1" applyBorder="1" applyAlignment="1">
      <alignment horizontal="center" vertical="center" wrapText="1"/>
    </xf>
    <xf numFmtId="181" fontId="6" fillId="0" borderId="4" xfId="8" applyNumberFormat="1" applyFont="1" applyFill="1" applyBorder="1" applyAlignment="1">
      <alignment horizontal="center" vertical="center" shrinkToFit="1"/>
    </xf>
    <xf numFmtId="176" fontId="8" fillId="0" borderId="4" xfId="8" applyNumberFormat="1" applyFont="1" applyFill="1" applyBorder="1" applyAlignment="1">
      <alignment horizontal="center" vertical="center" shrinkToFit="1"/>
    </xf>
    <xf numFmtId="181" fontId="8" fillId="0" borderId="4" xfId="8" applyNumberFormat="1" applyFont="1" applyFill="1" applyBorder="1" applyAlignment="1">
      <alignment horizontal="center" vertical="center" shrinkToFit="1"/>
    </xf>
    <xf numFmtId="0" fontId="8" fillId="0" borderId="4" xfId="8" applyFont="1" applyFill="1" applyBorder="1" applyAlignment="1">
      <alignment horizontal="center" vertical="center" shrinkToFit="1"/>
    </xf>
    <xf numFmtId="178" fontId="15" fillId="0" borderId="4" xfId="8" applyNumberFormat="1" applyFont="1" applyFill="1" applyBorder="1" applyAlignment="1">
      <alignment horizontal="center" vertical="center" wrapText="1"/>
    </xf>
    <xf numFmtId="180" fontId="8" fillId="0" borderId="4" xfId="8" applyNumberFormat="1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81" fontId="7" fillId="0" borderId="4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6" fontId="5" fillId="0" borderId="4" xfId="8" applyNumberFormat="1" applyFont="1" applyFill="1" applyBorder="1" applyAlignment="1">
      <alignment horizontal="center" vertical="center" wrapText="1"/>
    </xf>
    <xf numFmtId="181" fontId="15" fillId="0" borderId="4" xfId="8" applyNumberFormat="1" applyFont="1" applyFill="1" applyBorder="1" applyAlignment="1">
      <alignment horizontal="center" vertical="center" wrapText="1"/>
    </xf>
    <xf numFmtId="179" fontId="17" fillId="0" borderId="4" xfId="8" applyNumberFormat="1" applyFont="1" applyFill="1" applyBorder="1" applyAlignment="1">
      <alignment horizontal="center" vertical="center" shrinkToFit="1"/>
    </xf>
    <xf numFmtId="0" fontId="13" fillId="3" borderId="0" xfId="8" applyFill="1">
      <alignment vertical="center"/>
    </xf>
    <xf numFmtId="178" fontId="5" fillId="3" borderId="4" xfId="8" applyNumberFormat="1" applyFont="1" applyFill="1" applyBorder="1" applyAlignment="1">
      <alignment horizontal="center" vertical="center" wrapText="1"/>
    </xf>
    <xf numFmtId="0" fontId="5" fillId="3" borderId="4" xfId="8" applyFont="1" applyFill="1" applyBorder="1" applyAlignment="1">
      <alignment horizontal="center" vertical="center" wrapText="1"/>
    </xf>
    <xf numFmtId="0" fontId="6" fillId="3" borderId="4" xfId="8" applyFont="1" applyFill="1" applyBorder="1" applyAlignment="1">
      <alignment horizontal="center" vertical="center" wrapText="1"/>
    </xf>
    <xf numFmtId="0" fontId="7" fillId="3" borderId="4" xfId="8" applyFont="1" applyFill="1" applyBorder="1" applyAlignment="1">
      <alignment horizontal="center" vertical="center" wrapText="1"/>
    </xf>
    <xf numFmtId="179" fontId="6" fillId="3" borderId="4" xfId="8" applyNumberFormat="1" applyFont="1" applyFill="1" applyBorder="1" applyAlignment="1">
      <alignment horizontal="center" vertical="center" shrinkToFit="1"/>
    </xf>
    <xf numFmtId="181" fontId="6" fillId="3" borderId="4" xfId="8" applyNumberFormat="1" applyFont="1" applyFill="1" applyBorder="1" applyAlignment="1">
      <alignment horizontal="center" vertical="center" shrinkToFit="1"/>
    </xf>
    <xf numFmtId="179" fontId="17" fillId="3" borderId="4" xfId="8" applyNumberFormat="1" applyFont="1" applyFill="1" applyBorder="1" applyAlignment="1">
      <alignment horizontal="center" vertical="center" shrinkToFit="1"/>
    </xf>
    <xf numFmtId="182" fontId="13" fillId="3" borderId="4" xfId="8" applyNumberFormat="1" applyFill="1" applyBorder="1" applyAlignment="1">
      <alignment horizontal="center" vertical="center"/>
    </xf>
    <xf numFmtId="180" fontId="13" fillId="3" borderId="4" xfId="8" applyNumberFormat="1" applyFill="1" applyBorder="1" applyAlignment="1">
      <alignment horizontal="center" vertical="center"/>
    </xf>
    <xf numFmtId="182" fontId="13" fillId="0" borderId="4" xfId="8" applyNumberFormat="1" applyFill="1" applyBorder="1" applyAlignment="1">
      <alignment horizontal="center" vertical="center"/>
    </xf>
    <xf numFmtId="180" fontId="13" fillId="0" borderId="4" xfId="8" applyNumberFormat="1" applyFill="1" applyBorder="1" applyAlignment="1">
      <alignment horizontal="center" vertical="center"/>
    </xf>
    <xf numFmtId="2" fontId="13" fillId="3" borderId="4" xfId="8" applyNumberFormat="1" applyFill="1" applyBorder="1" applyAlignment="1">
      <alignment horizontal="center" vertical="center"/>
    </xf>
    <xf numFmtId="2" fontId="13" fillId="0" borderId="4" xfId="8" applyNumberFormat="1" applyFill="1" applyBorder="1" applyAlignment="1">
      <alignment horizontal="center" vertical="center"/>
    </xf>
    <xf numFmtId="1" fontId="13" fillId="3" borderId="4" xfId="8" applyNumberFormat="1" applyFill="1" applyBorder="1" applyAlignment="1">
      <alignment horizontal="center" vertical="center"/>
    </xf>
    <xf numFmtId="1" fontId="13" fillId="0" borderId="4" xfId="8" applyNumberFormat="1" applyFill="1" applyBorder="1" applyAlignment="1">
      <alignment horizontal="center" vertical="center"/>
    </xf>
    <xf numFmtId="0" fontId="13" fillId="0" borderId="0" xfId="8" applyFill="1" applyAlignment="1">
      <alignment horizontal="left" vertical="center"/>
    </xf>
    <xf numFmtId="0" fontId="13" fillId="0" borderId="4" xfId="8" applyFill="1" applyBorder="1" applyAlignment="1">
      <alignment horizontal="center" vertical="center"/>
    </xf>
    <xf numFmtId="0" fontId="1" fillId="0" borderId="0" xfId="8" applyFont="1" applyFill="1" applyAlignment="1">
      <alignment horizontal="center" vertical="center"/>
    </xf>
    <xf numFmtId="0" fontId="13" fillId="0" borderId="0" xfId="8" applyFill="1" applyAlignment="1">
      <alignment horizontal="center" vertical="center"/>
    </xf>
    <xf numFmtId="0" fontId="2" fillId="0" borderId="1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3" xfId="8" applyFont="1" applyFill="1" applyBorder="1" applyAlignment="1">
      <alignment horizontal="center" vertical="center" wrapText="1"/>
    </xf>
    <xf numFmtId="49" fontId="3" fillId="0" borderId="1" xfId="8" applyNumberFormat="1" applyFont="1" applyFill="1" applyBorder="1" applyAlignment="1">
      <alignment horizontal="center" vertical="center" wrapText="1"/>
    </xf>
    <xf numFmtId="49" fontId="3" fillId="0" borderId="2" xfId="8" applyNumberFormat="1" applyFont="1" applyFill="1" applyBorder="1" applyAlignment="1">
      <alignment horizontal="center" vertical="center" wrapText="1"/>
    </xf>
    <xf numFmtId="49" fontId="3" fillId="0" borderId="3" xfId="8" applyNumberFormat="1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center" vertical="center" wrapText="1"/>
    </xf>
    <xf numFmtId="0" fontId="3" fillId="0" borderId="3" xfId="8" applyFont="1" applyFill="1" applyBorder="1" applyAlignment="1">
      <alignment horizontal="center" vertical="center" wrapText="1"/>
    </xf>
    <xf numFmtId="177" fontId="4" fillId="0" borderId="1" xfId="8" applyNumberFormat="1" applyFont="1" applyFill="1" applyBorder="1" applyAlignment="1">
      <alignment horizontal="center" vertical="center" shrinkToFit="1"/>
    </xf>
    <xf numFmtId="177" fontId="4" fillId="0" borderId="2" xfId="8" applyNumberFormat="1" applyFont="1" applyFill="1" applyBorder="1" applyAlignment="1">
      <alignment horizontal="center" vertical="center" shrinkToFit="1"/>
    </xf>
    <xf numFmtId="177" fontId="4" fillId="0" borderId="3" xfId="8" applyNumberFormat="1" applyFont="1" applyFill="1" applyBorder="1" applyAlignment="1">
      <alignment horizontal="center" vertical="center" shrinkToFit="1"/>
    </xf>
    <xf numFmtId="177" fontId="3" fillId="0" borderId="1" xfId="8" applyNumberFormat="1" applyFont="1" applyFill="1" applyBorder="1" applyAlignment="1">
      <alignment horizontal="center" vertical="center" shrinkToFit="1"/>
    </xf>
    <xf numFmtId="177" fontId="3" fillId="0" borderId="2" xfId="8" applyNumberFormat="1" applyFont="1" applyFill="1" applyBorder="1" applyAlignment="1">
      <alignment horizontal="center" vertical="center" shrinkToFit="1"/>
    </xf>
    <xf numFmtId="177" fontId="3" fillId="0" borderId="3" xfId="8" applyNumberFormat="1" applyFont="1" applyFill="1" applyBorder="1" applyAlignment="1">
      <alignment horizontal="center" vertical="center" shrinkToFit="1"/>
    </xf>
    <xf numFmtId="177" fontId="16" fillId="0" borderId="1" xfId="8" applyNumberFormat="1" applyFont="1" applyFill="1" applyBorder="1" applyAlignment="1">
      <alignment horizontal="center" vertical="center" wrapText="1" shrinkToFit="1"/>
    </xf>
    <xf numFmtId="177" fontId="16" fillId="0" borderId="1" xfId="8" applyNumberFormat="1" applyFont="1" applyFill="1" applyBorder="1" applyAlignment="1">
      <alignment horizontal="center" vertical="center" shrinkToFit="1"/>
    </xf>
    <xf numFmtId="177" fontId="18" fillId="0" borderId="1" xfId="8" applyNumberFormat="1" applyFont="1" applyFill="1" applyBorder="1" applyAlignment="1">
      <alignment horizontal="center" vertical="center" wrapText="1" shrinkToFit="1"/>
    </xf>
    <xf numFmtId="177" fontId="18" fillId="0" borderId="2" xfId="8" applyNumberFormat="1" applyFont="1" applyFill="1" applyBorder="1" applyAlignment="1">
      <alignment horizontal="center" vertical="center" wrapText="1" shrinkToFit="1"/>
    </xf>
    <xf numFmtId="177" fontId="18" fillId="0" borderId="3" xfId="8" applyNumberFormat="1" applyFont="1" applyFill="1" applyBorder="1" applyAlignment="1">
      <alignment horizontal="center" vertical="center" wrapText="1" shrinkToFit="1"/>
    </xf>
    <xf numFmtId="177" fontId="3" fillId="2" borderId="1" xfId="8" applyNumberFormat="1" applyFont="1" applyFill="1" applyBorder="1" applyAlignment="1">
      <alignment horizontal="center" vertical="center" shrinkToFit="1"/>
    </xf>
    <xf numFmtId="177" fontId="3" fillId="2" borderId="2" xfId="8" applyNumberFormat="1" applyFont="1" applyFill="1" applyBorder="1" applyAlignment="1">
      <alignment horizontal="center" vertical="center" shrinkToFit="1"/>
    </xf>
    <xf numFmtId="177" fontId="3" fillId="2" borderId="3" xfId="8" applyNumberFormat="1" applyFont="1" applyFill="1" applyBorder="1" applyAlignment="1">
      <alignment horizontal="center" vertical="center" shrinkToFit="1"/>
    </xf>
    <xf numFmtId="181" fontId="18" fillId="0" borderId="1" xfId="8" applyNumberFormat="1" applyFont="1" applyFill="1" applyBorder="1" applyAlignment="1">
      <alignment horizontal="center" vertical="center" wrapText="1" shrinkToFit="1"/>
    </xf>
    <xf numFmtId="181" fontId="18" fillId="0" borderId="2" xfId="8" applyNumberFormat="1" applyFont="1" applyFill="1" applyBorder="1" applyAlignment="1">
      <alignment horizontal="center" vertical="center" wrapText="1" shrinkToFit="1"/>
    </xf>
    <xf numFmtId="181" fontId="18" fillId="0" borderId="3" xfId="8" applyNumberFormat="1" applyFont="1" applyFill="1" applyBorder="1" applyAlignment="1">
      <alignment horizontal="center" vertical="center" wrapText="1" shrinkToFit="1"/>
    </xf>
    <xf numFmtId="177" fontId="9" fillId="0" borderId="1" xfId="8" applyNumberFormat="1" applyFont="1" applyFill="1" applyBorder="1" applyAlignment="1">
      <alignment horizontal="center" vertical="center" wrapText="1" shrinkToFit="1"/>
    </xf>
    <xf numFmtId="177" fontId="3" fillId="0" borderId="3" xfId="8" applyNumberFormat="1" applyFont="1" applyFill="1" applyBorder="1" applyAlignment="1">
      <alignment horizontal="center" vertical="center" wrapText="1" shrinkToFit="1"/>
    </xf>
    <xf numFmtId="177" fontId="3" fillId="0" borderId="4" xfId="8" applyNumberFormat="1" applyFont="1" applyFill="1" applyBorder="1" applyAlignment="1">
      <alignment horizontal="center" vertical="center" shrinkToFit="1"/>
    </xf>
  </cellXfs>
  <cellStyles count="13">
    <cellStyle name="常规" xfId="0" builtinId="0"/>
    <cellStyle name="常规 10" xfId="6"/>
    <cellStyle name="常规 2" xfId="8"/>
    <cellStyle name="常规 2 10" xfId="7"/>
    <cellStyle name="常规 2 2" xfId="4"/>
    <cellStyle name="常规 2 2 10" xfId="9"/>
    <cellStyle name="常规 2 2 2" xfId="2"/>
    <cellStyle name="常规 2 2 3" xfId="3"/>
    <cellStyle name="常规 2 2 6" xfId="1"/>
    <cellStyle name="常规 3" xfId="10"/>
    <cellStyle name="常规 5" xfId="11"/>
    <cellStyle name="样式 1" xfId="12"/>
    <cellStyle name="样式 1 5 21" xfId="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399400</xdr:colOff>
      <xdr:row>31</xdr:row>
      <xdr:rowOff>113621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00000" cy="54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WeChat%20Files/wxid_cnmhlsb9exqs21/FileStorage/File/2022-09/&#24037;&#20316;&#31807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S413083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C3" t="str">
            <v>REM0001809</v>
          </cell>
          <cell r="D3" t="str">
            <v>豪泺左上镜胶垫</v>
          </cell>
          <cell r="E3">
            <v>1.201E-2</v>
          </cell>
          <cell r="F3">
            <v>0.73439999999999994</v>
          </cell>
        </row>
        <row r="4">
          <cell r="C4" t="str">
            <v>REM0001810</v>
          </cell>
          <cell r="D4" t="str">
            <v>豪泺左上镜胶垫</v>
          </cell>
          <cell r="E4">
            <v>3.3669999999999999E-2</v>
          </cell>
          <cell r="F4">
            <v>2.2032000000000003</v>
          </cell>
        </row>
        <row r="5">
          <cell r="C5" t="str">
            <v>REM0001817</v>
          </cell>
          <cell r="D5" t="str">
            <v>豪泺右下镜胶垫</v>
          </cell>
          <cell r="E5">
            <v>3.6170000000000001E-2</v>
          </cell>
          <cell r="F5">
            <v>2.448</v>
          </cell>
        </row>
        <row r="6">
          <cell r="C6" t="str">
            <v>REM0001818</v>
          </cell>
          <cell r="D6" t="str">
            <v>豪泺右下镜胶垫</v>
          </cell>
          <cell r="E6">
            <v>1.091E-2</v>
          </cell>
          <cell r="F6">
            <v>0.67320000000000002</v>
          </cell>
        </row>
        <row r="7">
          <cell r="C7" t="str">
            <v>REM0000455</v>
          </cell>
          <cell r="D7" t="str">
            <v>斯太尔王右上Ι胶垫</v>
          </cell>
          <cell r="E7">
            <v>6.8399999999999997E-3</v>
          </cell>
          <cell r="F7">
            <v>0.4284</v>
          </cell>
        </row>
        <row r="8">
          <cell r="C8" t="str">
            <v>REM0000573</v>
          </cell>
          <cell r="D8" t="str">
            <v>豪泺豪华左下镜胶垫</v>
          </cell>
          <cell r="E8">
            <v>2.7730000000000001E-2</v>
          </cell>
          <cell r="F8">
            <v>2.448</v>
          </cell>
        </row>
        <row r="9">
          <cell r="C9" t="str">
            <v>REM0000587</v>
          </cell>
          <cell r="D9" t="str">
            <v>豪泺豪华右下镜胶垫</v>
          </cell>
          <cell r="E9">
            <v>4.2049999999999997E-2</v>
          </cell>
          <cell r="F9">
            <v>2.8151999999999999</v>
          </cell>
        </row>
        <row r="10">
          <cell r="C10" t="str">
            <v>REM0000606</v>
          </cell>
          <cell r="D10" t="str">
            <v>斯太尔王左上胶垫</v>
          </cell>
          <cell r="E10">
            <v>5.9699999999999996E-3</v>
          </cell>
          <cell r="F10">
            <v>0.36719999999999997</v>
          </cell>
        </row>
        <row r="11">
          <cell r="C11" t="str">
            <v>REM0000635</v>
          </cell>
          <cell r="D11" t="str">
            <v>一汽MV3上镜坐垫片</v>
          </cell>
          <cell r="E11">
            <v>2.2939999999999999E-2</v>
          </cell>
          <cell r="F11">
            <v>1.4687999999999999</v>
          </cell>
        </row>
        <row r="12">
          <cell r="C12" t="str">
            <v>REM0000904</v>
          </cell>
          <cell r="D12" t="str">
            <v>B40密封胶帽</v>
          </cell>
          <cell r="E12">
            <v>5.1000000000000004E-4</v>
          </cell>
          <cell r="F12">
            <v>9.7920000000000007E-2</v>
          </cell>
        </row>
        <row r="13">
          <cell r="C13" t="str">
            <v>REM0001651</v>
          </cell>
          <cell r="D13" t="str">
            <v>1580胶条</v>
          </cell>
          <cell r="E13">
            <v>5.2999999999999998E-4</v>
          </cell>
          <cell r="F13">
            <v>0.67320000000000002</v>
          </cell>
        </row>
        <row r="14">
          <cell r="C14" t="str">
            <v>REM0001653</v>
          </cell>
          <cell r="D14" t="str">
            <v>1029胶堵</v>
          </cell>
          <cell r="E14">
            <v>1.2099999999999999E-3</v>
          </cell>
          <cell r="F14">
            <v>0.12239999999999999</v>
          </cell>
        </row>
        <row r="15">
          <cell r="C15" t="str">
            <v>REM0001662</v>
          </cell>
          <cell r="D15" t="str">
            <v>1780厚胶堵</v>
          </cell>
          <cell r="E15">
            <v>3.6700000000000001E-3</v>
          </cell>
          <cell r="F15">
            <v>0.24479999999999999</v>
          </cell>
        </row>
        <row r="16">
          <cell r="C16" t="str">
            <v>REM0001663</v>
          </cell>
          <cell r="D16" t="str">
            <v>1780薄胶堵</v>
          </cell>
          <cell r="E16">
            <v>2.3600000000000001E-3</v>
          </cell>
          <cell r="F16">
            <v>0.18359999999999999</v>
          </cell>
        </row>
        <row r="17">
          <cell r="C17" t="str">
            <v>REM0001664</v>
          </cell>
          <cell r="D17" t="str">
            <v>1780胶条</v>
          </cell>
          <cell r="E17">
            <v>1.427E-2</v>
          </cell>
          <cell r="F17">
            <v>0.91800000000000004</v>
          </cell>
        </row>
        <row r="18">
          <cell r="C18" t="str">
            <v>REM0001673</v>
          </cell>
          <cell r="D18" t="str">
            <v>A2签下视胶垫1</v>
          </cell>
          <cell r="E18">
            <v>8.2400000000000008E-3</v>
          </cell>
          <cell r="F18">
            <v>0.52632000000000001</v>
          </cell>
        </row>
        <row r="19">
          <cell r="C19" t="str">
            <v>REM0001687</v>
          </cell>
          <cell r="D19" t="str">
            <v>H3连接杆胶垫</v>
          </cell>
          <cell r="E19">
            <v>8.8100000000000001E-3</v>
          </cell>
          <cell r="F19">
            <v>0.61199999999999999</v>
          </cell>
        </row>
        <row r="20">
          <cell r="C20" t="str">
            <v>REM0001902</v>
          </cell>
          <cell r="D20" t="str">
            <v>捷运左上支架密封圈</v>
          </cell>
          <cell r="E20">
            <v>1.627E-2</v>
          </cell>
          <cell r="F20">
            <v>1.0404</v>
          </cell>
        </row>
        <row r="21">
          <cell r="C21" t="str">
            <v>REM0001904</v>
          </cell>
          <cell r="D21" t="str">
            <v>捷运路面镜密封圈</v>
          </cell>
          <cell r="E21">
            <v>1.35E-2</v>
          </cell>
          <cell r="F21">
            <v>0.85680000000000001</v>
          </cell>
        </row>
        <row r="22">
          <cell r="C22" t="str">
            <v>REM0001909</v>
          </cell>
          <cell r="D22" t="str">
            <v>捷运右上支架密封圈</v>
          </cell>
          <cell r="E22">
            <v>1.6330000000000001E-2</v>
          </cell>
          <cell r="F22">
            <v>1.1016000000000001</v>
          </cell>
        </row>
        <row r="23">
          <cell r="C23" t="str">
            <v>REM0002937</v>
          </cell>
          <cell r="D23" t="str">
            <v>ETX上镜坐胶垫</v>
          </cell>
          <cell r="E23">
            <v>1.6400000000000001E-2</v>
          </cell>
          <cell r="F23">
            <v>1.0404</v>
          </cell>
        </row>
        <row r="24">
          <cell r="C24" t="str">
            <v>REM0010413</v>
          </cell>
          <cell r="D24" t="str">
            <v>一汽M46线束胶堵</v>
          </cell>
          <cell r="E24">
            <v>6.0000000000000001E-3</v>
          </cell>
          <cell r="F24">
            <v>0.39168000000000003</v>
          </cell>
        </row>
        <row r="25">
          <cell r="C25" t="str">
            <v>REM0000127</v>
          </cell>
          <cell r="D25" t="str">
            <v>顶灯室内镜开环把手护套</v>
          </cell>
          <cell r="E25">
            <v>4.2000000000000002E-4</v>
          </cell>
          <cell r="F25">
            <v>0.79559999999999997</v>
          </cell>
        </row>
        <row r="26">
          <cell r="C26" t="str">
            <v>REM0000032</v>
          </cell>
          <cell r="D26" t="str">
            <v>奥驰前下视上胶垫</v>
          </cell>
          <cell r="E26">
            <v>4.9100000000000003E-3</v>
          </cell>
          <cell r="F26">
            <v>0.30599999999999999</v>
          </cell>
        </row>
        <row r="27">
          <cell r="C27" t="str">
            <v>REM0000033</v>
          </cell>
          <cell r="D27" t="str">
            <v>奥驰前下视下胶垫</v>
          </cell>
          <cell r="E27">
            <v>4.9300000000000004E-3</v>
          </cell>
          <cell r="F27">
            <v>0.36719999999999997</v>
          </cell>
        </row>
        <row r="28">
          <cell r="C28" t="str">
            <v>REM0000036</v>
          </cell>
          <cell r="D28" t="str">
            <v>新捷运前下视胶垫</v>
          </cell>
          <cell r="E28">
            <v>1.5630000000000002E-2</v>
          </cell>
          <cell r="F28">
            <v>0.67320000000000002</v>
          </cell>
        </row>
        <row r="29">
          <cell r="C29" t="str">
            <v>REM0000124</v>
          </cell>
          <cell r="D29" t="str">
            <v>H4补盲镜胶垫</v>
          </cell>
          <cell r="E29">
            <v>7.8100000000000001E-3</v>
          </cell>
          <cell r="F29">
            <v>3.06</v>
          </cell>
        </row>
        <row r="30">
          <cell r="C30" t="str">
            <v>REM0000127</v>
          </cell>
          <cell r="D30" t="str">
            <v>H4前下视镜镜体橡胶垫</v>
          </cell>
          <cell r="E30">
            <v>7.8100000000000001E-3</v>
          </cell>
          <cell r="F30">
            <v>0.12239999999999999</v>
          </cell>
        </row>
        <row r="31">
          <cell r="C31" t="str">
            <v>REM0000128</v>
          </cell>
          <cell r="D31" t="str">
            <v>H4前下视镜支臂橡胶垫</v>
          </cell>
          <cell r="E31">
            <v>5.2199999999999998E-3</v>
          </cell>
          <cell r="F31">
            <v>0.36719999999999997</v>
          </cell>
        </row>
        <row r="32">
          <cell r="C32" t="str">
            <v>REM0000129</v>
          </cell>
          <cell r="D32" t="str">
            <v>福田H4前下视镜镜头胶堵</v>
          </cell>
          <cell r="E32">
            <v>6.3000000000000003E-4</v>
          </cell>
          <cell r="F32">
            <v>9.7920000000000007E-2</v>
          </cell>
        </row>
        <row r="33">
          <cell r="C33" t="str">
            <v>REM0000138</v>
          </cell>
          <cell r="D33" t="str">
            <v>JL01补盲镜镜座胶垫</v>
          </cell>
          <cell r="E33">
            <v>1.55E-2</v>
          </cell>
          <cell r="F33">
            <v>0.97919999999999996</v>
          </cell>
        </row>
        <row r="34">
          <cell r="C34" t="str">
            <v>REM0010071</v>
          </cell>
          <cell r="D34" t="str">
            <v>一汽M46前下视镜密封垫</v>
          </cell>
          <cell r="E34">
            <v>8.9899999999999997E-3</v>
          </cell>
          <cell r="F34">
            <v>0.61199999999999999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C4" t="str">
            <v>REM0000455</v>
          </cell>
          <cell r="D4" t="str">
            <v>斯太尔王右上I胶垫三元乙丙橡胶</v>
          </cell>
          <cell r="E4">
            <v>563</v>
          </cell>
          <cell r="F4">
            <v>0</v>
          </cell>
          <cell r="G4">
            <v>395</v>
          </cell>
        </row>
        <row r="5">
          <cell r="C5" t="str">
            <v>REM0000573</v>
          </cell>
          <cell r="D5" t="str">
            <v>豪泺豪华左下镜座胶垫豪华型</v>
          </cell>
          <cell r="E5">
            <v>412</v>
          </cell>
          <cell r="F5">
            <v>0</v>
          </cell>
          <cell r="G5">
            <v>412</v>
          </cell>
        </row>
        <row r="6">
          <cell r="C6" t="str">
            <v>REM0000587</v>
          </cell>
          <cell r="D6" t="str">
            <v>豪泺豪华右下镜座胶垫豪华型</v>
          </cell>
          <cell r="E6">
            <v>326</v>
          </cell>
          <cell r="F6">
            <v>200</v>
          </cell>
          <cell r="G6">
            <v>364</v>
          </cell>
        </row>
        <row r="7">
          <cell r="C7" t="str">
            <v>REM0000606</v>
          </cell>
          <cell r="D7" t="str">
            <v>斯太尔王左上胶垫三元乙丙橡胶</v>
          </cell>
          <cell r="E7">
            <v>962</v>
          </cell>
          <cell r="F7">
            <v>2000</v>
          </cell>
          <cell r="G7">
            <v>2468</v>
          </cell>
        </row>
        <row r="8">
          <cell r="C8" t="str">
            <v>REM0000635</v>
          </cell>
          <cell r="D8" t="str">
            <v>一汽MV3上镜座垫片</v>
          </cell>
          <cell r="E8">
            <v>1830</v>
          </cell>
          <cell r="F8">
            <v>1000</v>
          </cell>
          <cell r="G8">
            <v>204</v>
          </cell>
        </row>
        <row r="9">
          <cell r="C9" t="str">
            <v>REM0000904</v>
          </cell>
          <cell r="D9" t="str">
            <v>B40密封胶帽EPDM</v>
          </cell>
          <cell r="E9">
            <v>10047</v>
          </cell>
          <cell r="F9">
            <v>40000</v>
          </cell>
          <cell r="G9">
            <v>42941</v>
          </cell>
        </row>
        <row r="10">
          <cell r="C10" t="str">
            <v>REM0001651</v>
          </cell>
          <cell r="D10" t="str">
            <v>1580胶条三元乙丙橡胶</v>
          </cell>
          <cell r="E10">
            <v>4100</v>
          </cell>
          <cell r="F10">
            <v>10400</v>
          </cell>
          <cell r="G10">
            <v>13049</v>
          </cell>
        </row>
        <row r="11">
          <cell r="C11" t="str">
            <v>REM0001653</v>
          </cell>
          <cell r="D11" t="str">
            <v>1029胶堵三元乙丙橡胶</v>
          </cell>
          <cell r="E11">
            <v>9863</v>
          </cell>
          <cell r="F11">
            <v>25830</v>
          </cell>
          <cell r="G11">
            <v>32624</v>
          </cell>
        </row>
        <row r="12">
          <cell r="C12" t="str">
            <v>REM0001662</v>
          </cell>
          <cell r="D12" t="str">
            <v>1780厚胶堵三元乙丙橡胶</v>
          </cell>
          <cell r="E12">
            <v>23213</v>
          </cell>
          <cell r="F12">
            <v>0</v>
          </cell>
          <cell r="G12">
            <v>9729</v>
          </cell>
        </row>
        <row r="13">
          <cell r="C13" t="str">
            <v>REM0001663</v>
          </cell>
          <cell r="D13" t="str">
            <v>1780薄胶堵三元乙丙橡胶</v>
          </cell>
          <cell r="E13">
            <v>7709</v>
          </cell>
          <cell r="F13">
            <v>13200</v>
          </cell>
          <cell r="G13">
            <v>18349</v>
          </cell>
        </row>
        <row r="14">
          <cell r="C14" t="str">
            <v>REM0001664</v>
          </cell>
          <cell r="D14" t="str">
            <v>1780胶条三元乙丙橡胶</v>
          </cell>
          <cell r="E14">
            <v>5138</v>
          </cell>
          <cell r="F14">
            <v>6000</v>
          </cell>
          <cell r="G14">
            <v>9881</v>
          </cell>
        </row>
        <row r="15">
          <cell r="C15" t="str">
            <v>REM0001673</v>
          </cell>
          <cell r="D15" t="str">
            <v>A2前下视胶垫1EPDM</v>
          </cell>
          <cell r="E15">
            <v>7000</v>
          </cell>
          <cell r="F15">
            <v>5800</v>
          </cell>
          <cell r="G15">
            <v>6630</v>
          </cell>
        </row>
        <row r="16">
          <cell r="C16" t="str">
            <v>REM0001687</v>
          </cell>
          <cell r="D16" t="str">
            <v>H3连接杆胶垫三元乙丙橡胶</v>
          </cell>
          <cell r="E16">
            <v>6008</v>
          </cell>
          <cell r="F16">
            <v>2000</v>
          </cell>
          <cell r="G16">
            <v>1077</v>
          </cell>
        </row>
        <row r="17">
          <cell r="C17" t="str">
            <v>REM0001809</v>
          </cell>
          <cell r="D17" t="str">
            <v>豪泺左上镜胶垫三元乙丙橡胶</v>
          </cell>
          <cell r="E17">
            <v>443</v>
          </cell>
          <cell r="F17">
            <v>660</v>
          </cell>
          <cell r="G17">
            <v>443</v>
          </cell>
        </row>
        <row r="18">
          <cell r="C18" t="str">
            <v>REM0001810</v>
          </cell>
          <cell r="D18" t="str">
            <v>豪泺左下镜胶垫三元乙丙橡胶</v>
          </cell>
          <cell r="E18">
            <v>714</v>
          </cell>
          <cell r="F18">
            <v>0</v>
          </cell>
          <cell r="G18">
            <v>69</v>
          </cell>
        </row>
        <row r="19">
          <cell r="C19" t="str">
            <v>REM0001817</v>
          </cell>
          <cell r="D19" t="str">
            <v>豪泺右下座胶垫三元乙丙橡胶</v>
          </cell>
          <cell r="E19">
            <v>461</v>
          </cell>
          <cell r="F19">
            <v>0</v>
          </cell>
          <cell r="G19">
            <v>70</v>
          </cell>
        </row>
        <row r="20">
          <cell r="C20" t="str">
            <v>REM0001818</v>
          </cell>
          <cell r="D20" t="str">
            <v>豪泺右上座胶垫三元乙丙橡胶</v>
          </cell>
          <cell r="E20">
            <v>411</v>
          </cell>
          <cell r="F20">
            <v>360</v>
          </cell>
          <cell r="G20">
            <v>443</v>
          </cell>
        </row>
        <row r="21">
          <cell r="C21" t="str">
            <v>REM0001902</v>
          </cell>
          <cell r="D21" t="str">
            <v>捷运左上支架密封圈三元乙丙橡胶</v>
          </cell>
          <cell r="E21">
            <v>1387</v>
          </cell>
          <cell r="F21">
            <v>1420</v>
          </cell>
          <cell r="G21">
            <v>1375</v>
          </cell>
        </row>
        <row r="22">
          <cell r="C22" t="str">
            <v>REM0001904</v>
          </cell>
          <cell r="D22" t="str">
            <v>捷运路面镜密封圈三元乙丙橡胶</v>
          </cell>
          <cell r="E22">
            <v>1500</v>
          </cell>
          <cell r="F22">
            <v>3120</v>
          </cell>
          <cell r="G22">
            <v>2517</v>
          </cell>
        </row>
        <row r="23">
          <cell r="C23" t="str">
            <v>REM0001909</v>
          </cell>
          <cell r="D23" t="str">
            <v>捷运右上支架密封圈三元乙丙橡胶</v>
          </cell>
          <cell r="E23">
            <v>1312</v>
          </cell>
          <cell r="F23">
            <v>510</v>
          </cell>
          <cell r="G23">
            <v>634</v>
          </cell>
        </row>
        <row r="24">
          <cell r="C24" t="str">
            <v>REM0002937</v>
          </cell>
          <cell r="D24" t="str">
            <v>ETX上镜座胶垫三元乙丙橡胶</v>
          </cell>
          <cell r="E24">
            <v>1242</v>
          </cell>
          <cell r="F24">
            <v>0</v>
          </cell>
          <cell r="G24">
            <v>0</v>
          </cell>
        </row>
        <row r="25">
          <cell r="C25" t="str">
            <v>REM0010413</v>
          </cell>
          <cell r="D25" t="str">
            <v>一汽M46线束胶堵</v>
          </cell>
          <cell r="E25">
            <v>281</v>
          </cell>
          <cell r="F25">
            <v>300</v>
          </cell>
          <cell r="G25">
            <v>264</v>
          </cell>
        </row>
        <row r="26">
          <cell r="C26" t="str">
            <v>RIM0000127</v>
          </cell>
          <cell r="D26" t="str">
            <v>顶灯室内镜开关手把护套</v>
          </cell>
          <cell r="E26">
            <v>14903</v>
          </cell>
          <cell r="F26">
            <v>20000</v>
          </cell>
          <cell r="G26">
            <v>10195</v>
          </cell>
        </row>
        <row r="27">
          <cell r="C27" t="str">
            <v>RSM0000032</v>
          </cell>
          <cell r="D27" t="str">
            <v>奥驰前下视上胶垫三元乙丙橡胶</v>
          </cell>
          <cell r="E27">
            <v>1188</v>
          </cell>
          <cell r="F27">
            <v>0</v>
          </cell>
          <cell r="G27">
            <v>246</v>
          </cell>
        </row>
        <row r="28">
          <cell r="C28" t="str">
            <v>RSM0000033</v>
          </cell>
          <cell r="D28" t="str">
            <v>奥驰前下视下胶垫三元乙丙橡胶</v>
          </cell>
          <cell r="E28">
            <v>1252</v>
          </cell>
          <cell r="F28">
            <v>0</v>
          </cell>
          <cell r="G28">
            <v>246</v>
          </cell>
        </row>
        <row r="29">
          <cell r="C29" t="str">
            <v>RSM0000036</v>
          </cell>
          <cell r="D29" t="str">
            <v>新捷运前下视胶垫三元乙丙橡胶</v>
          </cell>
          <cell r="E29">
            <v>486</v>
          </cell>
          <cell r="F29">
            <v>2050</v>
          </cell>
          <cell r="G29">
            <v>1602</v>
          </cell>
        </row>
        <row r="30">
          <cell r="C30" t="str">
            <v>RSM0000124</v>
          </cell>
          <cell r="D30" t="str">
            <v>H4补盲镜胶垫</v>
          </cell>
          <cell r="E30">
            <v>1260</v>
          </cell>
          <cell r="F30">
            <v>1210</v>
          </cell>
          <cell r="G30">
            <v>1712</v>
          </cell>
        </row>
        <row r="31">
          <cell r="C31" t="str">
            <v>RSM0000127</v>
          </cell>
          <cell r="D31" t="str">
            <v>H4前下视镜镜体橡胶垫EPDM</v>
          </cell>
          <cell r="E31">
            <v>1947</v>
          </cell>
          <cell r="F31">
            <v>1920</v>
          </cell>
          <cell r="G31">
            <v>1997</v>
          </cell>
        </row>
        <row r="32">
          <cell r="C32" t="str">
            <v>RSM0000128</v>
          </cell>
          <cell r="D32" t="str">
            <v>H4前下视镜支臂橡胶垫EPDM</v>
          </cell>
          <cell r="E32">
            <v>1269</v>
          </cell>
          <cell r="F32">
            <v>2800</v>
          </cell>
          <cell r="G32">
            <v>2640</v>
          </cell>
        </row>
        <row r="33">
          <cell r="C33" t="str">
            <v>RSM0000129</v>
          </cell>
          <cell r="D33" t="str">
            <v>福田H4前下视镜镜头胶堵EPDM</v>
          </cell>
          <cell r="E33">
            <v>2031</v>
          </cell>
          <cell r="F33">
            <v>2000</v>
          </cell>
          <cell r="G33">
            <v>1696</v>
          </cell>
        </row>
        <row r="34">
          <cell r="C34" t="str">
            <v>RSM0000138</v>
          </cell>
          <cell r="D34" t="str">
            <v>JL01补盲镜镜座胶垫EPDM黑色</v>
          </cell>
          <cell r="E34">
            <v>1059</v>
          </cell>
          <cell r="F34">
            <v>0</v>
          </cell>
          <cell r="G34">
            <v>0</v>
          </cell>
        </row>
        <row r="35">
          <cell r="C35" t="str">
            <v>RSM0010071</v>
          </cell>
          <cell r="D35" t="str">
            <v>一汽M46前下视镜密封垫</v>
          </cell>
          <cell r="E35">
            <v>100</v>
          </cell>
          <cell r="F35">
            <v>240</v>
          </cell>
          <cell r="G35">
            <v>175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zoomScale="85" zoomScaleNormal="85" zoomScaleSheetLayoutView="85" workbookViewId="0">
      <selection activeCell="B1" sqref="B1:U1"/>
    </sheetView>
  </sheetViews>
  <sheetFormatPr defaultColWidth="9" defaultRowHeight="13.5"/>
  <cols>
    <col min="1" max="1" width="5.625" style="1" customWidth="1"/>
    <col min="2" max="2" width="10.625" style="1" customWidth="1"/>
    <col min="3" max="3" width="25.25" style="1" customWidth="1"/>
    <col min="4" max="4" width="13.75" style="1" customWidth="1"/>
    <col min="5" max="5" width="5.5" style="1" customWidth="1"/>
    <col min="6" max="6" width="10.625" style="1" customWidth="1"/>
    <col min="7" max="7" width="7.25" style="1" hidden="1" customWidth="1"/>
    <col min="8" max="8" width="11.5" style="1" hidden="1" customWidth="1"/>
    <col min="9" max="9" width="7.125" style="1" hidden="1" customWidth="1"/>
    <col min="10" max="10" width="7.75" style="1" hidden="1" customWidth="1"/>
    <col min="11" max="11" width="10.875" style="1" hidden="1" customWidth="1"/>
    <col min="12" max="12" width="9.125" style="1" hidden="1" customWidth="1"/>
    <col min="13" max="13" width="9.875" style="4" hidden="1" customWidth="1"/>
    <col min="14" max="14" width="8.75" style="1" customWidth="1"/>
    <col min="15" max="15" width="9.125" style="1" customWidth="1"/>
    <col min="16" max="16" width="9.125" style="5" customWidth="1"/>
    <col min="17" max="17" width="11.875" style="1" customWidth="1"/>
    <col min="18" max="18" width="12.75" style="1" customWidth="1"/>
    <col min="19" max="19" width="12.5" style="1" hidden="1" customWidth="1"/>
    <col min="20" max="20" width="24.75" style="1" hidden="1" customWidth="1"/>
    <col min="21" max="21" width="21.5" style="1" hidden="1" customWidth="1"/>
    <col min="22" max="22" width="10.625" style="1" customWidth="1"/>
    <col min="23" max="23" width="10.5" style="1" bestFit="1" customWidth="1"/>
    <col min="24" max="24" width="10.5" style="1" customWidth="1"/>
    <col min="25" max="26" width="9.5" style="1" bestFit="1" customWidth="1"/>
    <col min="27" max="268" width="9" style="1"/>
    <col min="269" max="269" width="5.625" style="1" customWidth="1"/>
    <col min="270" max="270" width="10.625" style="1" customWidth="1"/>
    <col min="271" max="271" width="26.875" style="1" customWidth="1"/>
    <col min="272" max="272" width="13.75" style="1" customWidth="1"/>
    <col min="273" max="273" width="5.5" style="1" customWidth="1"/>
    <col min="274" max="275" width="9" style="1"/>
    <col min="276" max="276" width="12.125" style="1" customWidth="1"/>
    <col min="277" max="524" width="9" style="1"/>
    <col min="525" max="525" width="5.625" style="1" customWidth="1"/>
    <col min="526" max="526" width="10.625" style="1" customWidth="1"/>
    <col min="527" max="527" width="26.875" style="1" customWidth="1"/>
    <col min="528" max="528" width="13.75" style="1" customWidth="1"/>
    <col min="529" max="529" width="5.5" style="1" customWidth="1"/>
    <col min="530" max="531" width="9" style="1"/>
    <col min="532" max="532" width="12.125" style="1" customWidth="1"/>
    <col min="533" max="780" width="9" style="1"/>
    <col min="781" max="781" width="5.625" style="1" customWidth="1"/>
    <col min="782" max="782" width="10.625" style="1" customWidth="1"/>
    <col min="783" max="783" width="26.875" style="1" customWidth="1"/>
    <col min="784" max="784" width="13.75" style="1" customWidth="1"/>
    <col min="785" max="785" width="5.5" style="1" customWidth="1"/>
    <col min="786" max="787" width="9" style="1"/>
    <col min="788" max="788" width="12.125" style="1" customWidth="1"/>
    <col min="789" max="1036" width="9" style="1"/>
    <col min="1037" max="1037" width="5.625" style="1" customWidth="1"/>
    <col min="1038" max="1038" width="10.625" style="1" customWidth="1"/>
    <col min="1039" max="1039" width="26.875" style="1" customWidth="1"/>
    <col min="1040" max="1040" width="13.75" style="1" customWidth="1"/>
    <col min="1041" max="1041" width="5.5" style="1" customWidth="1"/>
    <col min="1042" max="1043" width="9" style="1"/>
    <col min="1044" max="1044" width="12.125" style="1" customWidth="1"/>
    <col min="1045" max="1292" width="9" style="1"/>
    <col min="1293" max="1293" width="5.625" style="1" customWidth="1"/>
    <col min="1294" max="1294" width="10.625" style="1" customWidth="1"/>
    <col min="1295" max="1295" width="26.875" style="1" customWidth="1"/>
    <col min="1296" max="1296" width="13.75" style="1" customWidth="1"/>
    <col min="1297" max="1297" width="5.5" style="1" customWidth="1"/>
    <col min="1298" max="1299" width="9" style="1"/>
    <col min="1300" max="1300" width="12.125" style="1" customWidth="1"/>
    <col min="1301" max="1548" width="9" style="1"/>
    <col min="1549" max="1549" width="5.625" style="1" customWidth="1"/>
    <col min="1550" max="1550" width="10.625" style="1" customWidth="1"/>
    <col min="1551" max="1551" width="26.875" style="1" customWidth="1"/>
    <col min="1552" max="1552" width="13.75" style="1" customWidth="1"/>
    <col min="1553" max="1553" width="5.5" style="1" customWidth="1"/>
    <col min="1554" max="1555" width="9" style="1"/>
    <col min="1556" max="1556" width="12.125" style="1" customWidth="1"/>
    <col min="1557" max="1804" width="9" style="1"/>
    <col min="1805" max="1805" width="5.625" style="1" customWidth="1"/>
    <col min="1806" max="1806" width="10.625" style="1" customWidth="1"/>
    <col min="1807" max="1807" width="26.875" style="1" customWidth="1"/>
    <col min="1808" max="1808" width="13.75" style="1" customWidth="1"/>
    <col min="1809" max="1809" width="5.5" style="1" customWidth="1"/>
    <col min="1810" max="1811" width="9" style="1"/>
    <col min="1812" max="1812" width="12.125" style="1" customWidth="1"/>
    <col min="1813" max="2060" width="9" style="1"/>
    <col min="2061" max="2061" width="5.625" style="1" customWidth="1"/>
    <col min="2062" max="2062" width="10.625" style="1" customWidth="1"/>
    <col min="2063" max="2063" width="26.875" style="1" customWidth="1"/>
    <col min="2064" max="2064" width="13.75" style="1" customWidth="1"/>
    <col min="2065" max="2065" width="5.5" style="1" customWidth="1"/>
    <col min="2066" max="2067" width="9" style="1"/>
    <col min="2068" max="2068" width="12.125" style="1" customWidth="1"/>
    <col min="2069" max="2316" width="9" style="1"/>
    <col min="2317" max="2317" width="5.625" style="1" customWidth="1"/>
    <col min="2318" max="2318" width="10.625" style="1" customWidth="1"/>
    <col min="2319" max="2319" width="26.875" style="1" customWidth="1"/>
    <col min="2320" max="2320" width="13.75" style="1" customWidth="1"/>
    <col min="2321" max="2321" width="5.5" style="1" customWidth="1"/>
    <col min="2322" max="2323" width="9" style="1"/>
    <col min="2324" max="2324" width="12.125" style="1" customWidth="1"/>
    <col min="2325" max="2572" width="9" style="1"/>
    <col min="2573" max="2573" width="5.625" style="1" customWidth="1"/>
    <col min="2574" max="2574" width="10.625" style="1" customWidth="1"/>
    <col min="2575" max="2575" width="26.875" style="1" customWidth="1"/>
    <col min="2576" max="2576" width="13.75" style="1" customWidth="1"/>
    <col min="2577" max="2577" width="5.5" style="1" customWidth="1"/>
    <col min="2578" max="2579" width="9" style="1"/>
    <col min="2580" max="2580" width="12.125" style="1" customWidth="1"/>
    <col min="2581" max="2828" width="9" style="1"/>
    <col min="2829" max="2829" width="5.625" style="1" customWidth="1"/>
    <col min="2830" max="2830" width="10.625" style="1" customWidth="1"/>
    <col min="2831" max="2831" width="26.875" style="1" customWidth="1"/>
    <col min="2832" max="2832" width="13.75" style="1" customWidth="1"/>
    <col min="2833" max="2833" width="5.5" style="1" customWidth="1"/>
    <col min="2834" max="2835" width="9" style="1"/>
    <col min="2836" max="2836" width="12.125" style="1" customWidth="1"/>
    <col min="2837" max="3084" width="9" style="1"/>
    <col min="3085" max="3085" width="5.625" style="1" customWidth="1"/>
    <col min="3086" max="3086" width="10.625" style="1" customWidth="1"/>
    <col min="3087" max="3087" width="26.875" style="1" customWidth="1"/>
    <col min="3088" max="3088" width="13.75" style="1" customWidth="1"/>
    <col min="3089" max="3089" width="5.5" style="1" customWidth="1"/>
    <col min="3090" max="3091" width="9" style="1"/>
    <col min="3092" max="3092" width="12.125" style="1" customWidth="1"/>
    <col min="3093" max="3340" width="9" style="1"/>
    <col min="3341" max="3341" width="5.625" style="1" customWidth="1"/>
    <col min="3342" max="3342" width="10.625" style="1" customWidth="1"/>
    <col min="3343" max="3343" width="26.875" style="1" customWidth="1"/>
    <col min="3344" max="3344" width="13.75" style="1" customWidth="1"/>
    <col min="3345" max="3345" width="5.5" style="1" customWidth="1"/>
    <col min="3346" max="3347" width="9" style="1"/>
    <col min="3348" max="3348" width="12.125" style="1" customWidth="1"/>
    <col min="3349" max="3596" width="9" style="1"/>
    <col min="3597" max="3597" width="5.625" style="1" customWidth="1"/>
    <col min="3598" max="3598" width="10.625" style="1" customWidth="1"/>
    <col min="3599" max="3599" width="26.875" style="1" customWidth="1"/>
    <col min="3600" max="3600" width="13.75" style="1" customWidth="1"/>
    <col min="3601" max="3601" width="5.5" style="1" customWidth="1"/>
    <col min="3602" max="3603" width="9" style="1"/>
    <col min="3604" max="3604" width="12.125" style="1" customWidth="1"/>
    <col min="3605" max="3852" width="9" style="1"/>
    <col min="3853" max="3853" width="5.625" style="1" customWidth="1"/>
    <col min="3854" max="3854" width="10.625" style="1" customWidth="1"/>
    <col min="3855" max="3855" width="26.875" style="1" customWidth="1"/>
    <col min="3856" max="3856" width="13.75" style="1" customWidth="1"/>
    <col min="3857" max="3857" width="5.5" style="1" customWidth="1"/>
    <col min="3858" max="3859" width="9" style="1"/>
    <col min="3860" max="3860" width="12.125" style="1" customWidth="1"/>
    <col min="3861" max="4108" width="9" style="1"/>
    <col min="4109" max="4109" width="5.625" style="1" customWidth="1"/>
    <col min="4110" max="4110" width="10.625" style="1" customWidth="1"/>
    <col min="4111" max="4111" width="26.875" style="1" customWidth="1"/>
    <col min="4112" max="4112" width="13.75" style="1" customWidth="1"/>
    <col min="4113" max="4113" width="5.5" style="1" customWidth="1"/>
    <col min="4114" max="4115" width="9" style="1"/>
    <col min="4116" max="4116" width="12.125" style="1" customWidth="1"/>
    <col min="4117" max="4364" width="9" style="1"/>
    <col min="4365" max="4365" width="5.625" style="1" customWidth="1"/>
    <col min="4366" max="4366" width="10.625" style="1" customWidth="1"/>
    <col min="4367" max="4367" width="26.875" style="1" customWidth="1"/>
    <col min="4368" max="4368" width="13.75" style="1" customWidth="1"/>
    <col min="4369" max="4369" width="5.5" style="1" customWidth="1"/>
    <col min="4370" max="4371" width="9" style="1"/>
    <col min="4372" max="4372" width="12.125" style="1" customWidth="1"/>
    <col min="4373" max="4620" width="9" style="1"/>
    <col min="4621" max="4621" width="5.625" style="1" customWidth="1"/>
    <col min="4622" max="4622" width="10.625" style="1" customWidth="1"/>
    <col min="4623" max="4623" width="26.875" style="1" customWidth="1"/>
    <col min="4624" max="4624" width="13.75" style="1" customWidth="1"/>
    <col min="4625" max="4625" width="5.5" style="1" customWidth="1"/>
    <col min="4626" max="4627" width="9" style="1"/>
    <col min="4628" max="4628" width="12.125" style="1" customWidth="1"/>
    <col min="4629" max="4876" width="9" style="1"/>
    <col min="4877" max="4877" width="5.625" style="1" customWidth="1"/>
    <col min="4878" max="4878" width="10.625" style="1" customWidth="1"/>
    <col min="4879" max="4879" width="26.875" style="1" customWidth="1"/>
    <col min="4880" max="4880" width="13.75" style="1" customWidth="1"/>
    <col min="4881" max="4881" width="5.5" style="1" customWidth="1"/>
    <col min="4882" max="4883" width="9" style="1"/>
    <col min="4884" max="4884" width="12.125" style="1" customWidth="1"/>
    <col min="4885" max="5132" width="9" style="1"/>
    <col min="5133" max="5133" width="5.625" style="1" customWidth="1"/>
    <col min="5134" max="5134" width="10.625" style="1" customWidth="1"/>
    <col min="5135" max="5135" width="26.875" style="1" customWidth="1"/>
    <col min="5136" max="5136" width="13.75" style="1" customWidth="1"/>
    <col min="5137" max="5137" width="5.5" style="1" customWidth="1"/>
    <col min="5138" max="5139" width="9" style="1"/>
    <col min="5140" max="5140" width="12.125" style="1" customWidth="1"/>
    <col min="5141" max="5388" width="9" style="1"/>
    <col min="5389" max="5389" width="5.625" style="1" customWidth="1"/>
    <col min="5390" max="5390" width="10.625" style="1" customWidth="1"/>
    <col min="5391" max="5391" width="26.875" style="1" customWidth="1"/>
    <col min="5392" max="5392" width="13.75" style="1" customWidth="1"/>
    <col min="5393" max="5393" width="5.5" style="1" customWidth="1"/>
    <col min="5394" max="5395" width="9" style="1"/>
    <col min="5396" max="5396" width="12.125" style="1" customWidth="1"/>
    <col min="5397" max="5644" width="9" style="1"/>
    <col min="5645" max="5645" width="5.625" style="1" customWidth="1"/>
    <col min="5646" max="5646" width="10.625" style="1" customWidth="1"/>
    <col min="5647" max="5647" width="26.875" style="1" customWidth="1"/>
    <col min="5648" max="5648" width="13.75" style="1" customWidth="1"/>
    <col min="5649" max="5649" width="5.5" style="1" customWidth="1"/>
    <col min="5650" max="5651" width="9" style="1"/>
    <col min="5652" max="5652" width="12.125" style="1" customWidth="1"/>
    <col min="5653" max="5900" width="9" style="1"/>
    <col min="5901" max="5901" width="5.625" style="1" customWidth="1"/>
    <col min="5902" max="5902" width="10.625" style="1" customWidth="1"/>
    <col min="5903" max="5903" width="26.875" style="1" customWidth="1"/>
    <col min="5904" max="5904" width="13.75" style="1" customWidth="1"/>
    <col min="5905" max="5905" width="5.5" style="1" customWidth="1"/>
    <col min="5906" max="5907" width="9" style="1"/>
    <col min="5908" max="5908" width="12.125" style="1" customWidth="1"/>
    <col min="5909" max="6156" width="9" style="1"/>
    <col min="6157" max="6157" width="5.625" style="1" customWidth="1"/>
    <col min="6158" max="6158" width="10.625" style="1" customWidth="1"/>
    <col min="6159" max="6159" width="26.875" style="1" customWidth="1"/>
    <col min="6160" max="6160" width="13.75" style="1" customWidth="1"/>
    <col min="6161" max="6161" width="5.5" style="1" customWidth="1"/>
    <col min="6162" max="6163" width="9" style="1"/>
    <col min="6164" max="6164" width="12.125" style="1" customWidth="1"/>
    <col min="6165" max="6412" width="9" style="1"/>
    <col min="6413" max="6413" width="5.625" style="1" customWidth="1"/>
    <col min="6414" max="6414" width="10.625" style="1" customWidth="1"/>
    <col min="6415" max="6415" width="26.875" style="1" customWidth="1"/>
    <col min="6416" max="6416" width="13.75" style="1" customWidth="1"/>
    <col min="6417" max="6417" width="5.5" style="1" customWidth="1"/>
    <col min="6418" max="6419" width="9" style="1"/>
    <col min="6420" max="6420" width="12.125" style="1" customWidth="1"/>
    <col min="6421" max="6668" width="9" style="1"/>
    <col min="6669" max="6669" width="5.625" style="1" customWidth="1"/>
    <col min="6670" max="6670" width="10.625" style="1" customWidth="1"/>
    <col min="6671" max="6671" width="26.875" style="1" customWidth="1"/>
    <col min="6672" max="6672" width="13.75" style="1" customWidth="1"/>
    <col min="6673" max="6673" width="5.5" style="1" customWidth="1"/>
    <col min="6674" max="6675" width="9" style="1"/>
    <col min="6676" max="6676" width="12.125" style="1" customWidth="1"/>
    <col min="6677" max="6924" width="9" style="1"/>
    <col min="6925" max="6925" width="5.625" style="1" customWidth="1"/>
    <col min="6926" max="6926" width="10.625" style="1" customWidth="1"/>
    <col min="6927" max="6927" width="26.875" style="1" customWidth="1"/>
    <col min="6928" max="6928" width="13.75" style="1" customWidth="1"/>
    <col min="6929" max="6929" width="5.5" style="1" customWidth="1"/>
    <col min="6930" max="6931" width="9" style="1"/>
    <col min="6932" max="6932" width="12.125" style="1" customWidth="1"/>
    <col min="6933" max="7180" width="9" style="1"/>
    <col min="7181" max="7181" width="5.625" style="1" customWidth="1"/>
    <col min="7182" max="7182" width="10.625" style="1" customWidth="1"/>
    <col min="7183" max="7183" width="26.875" style="1" customWidth="1"/>
    <col min="7184" max="7184" width="13.75" style="1" customWidth="1"/>
    <col min="7185" max="7185" width="5.5" style="1" customWidth="1"/>
    <col min="7186" max="7187" width="9" style="1"/>
    <col min="7188" max="7188" width="12.125" style="1" customWidth="1"/>
    <col min="7189" max="7436" width="9" style="1"/>
    <col min="7437" max="7437" width="5.625" style="1" customWidth="1"/>
    <col min="7438" max="7438" width="10.625" style="1" customWidth="1"/>
    <col min="7439" max="7439" width="26.875" style="1" customWidth="1"/>
    <col min="7440" max="7440" width="13.75" style="1" customWidth="1"/>
    <col min="7441" max="7441" width="5.5" style="1" customWidth="1"/>
    <col min="7442" max="7443" width="9" style="1"/>
    <col min="7444" max="7444" width="12.125" style="1" customWidth="1"/>
    <col min="7445" max="7692" width="9" style="1"/>
    <col min="7693" max="7693" width="5.625" style="1" customWidth="1"/>
    <col min="7694" max="7694" width="10.625" style="1" customWidth="1"/>
    <col min="7695" max="7695" width="26.875" style="1" customWidth="1"/>
    <col min="7696" max="7696" width="13.75" style="1" customWidth="1"/>
    <col min="7697" max="7697" width="5.5" style="1" customWidth="1"/>
    <col min="7698" max="7699" width="9" style="1"/>
    <col min="7700" max="7700" width="12.125" style="1" customWidth="1"/>
    <col min="7701" max="7948" width="9" style="1"/>
    <col min="7949" max="7949" width="5.625" style="1" customWidth="1"/>
    <col min="7950" max="7950" width="10.625" style="1" customWidth="1"/>
    <col min="7951" max="7951" width="26.875" style="1" customWidth="1"/>
    <col min="7952" max="7952" width="13.75" style="1" customWidth="1"/>
    <col min="7953" max="7953" width="5.5" style="1" customWidth="1"/>
    <col min="7954" max="7955" width="9" style="1"/>
    <col min="7956" max="7956" width="12.125" style="1" customWidth="1"/>
    <col min="7957" max="8204" width="9" style="1"/>
    <col min="8205" max="8205" width="5.625" style="1" customWidth="1"/>
    <col min="8206" max="8206" width="10.625" style="1" customWidth="1"/>
    <col min="8207" max="8207" width="26.875" style="1" customWidth="1"/>
    <col min="8208" max="8208" width="13.75" style="1" customWidth="1"/>
    <col min="8209" max="8209" width="5.5" style="1" customWidth="1"/>
    <col min="8210" max="8211" width="9" style="1"/>
    <col min="8212" max="8212" width="12.125" style="1" customWidth="1"/>
    <col min="8213" max="8460" width="9" style="1"/>
    <col min="8461" max="8461" width="5.625" style="1" customWidth="1"/>
    <col min="8462" max="8462" width="10.625" style="1" customWidth="1"/>
    <col min="8463" max="8463" width="26.875" style="1" customWidth="1"/>
    <col min="8464" max="8464" width="13.75" style="1" customWidth="1"/>
    <col min="8465" max="8465" width="5.5" style="1" customWidth="1"/>
    <col min="8466" max="8467" width="9" style="1"/>
    <col min="8468" max="8468" width="12.125" style="1" customWidth="1"/>
    <col min="8469" max="8716" width="9" style="1"/>
    <col min="8717" max="8717" width="5.625" style="1" customWidth="1"/>
    <col min="8718" max="8718" width="10.625" style="1" customWidth="1"/>
    <col min="8719" max="8719" width="26.875" style="1" customWidth="1"/>
    <col min="8720" max="8720" width="13.75" style="1" customWidth="1"/>
    <col min="8721" max="8721" width="5.5" style="1" customWidth="1"/>
    <col min="8722" max="8723" width="9" style="1"/>
    <col min="8724" max="8724" width="12.125" style="1" customWidth="1"/>
    <col min="8725" max="8972" width="9" style="1"/>
    <col min="8973" max="8973" width="5.625" style="1" customWidth="1"/>
    <col min="8974" max="8974" width="10.625" style="1" customWidth="1"/>
    <col min="8975" max="8975" width="26.875" style="1" customWidth="1"/>
    <col min="8976" max="8976" width="13.75" style="1" customWidth="1"/>
    <col min="8977" max="8977" width="5.5" style="1" customWidth="1"/>
    <col min="8978" max="8979" width="9" style="1"/>
    <col min="8980" max="8980" width="12.125" style="1" customWidth="1"/>
    <col min="8981" max="9228" width="9" style="1"/>
    <col min="9229" max="9229" width="5.625" style="1" customWidth="1"/>
    <col min="9230" max="9230" width="10.625" style="1" customWidth="1"/>
    <col min="9231" max="9231" width="26.875" style="1" customWidth="1"/>
    <col min="9232" max="9232" width="13.75" style="1" customWidth="1"/>
    <col min="9233" max="9233" width="5.5" style="1" customWidth="1"/>
    <col min="9234" max="9235" width="9" style="1"/>
    <col min="9236" max="9236" width="12.125" style="1" customWidth="1"/>
    <col min="9237" max="9484" width="9" style="1"/>
    <col min="9485" max="9485" width="5.625" style="1" customWidth="1"/>
    <col min="9486" max="9486" width="10.625" style="1" customWidth="1"/>
    <col min="9487" max="9487" width="26.875" style="1" customWidth="1"/>
    <col min="9488" max="9488" width="13.75" style="1" customWidth="1"/>
    <col min="9489" max="9489" width="5.5" style="1" customWidth="1"/>
    <col min="9490" max="9491" width="9" style="1"/>
    <col min="9492" max="9492" width="12.125" style="1" customWidth="1"/>
    <col min="9493" max="9740" width="9" style="1"/>
    <col min="9741" max="9741" width="5.625" style="1" customWidth="1"/>
    <col min="9742" max="9742" width="10.625" style="1" customWidth="1"/>
    <col min="9743" max="9743" width="26.875" style="1" customWidth="1"/>
    <col min="9744" max="9744" width="13.75" style="1" customWidth="1"/>
    <col min="9745" max="9745" width="5.5" style="1" customWidth="1"/>
    <col min="9746" max="9747" width="9" style="1"/>
    <col min="9748" max="9748" width="12.125" style="1" customWidth="1"/>
    <col min="9749" max="9996" width="9" style="1"/>
    <col min="9997" max="9997" width="5.625" style="1" customWidth="1"/>
    <col min="9998" max="9998" width="10.625" style="1" customWidth="1"/>
    <col min="9999" max="9999" width="26.875" style="1" customWidth="1"/>
    <col min="10000" max="10000" width="13.75" style="1" customWidth="1"/>
    <col min="10001" max="10001" width="5.5" style="1" customWidth="1"/>
    <col min="10002" max="10003" width="9" style="1"/>
    <col min="10004" max="10004" width="12.125" style="1" customWidth="1"/>
    <col min="10005" max="10252" width="9" style="1"/>
    <col min="10253" max="10253" width="5.625" style="1" customWidth="1"/>
    <col min="10254" max="10254" width="10.625" style="1" customWidth="1"/>
    <col min="10255" max="10255" width="26.875" style="1" customWidth="1"/>
    <col min="10256" max="10256" width="13.75" style="1" customWidth="1"/>
    <col min="10257" max="10257" width="5.5" style="1" customWidth="1"/>
    <col min="10258" max="10259" width="9" style="1"/>
    <col min="10260" max="10260" width="12.125" style="1" customWidth="1"/>
    <col min="10261" max="10508" width="9" style="1"/>
    <col min="10509" max="10509" width="5.625" style="1" customWidth="1"/>
    <col min="10510" max="10510" width="10.625" style="1" customWidth="1"/>
    <col min="10511" max="10511" width="26.875" style="1" customWidth="1"/>
    <col min="10512" max="10512" width="13.75" style="1" customWidth="1"/>
    <col min="10513" max="10513" width="5.5" style="1" customWidth="1"/>
    <col min="10514" max="10515" width="9" style="1"/>
    <col min="10516" max="10516" width="12.125" style="1" customWidth="1"/>
    <col min="10517" max="10764" width="9" style="1"/>
    <col min="10765" max="10765" width="5.625" style="1" customWidth="1"/>
    <col min="10766" max="10766" width="10.625" style="1" customWidth="1"/>
    <col min="10767" max="10767" width="26.875" style="1" customWidth="1"/>
    <col min="10768" max="10768" width="13.75" style="1" customWidth="1"/>
    <col min="10769" max="10769" width="5.5" style="1" customWidth="1"/>
    <col min="10770" max="10771" width="9" style="1"/>
    <col min="10772" max="10772" width="12.125" style="1" customWidth="1"/>
    <col min="10773" max="11020" width="9" style="1"/>
    <col min="11021" max="11021" width="5.625" style="1" customWidth="1"/>
    <col min="11022" max="11022" width="10.625" style="1" customWidth="1"/>
    <col min="11023" max="11023" width="26.875" style="1" customWidth="1"/>
    <col min="11024" max="11024" width="13.75" style="1" customWidth="1"/>
    <col min="11025" max="11025" width="5.5" style="1" customWidth="1"/>
    <col min="11026" max="11027" width="9" style="1"/>
    <col min="11028" max="11028" width="12.125" style="1" customWidth="1"/>
    <col min="11029" max="11276" width="9" style="1"/>
    <col min="11277" max="11277" width="5.625" style="1" customWidth="1"/>
    <col min="11278" max="11278" width="10.625" style="1" customWidth="1"/>
    <col min="11279" max="11279" width="26.875" style="1" customWidth="1"/>
    <col min="11280" max="11280" width="13.75" style="1" customWidth="1"/>
    <col min="11281" max="11281" width="5.5" style="1" customWidth="1"/>
    <col min="11282" max="11283" width="9" style="1"/>
    <col min="11284" max="11284" width="12.125" style="1" customWidth="1"/>
    <col min="11285" max="11532" width="9" style="1"/>
    <col min="11533" max="11533" width="5.625" style="1" customWidth="1"/>
    <col min="11534" max="11534" width="10.625" style="1" customWidth="1"/>
    <col min="11535" max="11535" width="26.875" style="1" customWidth="1"/>
    <col min="11536" max="11536" width="13.75" style="1" customWidth="1"/>
    <col min="11537" max="11537" width="5.5" style="1" customWidth="1"/>
    <col min="11538" max="11539" width="9" style="1"/>
    <col min="11540" max="11540" width="12.125" style="1" customWidth="1"/>
    <col min="11541" max="11788" width="9" style="1"/>
    <col min="11789" max="11789" width="5.625" style="1" customWidth="1"/>
    <col min="11790" max="11790" width="10.625" style="1" customWidth="1"/>
    <col min="11791" max="11791" width="26.875" style="1" customWidth="1"/>
    <col min="11792" max="11792" width="13.75" style="1" customWidth="1"/>
    <col min="11793" max="11793" width="5.5" style="1" customWidth="1"/>
    <col min="11794" max="11795" width="9" style="1"/>
    <col min="11796" max="11796" width="12.125" style="1" customWidth="1"/>
    <col min="11797" max="12044" width="9" style="1"/>
    <col min="12045" max="12045" width="5.625" style="1" customWidth="1"/>
    <col min="12046" max="12046" width="10.625" style="1" customWidth="1"/>
    <col min="12047" max="12047" width="26.875" style="1" customWidth="1"/>
    <col min="12048" max="12048" width="13.75" style="1" customWidth="1"/>
    <col min="12049" max="12049" width="5.5" style="1" customWidth="1"/>
    <col min="12050" max="12051" width="9" style="1"/>
    <col min="12052" max="12052" width="12.125" style="1" customWidth="1"/>
    <col min="12053" max="12300" width="9" style="1"/>
    <col min="12301" max="12301" width="5.625" style="1" customWidth="1"/>
    <col min="12302" max="12302" width="10.625" style="1" customWidth="1"/>
    <col min="12303" max="12303" width="26.875" style="1" customWidth="1"/>
    <col min="12304" max="12304" width="13.75" style="1" customWidth="1"/>
    <col min="12305" max="12305" width="5.5" style="1" customWidth="1"/>
    <col min="12306" max="12307" width="9" style="1"/>
    <col min="12308" max="12308" width="12.125" style="1" customWidth="1"/>
    <col min="12309" max="12556" width="9" style="1"/>
    <col min="12557" max="12557" width="5.625" style="1" customWidth="1"/>
    <col min="12558" max="12558" width="10.625" style="1" customWidth="1"/>
    <col min="12559" max="12559" width="26.875" style="1" customWidth="1"/>
    <col min="12560" max="12560" width="13.75" style="1" customWidth="1"/>
    <col min="12561" max="12561" width="5.5" style="1" customWidth="1"/>
    <col min="12562" max="12563" width="9" style="1"/>
    <col min="12564" max="12564" width="12.125" style="1" customWidth="1"/>
    <col min="12565" max="12812" width="9" style="1"/>
    <col min="12813" max="12813" width="5.625" style="1" customWidth="1"/>
    <col min="12814" max="12814" width="10.625" style="1" customWidth="1"/>
    <col min="12815" max="12815" width="26.875" style="1" customWidth="1"/>
    <col min="12816" max="12816" width="13.75" style="1" customWidth="1"/>
    <col min="12817" max="12817" width="5.5" style="1" customWidth="1"/>
    <col min="12818" max="12819" width="9" style="1"/>
    <col min="12820" max="12820" width="12.125" style="1" customWidth="1"/>
    <col min="12821" max="13068" width="9" style="1"/>
    <col min="13069" max="13069" width="5.625" style="1" customWidth="1"/>
    <col min="13070" max="13070" width="10.625" style="1" customWidth="1"/>
    <col min="13071" max="13071" width="26.875" style="1" customWidth="1"/>
    <col min="13072" max="13072" width="13.75" style="1" customWidth="1"/>
    <col min="13073" max="13073" width="5.5" style="1" customWidth="1"/>
    <col min="13074" max="13075" width="9" style="1"/>
    <col min="13076" max="13076" width="12.125" style="1" customWidth="1"/>
    <col min="13077" max="13324" width="9" style="1"/>
    <col min="13325" max="13325" width="5.625" style="1" customWidth="1"/>
    <col min="13326" max="13326" width="10.625" style="1" customWidth="1"/>
    <col min="13327" max="13327" width="26.875" style="1" customWidth="1"/>
    <col min="13328" max="13328" width="13.75" style="1" customWidth="1"/>
    <col min="13329" max="13329" width="5.5" style="1" customWidth="1"/>
    <col min="13330" max="13331" width="9" style="1"/>
    <col min="13332" max="13332" width="12.125" style="1" customWidth="1"/>
    <col min="13333" max="13580" width="9" style="1"/>
    <col min="13581" max="13581" width="5.625" style="1" customWidth="1"/>
    <col min="13582" max="13582" width="10.625" style="1" customWidth="1"/>
    <col min="13583" max="13583" width="26.875" style="1" customWidth="1"/>
    <col min="13584" max="13584" width="13.75" style="1" customWidth="1"/>
    <col min="13585" max="13585" width="5.5" style="1" customWidth="1"/>
    <col min="13586" max="13587" width="9" style="1"/>
    <col min="13588" max="13588" width="12.125" style="1" customWidth="1"/>
    <col min="13589" max="13836" width="9" style="1"/>
    <col min="13837" max="13837" width="5.625" style="1" customWidth="1"/>
    <col min="13838" max="13838" width="10.625" style="1" customWidth="1"/>
    <col min="13839" max="13839" width="26.875" style="1" customWidth="1"/>
    <col min="13840" max="13840" width="13.75" style="1" customWidth="1"/>
    <col min="13841" max="13841" width="5.5" style="1" customWidth="1"/>
    <col min="13842" max="13843" width="9" style="1"/>
    <col min="13844" max="13844" width="12.125" style="1" customWidth="1"/>
    <col min="13845" max="14092" width="9" style="1"/>
    <col min="14093" max="14093" width="5.625" style="1" customWidth="1"/>
    <col min="14094" max="14094" width="10.625" style="1" customWidth="1"/>
    <col min="14095" max="14095" width="26.875" style="1" customWidth="1"/>
    <col min="14096" max="14096" width="13.75" style="1" customWidth="1"/>
    <col min="14097" max="14097" width="5.5" style="1" customWidth="1"/>
    <col min="14098" max="14099" width="9" style="1"/>
    <col min="14100" max="14100" width="12.125" style="1" customWidth="1"/>
    <col min="14101" max="14348" width="9" style="1"/>
    <col min="14349" max="14349" width="5.625" style="1" customWidth="1"/>
    <col min="14350" max="14350" width="10.625" style="1" customWidth="1"/>
    <col min="14351" max="14351" width="26.875" style="1" customWidth="1"/>
    <col min="14352" max="14352" width="13.75" style="1" customWidth="1"/>
    <col min="14353" max="14353" width="5.5" style="1" customWidth="1"/>
    <col min="14354" max="14355" width="9" style="1"/>
    <col min="14356" max="14356" width="12.125" style="1" customWidth="1"/>
    <col min="14357" max="14604" width="9" style="1"/>
    <col min="14605" max="14605" width="5.625" style="1" customWidth="1"/>
    <col min="14606" max="14606" width="10.625" style="1" customWidth="1"/>
    <col min="14607" max="14607" width="26.875" style="1" customWidth="1"/>
    <col min="14608" max="14608" width="13.75" style="1" customWidth="1"/>
    <col min="14609" max="14609" width="5.5" style="1" customWidth="1"/>
    <col min="14610" max="14611" width="9" style="1"/>
    <col min="14612" max="14612" width="12.125" style="1" customWidth="1"/>
    <col min="14613" max="14860" width="9" style="1"/>
    <col min="14861" max="14861" width="5.625" style="1" customWidth="1"/>
    <col min="14862" max="14862" width="10.625" style="1" customWidth="1"/>
    <col min="14863" max="14863" width="26.875" style="1" customWidth="1"/>
    <col min="14864" max="14864" width="13.75" style="1" customWidth="1"/>
    <col min="14865" max="14865" width="5.5" style="1" customWidth="1"/>
    <col min="14866" max="14867" width="9" style="1"/>
    <col min="14868" max="14868" width="12.125" style="1" customWidth="1"/>
    <col min="14869" max="15116" width="9" style="1"/>
    <col min="15117" max="15117" width="5.625" style="1" customWidth="1"/>
    <col min="15118" max="15118" width="10.625" style="1" customWidth="1"/>
    <col min="15119" max="15119" width="26.875" style="1" customWidth="1"/>
    <col min="15120" max="15120" width="13.75" style="1" customWidth="1"/>
    <col min="15121" max="15121" width="5.5" style="1" customWidth="1"/>
    <col min="15122" max="15123" width="9" style="1"/>
    <col min="15124" max="15124" width="12.125" style="1" customWidth="1"/>
    <col min="15125" max="15372" width="9" style="1"/>
    <col min="15373" max="15373" width="5.625" style="1" customWidth="1"/>
    <col min="15374" max="15374" width="10.625" style="1" customWidth="1"/>
    <col min="15375" max="15375" width="26.875" style="1" customWidth="1"/>
    <col min="15376" max="15376" width="13.75" style="1" customWidth="1"/>
    <col min="15377" max="15377" width="5.5" style="1" customWidth="1"/>
    <col min="15378" max="15379" width="9" style="1"/>
    <col min="15380" max="15380" width="12.125" style="1" customWidth="1"/>
    <col min="15381" max="15628" width="9" style="1"/>
    <col min="15629" max="15629" width="5.625" style="1" customWidth="1"/>
    <col min="15630" max="15630" width="10.625" style="1" customWidth="1"/>
    <col min="15631" max="15631" width="26.875" style="1" customWidth="1"/>
    <col min="15632" max="15632" width="13.75" style="1" customWidth="1"/>
    <col min="15633" max="15633" width="5.5" style="1" customWidth="1"/>
    <col min="15634" max="15635" width="9" style="1"/>
    <col min="15636" max="15636" width="12.125" style="1" customWidth="1"/>
    <col min="15637" max="15884" width="9" style="1"/>
    <col min="15885" max="15885" width="5.625" style="1" customWidth="1"/>
    <col min="15886" max="15886" width="10.625" style="1" customWidth="1"/>
    <col min="15887" max="15887" width="26.875" style="1" customWidth="1"/>
    <col min="15888" max="15888" width="13.75" style="1" customWidth="1"/>
    <col min="15889" max="15889" width="5.5" style="1" customWidth="1"/>
    <col min="15890" max="15891" width="9" style="1"/>
    <col min="15892" max="15892" width="12.125" style="1" customWidth="1"/>
    <col min="15893" max="16140" width="9" style="1"/>
    <col min="16141" max="16141" width="5.625" style="1" customWidth="1"/>
    <col min="16142" max="16142" width="10.625" style="1" customWidth="1"/>
    <col min="16143" max="16143" width="26.875" style="1" customWidth="1"/>
    <col min="16144" max="16144" width="13.75" style="1" customWidth="1"/>
    <col min="16145" max="16145" width="5.5" style="1" customWidth="1"/>
    <col min="16146" max="16147" width="9" style="1"/>
    <col min="16148" max="16148" width="12.125" style="1" customWidth="1"/>
    <col min="16149" max="16384" width="9" style="1"/>
  </cols>
  <sheetData>
    <row r="1" spans="1:26" ht="54" customHeight="1"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6"/>
    </row>
    <row r="2" spans="1:26" ht="16.5" customHeight="1">
      <c r="A2" s="46" t="s">
        <v>1</v>
      </c>
      <c r="B2" s="49" t="s">
        <v>2</v>
      </c>
      <c r="C2" s="52" t="s">
        <v>3</v>
      </c>
      <c r="D2" s="52" t="s">
        <v>4</v>
      </c>
      <c r="E2" s="52" t="s">
        <v>5</v>
      </c>
      <c r="F2" s="55" t="s">
        <v>6</v>
      </c>
      <c r="G2" s="58" t="s">
        <v>7</v>
      </c>
      <c r="H2" s="61" t="s">
        <v>130</v>
      </c>
      <c r="I2" s="62" t="s">
        <v>129</v>
      </c>
      <c r="J2" s="58" t="s">
        <v>8</v>
      </c>
      <c r="K2" s="58" t="s">
        <v>9</v>
      </c>
      <c r="L2" s="58" t="s">
        <v>10</v>
      </c>
      <c r="M2" s="66" t="s">
        <v>11</v>
      </c>
      <c r="N2" s="58" t="s">
        <v>12</v>
      </c>
      <c r="O2" s="58" t="s">
        <v>132</v>
      </c>
      <c r="P2" s="69" t="s">
        <v>134</v>
      </c>
      <c r="Q2" s="58" t="s">
        <v>13</v>
      </c>
      <c r="R2" s="63" t="s">
        <v>133</v>
      </c>
      <c r="S2" s="58" t="s">
        <v>14</v>
      </c>
      <c r="T2" s="72" t="s">
        <v>15</v>
      </c>
      <c r="U2" s="74" t="s">
        <v>16</v>
      </c>
      <c r="V2" s="63" t="s">
        <v>135</v>
      </c>
      <c r="W2" s="43" t="s">
        <v>140</v>
      </c>
      <c r="X2" s="43" t="s">
        <v>138</v>
      </c>
      <c r="Y2" s="43" t="s">
        <v>141</v>
      </c>
      <c r="Z2" s="43" t="s">
        <v>139</v>
      </c>
    </row>
    <row r="3" spans="1:26" ht="3" customHeight="1">
      <c r="A3" s="47"/>
      <c r="B3" s="50"/>
      <c r="C3" s="53"/>
      <c r="D3" s="53"/>
      <c r="E3" s="53"/>
      <c r="F3" s="56"/>
      <c r="G3" s="59"/>
      <c r="H3" s="59"/>
      <c r="I3" s="59"/>
      <c r="J3" s="59"/>
      <c r="K3" s="59"/>
      <c r="L3" s="59"/>
      <c r="M3" s="67"/>
      <c r="N3" s="59"/>
      <c r="O3" s="59"/>
      <c r="P3" s="70"/>
      <c r="Q3" s="59"/>
      <c r="R3" s="64"/>
      <c r="S3" s="59"/>
      <c r="T3" s="73"/>
      <c r="U3" s="74"/>
      <c r="V3" s="64"/>
      <c r="W3" s="43"/>
      <c r="X3" s="43"/>
      <c r="Y3" s="43"/>
      <c r="Z3" s="43"/>
    </row>
    <row r="4" spans="1:26" ht="19.5" customHeight="1">
      <c r="A4" s="48"/>
      <c r="B4" s="51"/>
      <c r="C4" s="54"/>
      <c r="D4" s="54"/>
      <c r="E4" s="54"/>
      <c r="F4" s="57"/>
      <c r="G4" s="60"/>
      <c r="H4" s="60"/>
      <c r="I4" s="60"/>
      <c r="J4" s="60"/>
      <c r="K4" s="60"/>
      <c r="L4" s="60"/>
      <c r="M4" s="68"/>
      <c r="N4" s="60"/>
      <c r="O4" s="60"/>
      <c r="P4" s="71"/>
      <c r="Q4" s="60"/>
      <c r="R4" s="65"/>
      <c r="S4" s="60"/>
      <c r="T4" s="3" t="s">
        <v>17</v>
      </c>
      <c r="U4" s="2"/>
      <c r="V4" s="65"/>
      <c r="W4" s="43"/>
      <c r="X4" s="43"/>
      <c r="Y4" s="43"/>
      <c r="Z4" s="43"/>
    </row>
    <row r="5" spans="1:26" s="26" customFormat="1" ht="19.5" customHeight="1">
      <c r="A5" s="27">
        <v>1</v>
      </c>
      <c r="B5" s="27" t="s">
        <v>137</v>
      </c>
      <c r="C5" s="28" t="s">
        <v>18</v>
      </c>
      <c r="D5" s="29" t="s">
        <v>19</v>
      </c>
      <c r="E5" s="30" t="s">
        <v>20</v>
      </c>
      <c r="F5" s="31">
        <v>2.7E-2</v>
      </c>
      <c r="G5" s="31">
        <v>1.4E-2</v>
      </c>
      <c r="H5" s="31">
        <v>3.5000000000000003E-2</v>
      </c>
      <c r="I5" s="31">
        <v>2.3E-2</v>
      </c>
      <c r="J5" s="31">
        <v>0.05</v>
      </c>
      <c r="K5" s="31">
        <v>0.01</v>
      </c>
      <c r="L5" s="31">
        <v>0.01</v>
      </c>
      <c r="M5" s="31">
        <v>0.01</v>
      </c>
      <c r="N5" s="31">
        <v>0.17899999999999999</v>
      </c>
      <c r="O5" s="31">
        <v>3.5000000000000003E-2</v>
      </c>
      <c r="P5" s="32">
        <v>3.0200000000000001E-2</v>
      </c>
      <c r="Q5" s="31">
        <f>O5+N5</f>
        <v>0.214</v>
      </c>
      <c r="R5" s="33">
        <f>(Q5-L5-M5)*0.95</f>
        <v>0.18429999999999996</v>
      </c>
      <c r="S5" s="31"/>
      <c r="T5" s="31"/>
      <c r="U5" s="31"/>
      <c r="V5" s="31">
        <f>VLOOKUP(B5,[1]Sheet1!$C$3:$F$34,4,0)</f>
        <v>0.12239999999999999</v>
      </c>
      <c r="W5" s="34">
        <f>VLOOKUP(B5,[2]Sheet1!$C$4:$G$35,5,0)</f>
        <v>32624</v>
      </c>
      <c r="X5" s="40">
        <f>W5/8</f>
        <v>4078</v>
      </c>
      <c r="Y5" s="35">
        <f>R5-P5</f>
        <v>0.15409999999999996</v>
      </c>
      <c r="Z5" s="38">
        <f>Y5*X5</f>
        <v>628.41979999999978</v>
      </c>
    </row>
    <row r="6" spans="1:26" s="26" customFormat="1" ht="19.5" customHeight="1">
      <c r="A6" s="27">
        <v>2</v>
      </c>
      <c r="B6" s="27" t="s">
        <v>21</v>
      </c>
      <c r="C6" s="28" t="s">
        <v>22</v>
      </c>
      <c r="D6" s="29" t="s">
        <v>23</v>
      </c>
      <c r="E6" s="30" t="s">
        <v>20</v>
      </c>
      <c r="F6" s="31">
        <v>0.22500000000000001</v>
      </c>
      <c r="G6" s="31">
        <v>3.1E-2</v>
      </c>
      <c r="H6" s="31">
        <v>7.8E-2</v>
      </c>
      <c r="I6" s="31">
        <v>0.104</v>
      </c>
      <c r="J6" s="31">
        <v>0.05</v>
      </c>
      <c r="K6" s="31">
        <v>0.01</v>
      </c>
      <c r="L6" s="31">
        <v>0.01</v>
      </c>
      <c r="M6" s="31">
        <v>0.01</v>
      </c>
      <c r="N6" s="31">
        <v>0.51800000000000002</v>
      </c>
      <c r="O6" s="31">
        <v>0.104</v>
      </c>
      <c r="P6" s="32">
        <v>0.18809999999999999</v>
      </c>
      <c r="Q6" s="31">
        <v>0.622</v>
      </c>
      <c r="R6" s="33">
        <f t="shared" ref="R6:R39" si="0">(Q6-L6-M6)*0.95</f>
        <v>0.57189999999999996</v>
      </c>
      <c r="S6" s="31"/>
      <c r="T6" s="31"/>
      <c r="U6" s="31"/>
      <c r="V6" s="31">
        <f>VLOOKUP(B6,[1]Sheet1!$C$3:$F$34,4,0)</f>
        <v>0.67320000000000002</v>
      </c>
      <c r="W6" s="34">
        <f>VLOOKUP(B6,[2]Sheet1!$C$4:$G$35,5,0)</f>
        <v>13049</v>
      </c>
      <c r="X6" s="40">
        <f t="shared" ref="X6:X39" si="1">W6/8</f>
        <v>1631.125</v>
      </c>
      <c r="Y6" s="35">
        <f t="shared" ref="Y6:Y39" si="2">R6-P6</f>
        <v>0.38379999999999997</v>
      </c>
      <c r="Z6" s="38">
        <f t="shared" ref="Z6:Z39" si="3">Y6*X6</f>
        <v>626.02577499999995</v>
      </c>
    </row>
    <row r="7" spans="1:26" ht="19.5" customHeight="1">
      <c r="A7" s="7">
        <v>3</v>
      </c>
      <c r="B7" s="7" t="s">
        <v>24</v>
      </c>
      <c r="C7" s="8" t="s">
        <v>25</v>
      </c>
      <c r="D7" s="9" t="s">
        <v>26</v>
      </c>
      <c r="E7" s="10" t="s">
        <v>20</v>
      </c>
      <c r="F7" s="2">
        <v>0.23400000000000001</v>
      </c>
      <c r="G7" s="2">
        <v>5.2999999999999999E-2</v>
      </c>
      <c r="H7" s="2">
        <v>0.13400000000000001</v>
      </c>
      <c r="I7" s="2">
        <v>8.8999999999999996E-2</v>
      </c>
      <c r="J7" s="2">
        <v>0.02</v>
      </c>
      <c r="K7" s="2">
        <v>0.01</v>
      </c>
      <c r="L7" s="2">
        <v>0.01</v>
      </c>
      <c r="M7" s="2">
        <v>0.01</v>
      </c>
      <c r="N7" s="2">
        <v>0.56000000000000005</v>
      </c>
      <c r="O7" s="2">
        <v>0.112</v>
      </c>
      <c r="P7" s="11">
        <v>0.46994599999999997</v>
      </c>
      <c r="Q7" s="2">
        <v>0.67200000000000004</v>
      </c>
      <c r="R7" s="25">
        <f t="shared" si="0"/>
        <v>0.61939999999999995</v>
      </c>
      <c r="S7" s="2"/>
      <c r="T7" s="2"/>
      <c r="U7" s="2"/>
      <c r="V7" s="2" t="e">
        <f>VLOOKUP(B7,[1]Sheet1!$C$3:$F$34,4,0)</f>
        <v>#N/A</v>
      </c>
      <c r="W7" s="36">
        <f>VLOOKUP(B7,[2]Sheet1!$C$4:$G$35,5,0)</f>
        <v>1602</v>
      </c>
      <c r="X7" s="41">
        <f t="shared" si="1"/>
        <v>200.25</v>
      </c>
      <c r="Y7" s="37">
        <f t="shared" si="2"/>
        <v>0.14945399999999998</v>
      </c>
      <c r="Z7" s="39">
        <f t="shared" si="3"/>
        <v>29.928163499999997</v>
      </c>
    </row>
    <row r="8" spans="1:26" ht="19.5" customHeight="1">
      <c r="A8" s="7">
        <v>4</v>
      </c>
      <c r="B8" s="7" t="s">
        <v>27</v>
      </c>
      <c r="C8" s="8" t="s">
        <v>28</v>
      </c>
      <c r="D8" s="9" t="s">
        <v>29</v>
      </c>
      <c r="E8" s="10" t="s">
        <v>20</v>
      </c>
      <c r="F8" s="2">
        <v>0.11700000000000001</v>
      </c>
      <c r="G8" s="2">
        <v>3.6999999999999998E-2</v>
      </c>
      <c r="H8" s="2">
        <v>9.4E-2</v>
      </c>
      <c r="I8" s="2">
        <v>6.2E-2</v>
      </c>
      <c r="J8" s="2">
        <v>0.02</v>
      </c>
      <c r="K8" s="2">
        <v>0.01</v>
      </c>
      <c r="L8" s="2">
        <v>0.01</v>
      </c>
      <c r="M8" s="2">
        <v>0.01</v>
      </c>
      <c r="N8" s="2">
        <v>0.36</v>
      </c>
      <c r="O8" s="2">
        <v>7.1999999999999995E-2</v>
      </c>
      <c r="P8" s="11">
        <v>0.29335800000000001</v>
      </c>
      <c r="Q8" s="2">
        <v>0.432</v>
      </c>
      <c r="R8" s="25">
        <f t="shared" si="0"/>
        <v>0.39139999999999997</v>
      </c>
      <c r="S8" s="2">
        <v>0.11</v>
      </c>
      <c r="T8" s="2">
        <v>1100</v>
      </c>
      <c r="U8" s="2" t="s">
        <v>30</v>
      </c>
      <c r="V8" s="2">
        <f>VLOOKUP(B8,[1]Sheet1!$C$3:$F$34,4,0)</f>
        <v>0.36719999999999997</v>
      </c>
      <c r="W8" s="36">
        <f>VLOOKUP(B8,[2]Sheet1!$C$4:$G$35,5,0)</f>
        <v>2468</v>
      </c>
      <c r="X8" s="41">
        <f t="shared" si="1"/>
        <v>308.5</v>
      </c>
      <c r="Y8" s="37">
        <f t="shared" si="2"/>
        <v>9.8041999999999963E-2</v>
      </c>
      <c r="Z8" s="39">
        <f t="shared" si="3"/>
        <v>30.24595699999999</v>
      </c>
    </row>
    <row r="9" spans="1:26" ht="19.5" customHeight="1">
      <c r="A9" s="7">
        <v>5</v>
      </c>
      <c r="B9" s="7" t="s">
        <v>31</v>
      </c>
      <c r="C9" s="8" t="s">
        <v>32</v>
      </c>
      <c r="D9" s="9" t="s">
        <v>33</v>
      </c>
      <c r="E9" s="10" t="s">
        <v>20</v>
      </c>
      <c r="F9" s="2">
        <v>0.216</v>
      </c>
      <c r="G9" s="2">
        <v>6.2E-2</v>
      </c>
      <c r="H9" s="2">
        <v>0.156</v>
      </c>
      <c r="I9" s="2">
        <v>0.104</v>
      </c>
      <c r="J9" s="2">
        <v>0.02</v>
      </c>
      <c r="K9" s="2">
        <v>0.01</v>
      </c>
      <c r="L9" s="2">
        <v>0.01</v>
      </c>
      <c r="M9" s="2">
        <v>0.01</v>
      </c>
      <c r="N9" s="2">
        <v>0.58799999999999997</v>
      </c>
      <c r="O9" s="2">
        <v>0.11799999999999999</v>
      </c>
      <c r="P9" s="11">
        <v>0.46936600000000001</v>
      </c>
      <c r="Q9" s="2">
        <v>0.70599999999999996</v>
      </c>
      <c r="R9" s="25">
        <f t="shared" si="0"/>
        <v>0.65169999999999995</v>
      </c>
      <c r="S9" s="2">
        <v>0.11</v>
      </c>
      <c r="T9" s="2">
        <v>6884</v>
      </c>
      <c r="U9" s="2" t="s">
        <v>30</v>
      </c>
      <c r="V9" s="2">
        <f>VLOOKUP(B9,[1]Sheet1!$C$3:$F$34,4,0)</f>
        <v>0.73439999999999994</v>
      </c>
      <c r="W9" s="36">
        <f>VLOOKUP(B9,[2]Sheet1!$C$4:$G$35,5,0)</f>
        <v>443</v>
      </c>
      <c r="X9" s="41">
        <f t="shared" si="1"/>
        <v>55.375</v>
      </c>
      <c r="Y9" s="37">
        <f t="shared" si="2"/>
        <v>0.18233399999999994</v>
      </c>
      <c r="Z9" s="39">
        <f t="shared" si="3"/>
        <v>10.096745249999996</v>
      </c>
    </row>
    <row r="10" spans="1:26" ht="19.5" customHeight="1">
      <c r="A10" s="7">
        <v>6</v>
      </c>
      <c r="B10" s="7" t="s">
        <v>34</v>
      </c>
      <c r="C10" s="8" t="s">
        <v>35</v>
      </c>
      <c r="D10" s="8" t="s">
        <v>36</v>
      </c>
      <c r="E10" s="10" t="s">
        <v>20</v>
      </c>
      <c r="F10" s="2">
        <v>0.72</v>
      </c>
      <c r="G10" s="2">
        <v>0.125</v>
      </c>
      <c r="H10" s="2">
        <v>0.312</v>
      </c>
      <c r="I10" s="2">
        <v>6.9000000000000006E-2</v>
      </c>
      <c r="J10" s="2">
        <v>0.02</v>
      </c>
      <c r="K10" s="2">
        <v>0.01</v>
      </c>
      <c r="L10" s="2">
        <v>0.01</v>
      </c>
      <c r="M10" s="2">
        <v>0.01</v>
      </c>
      <c r="N10" s="2">
        <v>1.276</v>
      </c>
      <c r="O10" s="2">
        <v>0.255</v>
      </c>
      <c r="P10" s="11">
        <v>1.306878</v>
      </c>
      <c r="Q10" s="2">
        <v>1.5309999999999999</v>
      </c>
      <c r="R10" s="25">
        <f t="shared" si="0"/>
        <v>1.4354499999999999</v>
      </c>
      <c r="S10" s="2">
        <v>0.12</v>
      </c>
      <c r="T10" s="2">
        <v>12609</v>
      </c>
      <c r="U10" s="2" t="s">
        <v>30</v>
      </c>
      <c r="V10" s="2">
        <f>VLOOKUP(B10,[1]Sheet1!$C$3:$F$34,4,0)</f>
        <v>2.2032000000000003</v>
      </c>
      <c r="W10" s="36">
        <f>VLOOKUP(B10,[2]Sheet1!$C$4:$G$35,5,0)</f>
        <v>69</v>
      </c>
      <c r="X10" s="41">
        <f t="shared" si="1"/>
        <v>8.625</v>
      </c>
      <c r="Y10" s="37">
        <f t="shared" si="2"/>
        <v>0.12857199999999991</v>
      </c>
      <c r="Z10" s="39">
        <f t="shared" si="3"/>
        <v>1.1089334999999991</v>
      </c>
    </row>
    <row r="11" spans="1:26" ht="19.5" customHeight="1">
      <c r="A11" s="7">
        <v>7</v>
      </c>
      <c r="B11" s="7" t="s">
        <v>37</v>
      </c>
      <c r="C11" s="8" t="s">
        <v>38</v>
      </c>
      <c r="D11" s="8" t="s">
        <v>39</v>
      </c>
      <c r="E11" s="10" t="s">
        <v>20</v>
      </c>
      <c r="F11" s="2">
        <v>0.216</v>
      </c>
      <c r="G11" s="2">
        <v>6.2E-2</v>
      </c>
      <c r="H11" s="2">
        <v>0.156</v>
      </c>
      <c r="I11" s="2">
        <v>0.104</v>
      </c>
      <c r="J11" s="2">
        <v>0.02</v>
      </c>
      <c r="K11" s="2">
        <v>0.01</v>
      </c>
      <c r="L11" s="2">
        <v>0.01</v>
      </c>
      <c r="M11" s="2">
        <v>0.01</v>
      </c>
      <c r="N11" s="2">
        <v>0.58799999999999997</v>
      </c>
      <c r="O11" s="2">
        <v>0.11799999999999999</v>
      </c>
      <c r="P11" s="11">
        <v>0.46936600000000001</v>
      </c>
      <c r="Q11" s="2">
        <v>0.70599999999999996</v>
      </c>
      <c r="R11" s="25">
        <f t="shared" si="0"/>
        <v>0.65169999999999995</v>
      </c>
      <c r="S11" s="2">
        <v>0.11</v>
      </c>
      <c r="T11" s="2">
        <v>7646</v>
      </c>
      <c r="U11" s="2" t="s">
        <v>30</v>
      </c>
      <c r="V11" s="2">
        <f>VLOOKUP(B11,[1]Sheet1!$C$3:$F$34,4,0)</f>
        <v>0.67320000000000002</v>
      </c>
      <c r="W11" s="36">
        <f>VLOOKUP(B11,[2]Sheet1!$C$4:$G$35,5,0)</f>
        <v>443</v>
      </c>
      <c r="X11" s="41">
        <f t="shared" si="1"/>
        <v>55.375</v>
      </c>
      <c r="Y11" s="37">
        <f t="shared" si="2"/>
        <v>0.18233399999999994</v>
      </c>
      <c r="Z11" s="39">
        <f t="shared" si="3"/>
        <v>10.096745249999996</v>
      </c>
    </row>
    <row r="12" spans="1:26" ht="19.5" customHeight="1">
      <c r="A12" s="7">
        <v>8</v>
      </c>
      <c r="B12" s="8" t="s">
        <v>40</v>
      </c>
      <c r="C12" s="8" t="s">
        <v>41</v>
      </c>
      <c r="D12" s="8" t="s">
        <v>42</v>
      </c>
      <c r="E12" s="10" t="s">
        <v>20</v>
      </c>
      <c r="F12" s="2">
        <v>0.72</v>
      </c>
      <c r="G12" s="2">
        <v>0.125</v>
      </c>
      <c r="H12" s="2">
        <v>0.312</v>
      </c>
      <c r="I12" s="2">
        <v>6.9000000000000006E-2</v>
      </c>
      <c r="J12" s="2">
        <v>0.02</v>
      </c>
      <c r="K12" s="2">
        <v>0.01</v>
      </c>
      <c r="L12" s="2">
        <v>0.01</v>
      </c>
      <c r="M12" s="2">
        <v>0.01</v>
      </c>
      <c r="N12" s="2">
        <v>1.276</v>
      </c>
      <c r="O12" s="2">
        <v>0.255</v>
      </c>
      <c r="P12" s="11">
        <v>1.306878</v>
      </c>
      <c r="Q12" s="2">
        <v>1.5309999999999999</v>
      </c>
      <c r="R12" s="25">
        <f t="shared" si="0"/>
        <v>1.4354499999999999</v>
      </c>
      <c r="S12" s="2">
        <v>0.12</v>
      </c>
      <c r="T12" s="2">
        <v>13176</v>
      </c>
      <c r="U12" s="2" t="s">
        <v>30</v>
      </c>
      <c r="V12" s="2">
        <f>VLOOKUP(B12,[1]Sheet1!$C$3:$F$34,4,0)</f>
        <v>2.448</v>
      </c>
      <c r="W12" s="36">
        <f>VLOOKUP(B12,[2]Sheet1!$C$4:$G$35,5,0)</f>
        <v>70</v>
      </c>
      <c r="X12" s="41">
        <f t="shared" si="1"/>
        <v>8.75</v>
      </c>
      <c r="Y12" s="37">
        <f t="shared" si="2"/>
        <v>0.12857199999999991</v>
      </c>
      <c r="Z12" s="39">
        <f t="shared" si="3"/>
        <v>1.1250049999999991</v>
      </c>
    </row>
    <row r="13" spans="1:26" ht="19.5" customHeight="1">
      <c r="A13" s="7">
        <v>9</v>
      </c>
      <c r="B13" s="8" t="s">
        <v>43</v>
      </c>
      <c r="C13" s="8" t="s">
        <v>44</v>
      </c>
      <c r="D13" s="8" t="s">
        <v>45</v>
      </c>
      <c r="E13" s="10" t="s">
        <v>20</v>
      </c>
      <c r="F13" s="2">
        <v>0.41199999999999998</v>
      </c>
      <c r="G13" s="2">
        <v>0.25</v>
      </c>
      <c r="H13" s="2">
        <v>0.625</v>
      </c>
      <c r="I13" s="2">
        <v>0.10199999999999999</v>
      </c>
      <c r="J13" s="2">
        <v>0.05</v>
      </c>
      <c r="K13" s="2">
        <v>0.01</v>
      </c>
      <c r="L13" s="2">
        <v>0.01</v>
      </c>
      <c r="M13" s="2">
        <v>0.01</v>
      </c>
      <c r="N13" s="2">
        <v>1.4690000000000001</v>
      </c>
      <c r="O13" s="2">
        <v>0.29399999999999998</v>
      </c>
      <c r="P13" s="11">
        <v>1.6149899999999999</v>
      </c>
      <c r="Q13" s="2">
        <v>1.7629999999999999</v>
      </c>
      <c r="R13" s="25">
        <f t="shared" si="0"/>
        <v>1.6558499999999998</v>
      </c>
      <c r="S13" s="2"/>
      <c r="T13" s="2"/>
      <c r="U13" s="2"/>
      <c r="V13" s="2">
        <f>VLOOKUP(B13,[1]Sheet1!$C$3:$F$34,4,0)</f>
        <v>0.85680000000000001</v>
      </c>
      <c r="W13" s="36">
        <f>VLOOKUP(B13,[2]Sheet1!$C$4:$G$35,5,0)</f>
        <v>2517</v>
      </c>
      <c r="X13" s="41">
        <f t="shared" si="1"/>
        <v>314.625</v>
      </c>
      <c r="Y13" s="37">
        <f t="shared" si="2"/>
        <v>4.0859999999999896E-2</v>
      </c>
      <c r="Z13" s="39">
        <f t="shared" si="3"/>
        <v>12.855577499999967</v>
      </c>
    </row>
    <row r="14" spans="1:26" ht="19.5" customHeight="1">
      <c r="A14" s="7">
        <v>10</v>
      </c>
      <c r="B14" s="8" t="s">
        <v>46</v>
      </c>
      <c r="C14" s="8" t="s">
        <v>47</v>
      </c>
      <c r="D14" s="8" t="s">
        <v>48</v>
      </c>
      <c r="E14" s="10" t="s">
        <v>20</v>
      </c>
      <c r="F14" s="2">
        <v>0.437</v>
      </c>
      <c r="G14" s="2">
        <v>0.28799999999999998</v>
      </c>
      <c r="H14" s="2">
        <v>0.72099999999999997</v>
      </c>
      <c r="I14" s="2">
        <v>0.127</v>
      </c>
      <c r="J14" s="2">
        <v>0.05</v>
      </c>
      <c r="K14" s="2">
        <v>0.01</v>
      </c>
      <c r="L14" s="2">
        <v>0.01</v>
      </c>
      <c r="M14" s="2">
        <v>0.01</v>
      </c>
      <c r="N14" s="2">
        <v>1.653</v>
      </c>
      <c r="O14" s="2">
        <v>0.33</v>
      </c>
      <c r="P14" s="11">
        <v>1.894682</v>
      </c>
      <c r="Q14" s="2">
        <v>1.9830000000000001</v>
      </c>
      <c r="R14" s="25">
        <f t="shared" si="0"/>
        <v>1.8648499999999999</v>
      </c>
      <c r="S14" s="2">
        <v>0.12</v>
      </c>
      <c r="T14" s="2">
        <v>9825</v>
      </c>
      <c r="U14" s="2" t="s">
        <v>30</v>
      </c>
      <c r="V14" s="2">
        <f>VLOOKUP(B14,[1]Sheet1!$C$3:$F$34,4,0)</f>
        <v>1.0404</v>
      </c>
      <c r="W14" s="36">
        <f>VLOOKUP(B14,[2]Sheet1!$C$4:$G$35,5,0)</f>
        <v>1375</v>
      </c>
      <c r="X14" s="41">
        <f t="shared" si="1"/>
        <v>171.875</v>
      </c>
      <c r="Y14" s="37">
        <f t="shared" si="2"/>
        <v>-2.9832000000000081E-2</v>
      </c>
      <c r="Z14" s="39">
        <f t="shared" si="3"/>
        <v>-5.127375000000014</v>
      </c>
    </row>
    <row r="15" spans="1:26" ht="19.5" customHeight="1">
      <c r="A15" s="7">
        <v>11</v>
      </c>
      <c r="B15" s="8" t="s">
        <v>49</v>
      </c>
      <c r="C15" s="8" t="s">
        <v>50</v>
      </c>
      <c r="D15" s="8" t="s">
        <v>51</v>
      </c>
      <c r="E15" s="10" t="s">
        <v>20</v>
      </c>
      <c r="F15" s="2">
        <v>0.437</v>
      </c>
      <c r="G15" s="2">
        <v>0.28799999999999998</v>
      </c>
      <c r="H15" s="2">
        <v>0.72099999999999997</v>
      </c>
      <c r="I15" s="2">
        <v>0.127</v>
      </c>
      <c r="J15" s="2">
        <v>0.05</v>
      </c>
      <c r="K15" s="2">
        <v>0.01</v>
      </c>
      <c r="L15" s="2">
        <v>0.01</v>
      </c>
      <c r="M15" s="2">
        <v>0.01</v>
      </c>
      <c r="N15" s="2">
        <v>1.653</v>
      </c>
      <c r="O15" s="2">
        <v>0.33</v>
      </c>
      <c r="P15" s="11">
        <v>1.894682</v>
      </c>
      <c r="Q15" s="2">
        <v>1.9830000000000001</v>
      </c>
      <c r="R15" s="25">
        <f t="shared" si="0"/>
        <v>1.8648499999999999</v>
      </c>
      <c r="S15" s="2">
        <v>0.12</v>
      </c>
      <c r="T15" s="2">
        <v>8890</v>
      </c>
      <c r="U15" s="2" t="s">
        <v>30</v>
      </c>
      <c r="V15" s="2">
        <f>VLOOKUP(B15,[1]Sheet1!$C$3:$F$34,4,0)</f>
        <v>1.1016000000000001</v>
      </c>
      <c r="W15" s="36">
        <f>VLOOKUP(B15,[2]Sheet1!$C$4:$G$35,5,0)</f>
        <v>634</v>
      </c>
      <c r="X15" s="41">
        <f t="shared" si="1"/>
        <v>79.25</v>
      </c>
      <c r="Y15" s="37">
        <f t="shared" si="2"/>
        <v>-2.9832000000000081E-2</v>
      </c>
      <c r="Z15" s="39">
        <f t="shared" si="3"/>
        <v>-2.3641860000000063</v>
      </c>
    </row>
    <row r="16" spans="1:26" s="26" customFormat="1" ht="19.5" customHeight="1">
      <c r="A16" s="27">
        <v>19</v>
      </c>
      <c r="B16" s="27" t="s">
        <v>52</v>
      </c>
      <c r="C16" s="28" t="s">
        <v>53</v>
      </c>
      <c r="D16" s="28" t="s">
        <v>54</v>
      </c>
      <c r="E16" s="30" t="s">
        <v>20</v>
      </c>
      <c r="F16" s="31">
        <v>0.27</v>
      </c>
      <c r="G16" s="31">
        <v>3.5999999999999997E-2</v>
      </c>
      <c r="H16" s="31">
        <v>9.4E-2</v>
      </c>
      <c r="I16" s="31">
        <v>6.2E-2</v>
      </c>
      <c r="J16" s="31">
        <v>0.05</v>
      </c>
      <c r="K16" s="31">
        <v>0.01</v>
      </c>
      <c r="L16" s="31">
        <v>0.02</v>
      </c>
      <c r="M16" s="31">
        <v>0.01</v>
      </c>
      <c r="N16" s="31">
        <v>0.55200000000000005</v>
      </c>
      <c r="O16" s="31">
        <v>0.11</v>
      </c>
      <c r="P16" s="32">
        <v>0.35430600000000001</v>
      </c>
      <c r="Q16" s="31">
        <v>0.66200000000000003</v>
      </c>
      <c r="R16" s="33">
        <f t="shared" si="0"/>
        <v>0.60039999999999993</v>
      </c>
      <c r="S16" s="31"/>
      <c r="T16" s="31"/>
      <c r="U16" s="31"/>
      <c r="V16" s="31">
        <f>VLOOKUP(B16,[1]Sheet1!$C$3:$F$34,4,0)</f>
        <v>0.91800000000000004</v>
      </c>
      <c r="W16" s="34">
        <f>VLOOKUP(B16,[2]Sheet1!$C$4:$G$35,5,0)</f>
        <v>9881</v>
      </c>
      <c r="X16" s="40">
        <f t="shared" si="1"/>
        <v>1235.125</v>
      </c>
      <c r="Y16" s="35">
        <f t="shared" si="2"/>
        <v>0.24609399999999992</v>
      </c>
      <c r="Z16" s="38">
        <f t="shared" si="3"/>
        <v>303.95685174999988</v>
      </c>
    </row>
    <row r="17" spans="1:26" ht="19.5" customHeight="1">
      <c r="A17" s="7">
        <v>20</v>
      </c>
      <c r="B17" s="7" t="s">
        <v>55</v>
      </c>
      <c r="C17" s="8" t="s">
        <v>56</v>
      </c>
      <c r="D17" s="7" t="s">
        <v>57</v>
      </c>
      <c r="E17" s="10" t="s">
        <v>20</v>
      </c>
      <c r="F17" s="2">
        <v>7.3999999999999996E-2</v>
      </c>
      <c r="G17" s="2">
        <v>1.2999999999999999E-2</v>
      </c>
      <c r="H17" s="2">
        <v>3.3000000000000002E-2</v>
      </c>
      <c r="I17" s="2">
        <v>2.1999999999999999E-2</v>
      </c>
      <c r="J17" s="2">
        <v>0.05</v>
      </c>
      <c r="K17" s="2">
        <v>0.01</v>
      </c>
      <c r="L17" s="2">
        <v>0.01</v>
      </c>
      <c r="M17" s="2">
        <v>0.01</v>
      </c>
      <c r="N17" s="2">
        <v>0.222</v>
      </c>
      <c r="O17" s="2">
        <v>4.3999999999999997E-2</v>
      </c>
      <c r="P17" s="11">
        <v>0.18251200000000001</v>
      </c>
      <c r="Q17" s="2">
        <v>0.26600000000000001</v>
      </c>
      <c r="R17" s="25">
        <f t="shared" si="0"/>
        <v>0.23369999999999999</v>
      </c>
      <c r="S17" s="2"/>
      <c r="T17" s="2"/>
      <c r="U17" s="2"/>
      <c r="V17" s="2">
        <f>VLOOKUP(B17,[1]Sheet1!$C$3:$F$34,4,0)</f>
        <v>0.24479999999999999</v>
      </c>
      <c r="W17" s="36">
        <f>VLOOKUP(B17,[2]Sheet1!$C$4:$G$35,5,0)</f>
        <v>9729</v>
      </c>
      <c r="X17" s="41">
        <f t="shared" si="1"/>
        <v>1216.125</v>
      </c>
      <c r="Y17" s="37">
        <f t="shared" si="2"/>
        <v>5.1187999999999984E-2</v>
      </c>
      <c r="Z17" s="39">
        <f t="shared" si="3"/>
        <v>62.251006499999981</v>
      </c>
    </row>
    <row r="18" spans="1:26" ht="19.5" customHeight="1">
      <c r="A18" s="7">
        <v>21</v>
      </c>
      <c r="B18" s="7" t="s">
        <v>58</v>
      </c>
      <c r="C18" s="8" t="s">
        <v>59</v>
      </c>
      <c r="D18" s="7" t="s">
        <v>60</v>
      </c>
      <c r="E18" s="10" t="s">
        <v>20</v>
      </c>
      <c r="F18" s="2">
        <v>3.9E-2</v>
      </c>
      <c r="G18" s="2">
        <v>1.0999999999999999E-2</v>
      </c>
      <c r="H18" s="2">
        <v>2.5999999999999999E-2</v>
      </c>
      <c r="I18" s="2">
        <v>2.7E-2</v>
      </c>
      <c r="J18" s="2">
        <v>0.05</v>
      </c>
      <c r="K18" s="2">
        <v>0.01</v>
      </c>
      <c r="L18" s="2">
        <v>0.01</v>
      </c>
      <c r="M18" s="2">
        <v>0.01</v>
      </c>
      <c r="N18" s="2">
        <v>0.183</v>
      </c>
      <c r="O18" s="2">
        <v>3.5999999999999997E-2</v>
      </c>
      <c r="P18" s="11">
        <v>0.151642</v>
      </c>
      <c r="Q18" s="2">
        <v>0.219</v>
      </c>
      <c r="R18" s="25">
        <f t="shared" si="0"/>
        <v>0.18904999999999997</v>
      </c>
      <c r="S18" s="2"/>
      <c r="T18" s="2"/>
      <c r="U18" s="2"/>
      <c r="V18" s="2">
        <f>VLOOKUP(B18,[1]Sheet1!$C$3:$F$34,4,0)</f>
        <v>0.18359999999999999</v>
      </c>
      <c r="W18" s="36">
        <f>VLOOKUP(B18,[2]Sheet1!$C$4:$G$35,5,0)</f>
        <v>18349</v>
      </c>
      <c r="X18" s="41">
        <f t="shared" si="1"/>
        <v>2293.625</v>
      </c>
      <c r="Y18" s="37">
        <f t="shared" si="2"/>
        <v>3.7407999999999969E-2</v>
      </c>
      <c r="Z18" s="39">
        <f t="shared" si="3"/>
        <v>85.799923999999933</v>
      </c>
    </row>
    <row r="19" spans="1:26" ht="19.5" customHeight="1">
      <c r="A19" s="7">
        <v>22</v>
      </c>
      <c r="B19" s="7" t="s">
        <v>61</v>
      </c>
      <c r="C19" s="8" t="s">
        <v>62</v>
      </c>
      <c r="D19" s="7" t="s">
        <v>63</v>
      </c>
      <c r="E19" s="10" t="s">
        <v>20</v>
      </c>
      <c r="F19" s="2">
        <v>0.09</v>
      </c>
      <c r="G19" s="2">
        <v>4.7E-2</v>
      </c>
      <c r="H19" s="2">
        <v>0.11700000000000001</v>
      </c>
      <c r="I19" s="2">
        <v>7.8E-2</v>
      </c>
      <c r="J19" s="2">
        <v>0.05</v>
      </c>
      <c r="K19" s="2">
        <v>0.01</v>
      </c>
      <c r="L19" s="2">
        <v>0.01</v>
      </c>
      <c r="M19" s="2">
        <v>0.01</v>
      </c>
      <c r="N19" s="2">
        <v>0.41199999999999998</v>
      </c>
      <c r="O19" s="2">
        <v>8.2000000000000003E-2</v>
      </c>
      <c r="P19" s="11">
        <v>0.205542</v>
      </c>
      <c r="Q19" s="2">
        <v>0.49399999999999999</v>
      </c>
      <c r="R19" s="25">
        <f t="shared" si="0"/>
        <v>0.45029999999999998</v>
      </c>
      <c r="S19" s="2"/>
      <c r="T19" s="2"/>
      <c r="U19" s="2" t="s">
        <v>30</v>
      </c>
      <c r="V19" s="2" t="e">
        <f>VLOOKUP(B19,[1]Sheet1!$C$3:$F$34,4,0)</f>
        <v>#N/A</v>
      </c>
      <c r="W19" s="36">
        <f>VLOOKUP(B19,[2]Sheet1!$C$4:$G$35,5,0)</f>
        <v>246</v>
      </c>
      <c r="X19" s="41">
        <f t="shared" si="1"/>
        <v>30.75</v>
      </c>
      <c r="Y19" s="37">
        <f t="shared" si="2"/>
        <v>0.24475799999999998</v>
      </c>
      <c r="Z19" s="39">
        <f t="shared" si="3"/>
        <v>7.526308499999999</v>
      </c>
    </row>
    <row r="20" spans="1:26" ht="19.5" customHeight="1">
      <c r="A20" s="7">
        <v>23</v>
      </c>
      <c r="B20" s="7" t="s">
        <v>64</v>
      </c>
      <c r="C20" s="8" t="s">
        <v>65</v>
      </c>
      <c r="D20" s="8" t="s">
        <v>66</v>
      </c>
      <c r="E20" s="10" t="s">
        <v>20</v>
      </c>
      <c r="F20" s="2">
        <v>0.09</v>
      </c>
      <c r="G20" s="2">
        <v>4.7E-2</v>
      </c>
      <c r="H20" s="2">
        <v>0.11700000000000001</v>
      </c>
      <c r="I20" s="2">
        <v>7.8E-2</v>
      </c>
      <c r="J20" s="2">
        <v>0.05</v>
      </c>
      <c r="K20" s="2">
        <v>0.01</v>
      </c>
      <c r="L20" s="2">
        <v>0.01</v>
      </c>
      <c r="M20" s="2">
        <v>0.01</v>
      </c>
      <c r="N20" s="2">
        <v>0.41199999999999998</v>
      </c>
      <c r="O20" s="2">
        <v>8.2000000000000003E-2</v>
      </c>
      <c r="P20" s="11">
        <v>0.205542</v>
      </c>
      <c r="Q20" s="2">
        <v>0.49399999999999999</v>
      </c>
      <c r="R20" s="25">
        <f t="shared" si="0"/>
        <v>0.45029999999999998</v>
      </c>
      <c r="S20" s="2"/>
      <c r="T20" s="2"/>
      <c r="U20" s="2" t="s">
        <v>30</v>
      </c>
      <c r="V20" s="2" t="e">
        <f>VLOOKUP(B20,[1]Sheet1!$C$3:$F$34,4,0)</f>
        <v>#N/A</v>
      </c>
      <c r="W20" s="36">
        <f>VLOOKUP(B20,[2]Sheet1!$C$4:$G$35,5,0)</f>
        <v>246</v>
      </c>
      <c r="X20" s="41">
        <f t="shared" si="1"/>
        <v>30.75</v>
      </c>
      <c r="Y20" s="37">
        <f t="shared" si="2"/>
        <v>0.24475799999999998</v>
      </c>
      <c r="Z20" s="39">
        <f t="shared" si="3"/>
        <v>7.526308499999999</v>
      </c>
    </row>
    <row r="21" spans="1:26" ht="19.5" customHeight="1">
      <c r="A21" s="7">
        <v>24</v>
      </c>
      <c r="B21" s="7" t="s">
        <v>67</v>
      </c>
      <c r="C21" s="8" t="s">
        <v>68</v>
      </c>
      <c r="D21" s="8" t="s">
        <v>69</v>
      </c>
      <c r="E21" s="10" t="s">
        <v>20</v>
      </c>
      <c r="F21" s="2">
        <v>0.18</v>
      </c>
      <c r="G21" s="2">
        <v>3.6999999999999998E-2</v>
      </c>
      <c r="H21" s="2">
        <v>9.2999999999999999E-2</v>
      </c>
      <c r="I21" s="2">
        <v>0.05</v>
      </c>
      <c r="J21" s="2">
        <v>0.05</v>
      </c>
      <c r="K21" s="2">
        <v>0.01</v>
      </c>
      <c r="L21" s="2">
        <v>0.01</v>
      </c>
      <c r="M21" s="2">
        <v>0.01</v>
      </c>
      <c r="N21" s="2">
        <v>0.44</v>
      </c>
      <c r="O21" s="2">
        <v>8.7999999999999995E-2</v>
      </c>
      <c r="P21" s="11">
        <v>0.30149999999999999</v>
      </c>
      <c r="Q21" s="2">
        <v>0.52800000000000002</v>
      </c>
      <c r="R21" s="25">
        <f t="shared" si="0"/>
        <v>0.48259999999999997</v>
      </c>
      <c r="S21" s="2"/>
      <c r="T21" s="2"/>
      <c r="U21" s="2"/>
      <c r="V21" s="2">
        <f>VLOOKUP(B21,[1]Sheet1!$C$3:$F$34,4,0)</f>
        <v>0.61199999999999999</v>
      </c>
      <c r="W21" s="36">
        <f>VLOOKUP(B21,[2]Sheet1!$C$4:$G$35,5,0)</f>
        <v>1077</v>
      </c>
      <c r="X21" s="41">
        <f t="shared" si="1"/>
        <v>134.625</v>
      </c>
      <c r="Y21" s="37">
        <f t="shared" si="2"/>
        <v>0.18109999999999998</v>
      </c>
      <c r="Z21" s="39">
        <f t="shared" si="3"/>
        <v>24.380587499999997</v>
      </c>
    </row>
    <row r="22" spans="1:26" ht="19.5" customHeight="1">
      <c r="A22" s="7">
        <v>25</v>
      </c>
      <c r="B22" s="7" t="s">
        <v>70</v>
      </c>
      <c r="C22" s="8" t="s">
        <v>71</v>
      </c>
      <c r="D22" s="8" t="s">
        <v>72</v>
      </c>
      <c r="E22" s="10" t="s">
        <v>20</v>
      </c>
      <c r="F22" s="2">
        <v>0.113</v>
      </c>
      <c r="G22" s="2">
        <v>3.6999999999999998E-2</v>
      </c>
      <c r="H22" s="2">
        <v>9.2999999999999999E-2</v>
      </c>
      <c r="I22" s="2">
        <v>0.05</v>
      </c>
      <c r="J22" s="2">
        <v>0.05</v>
      </c>
      <c r="K22" s="2">
        <v>0.01</v>
      </c>
      <c r="L22" s="2">
        <v>0.01</v>
      </c>
      <c r="M22" s="2">
        <v>0.01</v>
      </c>
      <c r="N22" s="2">
        <v>0.373</v>
      </c>
      <c r="O22" s="2">
        <v>7.3999999999999996E-2</v>
      </c>
      <c r="P22" s="11">
        <v>0.209426</v>
      </c>
      <c r="Q22" s="2">
        <v>0.44700000000000001</v>
      </c>
      <c r="R22" s="25">
        <f t="shared" si="0"/>
        <v>0.40564999999999996</v>
      </c>
      <c r="S22" s="2">
        <v>0.09</v>
      </c>
      <c r="T22" s="2">
        <v>10600</v>
      </c>
      <c r="U22" s="2" t="s">
        <v>30</v>
      </c>
      <c r="V22" s="2" t="e">
        <f>VLOOKUP(B22,[1]Sheet1!$C$3:$F$34,4,0)</f>
        <v>#N/A</v>
      </c>
      <c r="W22" s="36" t="e">
        <f>VLOOKUP(B22,[2]Sheet1!$C$4:$G$35,5,0)</f>
        <v>#N/A</v>
      </c>
      <c r="X22" s="41" t="e">
        <f t="shared" si="1"/>
        <v>#N/A</v>
      </c>
      <c r="Y22" s="37">
        <f t="shared" si="2"/>
        <v>0.19622399999999995</v>
      </c>
      <c r="Z22" s="39"/>
    </row>
    <row r="23" spans="1:26" ht="19.5" customHeight="1">
      <c r="A23" s="7">
        <v>26</v>
      </c>
      <c r="B23" s="7" t="s">
        <v>73</v>
      </c>
      <c r="C23" s="8" t="s">
        <v>74</v>
      </c>
      <c r="D23" s="8" t="s">
        <v>75</v>
      </c>
      <c r="E23" s="10" t="s">
        <v>20</v>
      </c>
      <c r="F23" s="12">
        <v>1.0999999999999999E-2</v>
      </c>
      <c r="G23" s="12">
        <v>1.2E-2</v>
      </c>
      <c r="H23" s="12">
        <v>2.1999999999999999E-2</v>
      </c>
      <c r="I23" s="12">
        <v>1.4999999999999999E-2</v>
      </c>
      <c r="J23" s="12">
        <v>0.05</v>
      </c>
      <c r="K23" s="2">
        <v>0.01</v>
      </c>
      <c r="L23" s="2">
        <v>0.01</v>
      </c>
      <c r="M23" s="2">
        <v>0.01</v>
      </c>
      <c r="N23" s="12">
        <v>0.14000000000000001</v>
      </c>
      <c r="O23" s="12">
        <v>2.8000000000000001E-2</v>
      </c>
      <c r="P23" s="13">
        <v>0.13793103448275901</v>
      </c>
      <c r="Q23" s="12">
        <v>0.16800000000000001</v>
      </c>
      <c r="R23" s="25">
        <f t="shared" si="0"/>
        <v>0.14059999999999997</v>
      </c>
      <c r="S23" s="14"/>
      <c r="T23" s="14"/>
      <c r="U23" s="14" t="s">
        <v>76</v>
      </c>
      <c r="V23" s="2">
        <f>VLOOKUP(B23,[1]Sheet1!$C$3:$F$34,4,0)</f>
        <v>9.7920000000000007E-2</v>
      </c>
      <c r="W23" s="36">
        <f>VLOOKUP(B23,[2]Sheet1!$C$4:$G$35,5,0)</f>
        <v>42941</v>
      </c>
      <c r="X23" s="41">
        <f t="shared" si="1"/>
        <v>5367.625</v>
      </c>
      <c r="Y23" s="37">
        <f t="shared" si="2"/>
        <v>2.6689655172409676E-3</v>
      </c>
      <c r="Z23" s="39">
        <f t="shared" si="3"/>
        <v>14.32600603448055</v>
      </c>
    </row>
    <row r="24" spans="1:26" ht="19.5" customHeight="1">
      <c r="A24" s="7">
        <v>28</v>
      </c>
      <c r="B24" s="7" t="s">
        <v>77</v>
      </c>
      <c r="C24" s="8" t="s">
        <v>78</v>
      </c>
      <c r="D24" s="8" t="s">
        <v>79</v>
      </c>
      <c r="E24" s="10" t="s">
        <v>20</v>
      </c>
      <c r="F24" s="12">
        <v>0.54</v>
      </c>
      <c r="G24" s="12">
        <v>9.9000000000000005E-2</v>
      </c>
      <c r="H24" s="12">
        <v>0.35</v>
      </c>
      <c r="I24" s="12">
        <v>0.25</v>
      </c>
      <c r="J24" s="12">
        <v>0.05</v>
      </c>
      <c r="K24" s="2">
        <v>0.01</v>
      </c>
      <c r="L24" s="2">
        <v>0.01</v>
      </c>
      <c r="M24" s="2">
        <v>0.01</v>
      </c>
      <c r="N24" s="12">
        <v>1.319</v>
      </c>
      <c r="O24" s="12">
        <v>0.26400000000000001</v>
      </c>
      <c r="P24" s="13">
        <v>1.45258620689655</v>
      </c>
      <c r="Q24" s="12">
        <v>1.583</v>
      </c>
      <c r="R24" s="25">
        <f t="shared" si="0"/>
        <v>1.4848499999999998</v>
      </c>
      <c r="S24" s="14"/>
      <c r="T24" s="14"/>
      <c r="U24" s="14" t="s">
        <v>80</v>
      </c>
      <c r="V24" s="2" t="e">
        <f>VLOOKUP(B24,[1]Sheet1!$C$3:$F$34,4,0)</f>
        <v>#N/A</v>
      </c>
      <c r="W24" s="36">
        <f>VLOOKUP(B24,[2]Sheet1!$C$4:$G$35,5,0)</f>
        <v>1997</v>
      </c>
      <c r="X24" s="41">
        <f t="shared" si="1"/>
        <v>249.625</v>
      </c>
      <c r="Y24" s="37">
        <f t="shared" si="2"/>
        <v>3.2263793103449734E-2</v>
      </c>
      <c r="Z24" s="39">
        <f t="shared" si="3"/>
        <v>8.0538493534486406</v>
      </c>
    </row>
    <row r="25" spans="1:26" ht="19.5" customHeight="1">
      <c r="A25" s="7">
        <v>29</v>
      </c>
      <c r="B25" s="7" t="s">
        <v>81</v>
      </c>
      <c r="C25" s="8" t="s">
        <v>82</v>
      </c>
      <c r="D25" s="8" t="s">
        <v>83</v>
      </c>
      <c r="E25" s="10" t="s">
        <v>20</v>
      </c>
      <c r="F25" s="12">
        <v>0.111</v>
      </c>
      <c r="G25" s="12">
        <v>4.7E-2</v>
      </c>
      <c r="H25" s="12">
        <v>9.4E-2</v>
      </c>
      <c r="I25" s="12">
        <v>6.3E-2</v>
      </c>
      <c r="J25" s="12">
        <v>0.05</v>
      </c>
      <c r="K25" s="2">
        <v>0.01</v>
      </c>
      <c r="L25" s="2">
        <v>0.01</v>
      </c>
      <c r="M25" s="2">
        <v>0.01</v>
      </c>
      <c r="N25" s="12">
        <v>0.39500000000000002</v>
      </c>
      <c r="O25" s="12">
        <v>7.9000000000000001E-2</v>
      </c>
      <c r="P25" s="13">
        <v>0.32068965517241399</v>
      </c>
      <c r="Q25" s="12">
        <v>0.47399999999999998</v>
      </c>
      <c r="R25" s="25">
        <f t="shared" si="0"/>
        <v>0.43129999999999996</v>
      </c>
      <c r="S25" s="14"/>
      <c r="T25" s="14"/>
      <c r="U25" s="14" t="s">
        <v>84</v>
      </c>
      <c r="V25" s="2" t="e">
        <f>VLOOKUP(B25,[1]Sheet1!$C$3:$F$34,4,0)</f>
        <v>#N/A</v>
      </c>
      <c r="W25" s="36">
        <f>VLOOKUP(B25,[2]Sheet1!$C$4:$G$35,5,0)</f>
        <v>2640</v>
      </c>
      <c r="X25" s="41">
        <f t="shared" si="1"/>
        <v>330</v>
      </c>
      <c r="Y25" s="37">
        <f t="shared" si="2"/>
        <v>0.11061034482758597</v>
      </c>
      <c r="Z25" s="39">
        <f t="shared" si="3"/>
        <v>36.501413793103367</v>
      </c>
    </row>
    <row r="26" spans="1:26" ht="19.5" customHeight="1">
      <c r="A26" s="7">
        <v>30</v>
      </c>
      <c r="B26" s="7" t="s">
        <v>85</v>
      </c>
      <c r="C26" s="8" t="s">
        <v>86</v>
      </c>
      <c r="D26" s="8" t="s">
        <v>87</v>
      </c>
      <c r="E26" s="10" t="s">
        <v>20</v>
      </c>
      <c r="F26" s="12">
        <v>3.5999999999999997E-2</v>
      </c>
      <c r="G26" s="12">
        <v>3.3000000000000002E-2</v>
      </c>
      <c r="H26" s="12">
        <v>4.4999999999999998E-2</v>
      </c>
      <c r="I26" s="12">
        <v>2.9000000000000001E-2</v>
      </c>
      <c r="J26" s="12">
        <v>0.05</v>
      </c>
      <c r="K26" s="2">
        <v>0.01</v>
      </c>
      <c r="L26" s="2">
        <v>0.01</v>
      </c>
      <c r="M26" s="2">
        <v>0.01</v>
      </c>
      <c r="N26" s="12">
        <v>0.223</v>
      </c>
      <c r="O26" s="12">
        <v>4.4999999999999998E-2</v>
      </c>
      <c r="P26" s="13">
        <v>0.24137931034482801</v>
      </c>
      <c r="Q26" s="12">
        <v>0.26800000000000002</v>
      </c>
      <c r="R26" s="25">
        <f t="shared" si="0"/>
        <v>0.23559999999999998</v>
      </c>
      <c r="S26" s="14"/>
      <c r="T26" s="14"/>
      <c r="U26" s="14" t="s">
        <v>88</v>
      </c>
      <c r="V26" s="2" t="e">
        <f>VLOOKUP(B26,[1]Sheet1!$C$3:$F$34,4,0)</f>
        <v>#N/A</v>
      </c>
      <c r="W26" s="36">
        <f>VLOOKUP(B26,[2]Sheet1!$C$4:$G$35,5,0)</f>
        <v>1696</v>
      </c>
      <c r="X26" s="41">
        <f t="shared" si="1"/>
        <v>212</v>
      </c>
      <c r="Y26" s="37">
        <f t="shared" si="2"/>
        <v>-5.779310344828037E-3</v>
      </c>
      <c r="Z26" s="39">
        <f t="shared" si="3"/>
        <v>-1.2252137931035438</v>
      </c>
    </row>
    <row r="27" spans="1:26" ht="19.5" customHeight="1">
      <c r="A27" s="7">
        <v>31</v>
      </c>
      <c r="B27" s="7" t="s">
        <v>89</v>
      </c>
      <c r="C27" s="8" t="s">
        <v>90</v>
      </c>
      <c r="D27" s="8" t="s">
        <v>91</v>
      </c>
      <c r="E27" s="10" t="s">
        <v>20</v>
      </c>
      <c r="F27" s="12">
        <v>1.17</v>
      </c>
      <c r="G27" s="12">
        <v>0.16600000000000001</v>
      </c>
      <c r="H27" s="12">
        <v>0.23400000000000001</v>
      </c>
      <c r="I27" s="12">
        <v>0.125</v>
      </c>
      <c r="J27" s="12">
        <v>0.05</v>
      </c>
      <c r="K27" s="2">
        <v>0.01</v>
      </c>
      <c r="L27" s="2">
        <v>0.01</v>
      </c>
      <c r="M27" s="2">
        <v>0.01</v>
      </c>
      <c r="N27" s="12">
        <v>1.7749999999999999</v>
      </c>
      <c r="O27" s="12">
        <v>0.35499999999999998</v>
      </c>
      <c r="P27" s="13">
        <v>1.72413793103448</v>
      </c>
      <c r="Q27" s="12">
        <v>2.13</v>
      </c>
      <c r="R27" s="25">
        <f t="shared" si="0"/>
        <v>2.0045000000000002</v>
      </c>
      <c r="S27" s="14"/>
      <c r="T27" s="14"/>
      <c r="U27" s="14" t="s">
        <v>92</v>
      </c>
      <c r="V27" s="2" t="e">
        <f>VLOOKUP(B27,[1]Sheet1!$C$3:$F$34,4,0)</f>
        <v>#N/A</v>
      </c>
      <c r="W27" s="36">
        <f>VLOOKUP(B27,[2]Sheet1!$C$4:$G$35,5,0)</f>
        <v>1712</v>
      </c>
      <c r="X27" s="41">
        <f t="shared" si="1"/>
        <v>214</v>
      </c>
      <c r="Y27" s="37">
        <f t="shared" si="2"/>
        <v>0.28036206896552018</v>
      </c>
      <c r="Z27" s="39">
        <f t="shared" si="3"/>
        <v>59.997482758621317</v>
      </c>
    </row>
    <row r="28" spans="1:26" ht="19.5" customHeight="1">
      <c r="A28" s="7">
        <v>32</v>
      </c>
      <c r="B28" s="7" t="s">
        <v>93</v>
      </c>
      <c r="C28" s="8" t="s">
        <v>94</v>
      </c>
      <c r="D28" s="8" t="s">
        <v>95</v>
      </c>
      <c r="E28" s="10" t="s">
        <v>20</v>
      </c>
      <c r="F28" s="12">
        <v>0.36</v>
      </c>
      <c r="G28" s="12">
        <v>4.7E-2</v>
      </c>
      <c r="H28" s="12">
        <v>0.11700000000000001</v>
      </c>
      <c r="I28" s="12">
        <v>6.3E-2</v>
      </c>
      <c r="J28" s="12">
        <v>0.05</v>
      </c>
      <c r="K28" s="2">
        <v>0.01</v>
      </c>
      <c r="L28" s="2">
        <v>0.01</v>
      </c>
      <c r="M28" s="2">
        <v>0.01</v>
      </c>
      <c r="N28" s="12">
        <v>0.66700000000000004</v>
      </c>
      <c r="O28" s="12">
        <v>0.13300000000000001</v>
      </c>
      <c r="P28" s="13">
        <v>0.60344827586206895</v>
      </c>
      <c r="Q28" s="12">
        <v>0.8</v>
      </c>
      <c r="R28" s="25">
        <f t="shared" si="0"/>
        <v>0.74099999999999999</v>
      </c>
      <c r="S28" s="14"/>
      <c r="T28" s="14"/>
      <c r="U28" s="14" t="s">
        <v>92</v>
      </c>
      <c r="V28" s="2" t="e">
        <f>VLOOKUP(B28,[1]Sheet1!$C$3:$F$34,4,0)</f>
        <v>#N/A</v>
      </c>
      <c r="W28" s="36">
        <f>VLOOKUP(B28,[2]Sheet1!$C$4:$G$35,5,0)</f>
        <v>0</v>
      </c>
      <c r="X28" s="41">
        <f t="shared" si="1"/>
        <v>0</v>
      </c>
      <c r="Y28" s="37">
        <f t="shared" si="2"/>
        <v>0.13755172413793104</v>
      </c>
      <c r="Z28" s="39">
        <f t="shared" si="3"/>
        <v>0</v>
      </c>
    </row>
    <row r="29" spans="1:26" ht="19.5" customHeight="1">
      <c r="A29" s="7">
        <v>33</v>
      </c>
      <c r="B29" s="7" t="s">
        <v>96</v>
      </c>
      <c r="C29" s="8" t="s">
        <v>97</v>
      </c>
      <c r="D29" s="8" t="s">
        <v>98</v>
      </c>
      <c r="E29" s="10" t="s">
        <v>20</v>
      </c>
      <c r="F29" s="12">
        <v>0.14399999999999999</v>
      </c>
      <c r="G29" s="12">
        <v>3.6999999999999998E-2</v>
      </c>
      <c r="H29" s="12">
        <v>9.2999999999999999E-2</v>
      </c>
      <c r="I29" s="12">
        <v>4.2000000000000003E-2</v>
      </c>
      <c r="J29" s="12">
        <v>0.03</v>
      </c>
      <c r="K29" s="2">
        <v>0.01</v>
      </c>
      <c r="L29" s="2">
        <v>0.01</v>
      </c>
      <c r="M29" s="2">
        <v>0.01</v>
      </c>
      <c r="N29" s="12">
        <v>0.376</v>
      </c>
      <c r="O29" s="12">
        <v>7.4999999999999997E-2</v>
      </c>
      <c r="P29" s="13">
        <v>0.29335800000000001</v>
      </c>
      <c r="Q29" s="12">
        <v>0.45100000000000001</v>
      </c>
      <c r="R29" s="25">
        <f t="shared" si="0"/>
        <v>0.40944999999999998</v>
      </c>
      <c r="S29" s="14">
        <v>0.11</v>
      </c>
      <c r="T29" s="12">
        <v>18100</v>
      </c>
      <c r="U29" s="14" t="s">
        <v>30</v>
      </c>
      <c r="V29" s="2">
        <f>VLOOKUP(B29,[1]Sheet1!$C$3:$F$34,4,0)</f>
        <v>0.4284</v>
      </c>
      <c r="W29" s="36">
        <f>VLOOKUP(B29,[2]Sheet1!$C$4:$G$35,5,0)</f>
        <v>395</v>
      </c>
      <c r="X29" s="41">
        <f t="shared" si="1"/>
        <v>49.375</v>
      </c>
      <c r="Y29" s="37">
        <f t="shared" si="2"/>
        <v>0.11609199999999997</v>
      </c>
      <c r="Z29" s="39">
        <f t="shared" si="3"/>
        <v>5.7320424999999986</v>
      </c>
    </row>
    <row r="30" spans="1:26" ht="19.5" customHeight="1">
      <c r="A30" s="7">
        <v>34</v>
      </c>
      <c r="B30" s="7" t="s">
        <v>99</v>
      </c>
      <c r="C30" s="8" t="s">
        <v>100</v>
      </c>
      <c r="D30" s="8" t="s">
        <v>101</v>
      </c>
      <c r="E30" s="10" t="s">
        <v>20</v>
      </c>
      <c r="F30" s="12">
        <v>0.45</v>
      </c>
      <c r="G30" s="12">
        <v>7.4999999999999997E-2</v>
      </c>
      <c r="H30" s="12">
        <v>0.187</v>
      </c>
      <c r="I30" s="12">
        <v>6.2E-2</v>
      </c>
      <c r="J30" s="12">
        <v>0.03</v>
      </c>
      <c r="K30" s="2">
        <v>0.01</v>
      </c>
      <c r="L30" s="2">
        <v>0.01</v>
      </c>
      <c r="M30" s="2">
        <v>0.01</v>
      </c>
      <c r="N30" s="12">
        <v>0.83399999999999996</v>
      </c>
      <c r="O30" s="12">
        <v>0.16700000000000001</v>
      </c>
      <c r="P30" s="13">
        <v>0.86206896551724099</v>
      </c>
      <c r="Q30" s="12">
        <v>1</v>
      </c>
      <c r="R30" s="25">
        <f t="shared" si="0"/>
        <v>0.93099999999999994</v>
      </c>
      <c r="S30" s="14"/>
      <c r="T30" s="14"/>
      <c r="U30" s="14" t="s">
        <v>92</v>
      </c>
      <c r="V30" s="2">
        <f>VLOOKUP(B30,[1]Sheet1!$C$3:$F$34,4,0)</f>
        <v>1.4687999999999999</v>
      </c>
      <c r="W30" s="36">
        <f>VLOOKUP(B30,[2]Sheet1!$C$4:$G$35,5,0)</f>
        <v>204</v>
      </c>
      <c r="X30" s="41">
        <f t="shared" si="1"/>
        <v>25.5</v>
      </c>
      <c r="Y30" s="37">
        <f t="shared" si="2"/>
        <v>6.8931034482758946E-2</v>
      </c>
      <c r="Z30" s="39">
        <f t="shared" si="3"/>
        <v>1.7577413793103531</v>
      </c>
    </row>
    <row r="31" spans="1:26" ht="19.5" customHeight="1">
      <c r="A31" s="7">
        <v>35</v>
      </c>
      <c r="B31" s="7" t="s">
        <v>102</v>
      </c>
      <c r="C31" s="8" t="s">
        <v>103</v>
      </c>
      <c r="D31" s="8" t="s">
        <v>104</v>
      </c>
      <c r="E31" s="10" t="s">
        <v>20</v>
      </c>
      <c r="F31" s="12">
        <v>0.77400000000000002</v>
      </c>
      <c r="G31" s="12">
        <v>9.4E-2</v>
      </c>
      <c r="H31" s="12">
        <v>0.23400000000000001</v>
      </c>
      <c r="I31" s="12">
        <v>0.104</v>
      </c>
      <c r="J31" s="12">
        <v>0.03</v>
      </c>
      <c r="K31" s="2">
        <v>0.01</v>
      </c>
      <c r="L31" s="2">
        <v>0.01</v>
      </c>
      <c r="M31" s="2">
        <v>0.01</v>
      </c>
      <c r="N31" s="12">
        <v>1.266</v>
      </c>
      <c r="O31" s="12">
        <v>0.253</v>
      </c>
      <c r="P31" s="13">
        <v>1.2111000000000001</v>
      </c>
      <c r="Q31" s="12">
        <v>1.5189999999999999</v>
      </c>
      <c r="R31" s="25">
        <f t="shared" si="0"/>
        <v>1.4240499999999998</v>
      </c>
      <c r="S31" s="14"/>
      <c r="T31" s="14"/>
      <c r="U31" s="14" t="s">
        <v>92</v>
      </c>
      <c r="V31" s="2">
        <f>VLOOKUP(B31,[1]Sheet1!$C$3:$F$34,4,0)</f>
        <v>2.448</v>
      </c>
      <c r="W31" s="36">
        <f>VLOOKUP(B31,[2]Sheet1!$C$4:$G$35,5,0)</f>
        <v>412</v>
      </c>
      <c r="X31" s="41">
        <f t="shared" si="1"/>
        <v>51.5</v>
      </c>
      <c r="Y31" s="37">
        <f t="shared" si="2"/>
        <v>0.21294999999999975</v>
      </c>
      <c r="Z31" s="39">
        <f t="shared" si="3"/>
        <v>10.966924999999987</v>
      </c>
    </row>
    <row r="32" spans="1:26" ht="19.5" customHeight="1">
      <c r="A32" s="7">
        <v>36</v>
      </c>
      <c r="B32" s="7" t="s">
        <v>105</v>
      </c>
      <c r="C32" s="8" t="s">
        <v>106</v>
      </c>
      <c r="D32" s="8" t="s">
        <v>107</v>
      </c>
      <c r="E32" s="10" t="s">
        <v>20</v>
      </c>
      <c r="F32" s="12">
        <v>0.77400000000000002</v>
      </c>
      <c r="G32" s="12">
        <v>9.4E-2</v>
      </c>
      <c r="H32" s="12">
        <v>0.23400000000000001</v>
      </c>
      <c r="I32" s="12">
        <v>0.104</v>
      </c>
      <c r="J32" s="12">
        <v>0.03</v>
      </c>
      <c r="K32" s="2">
        <v>0.01</v>
      </c>
      <c r="L32" s="2">
        <v>0.01</v>
      </c>
      <c r="M32" s="2">
        <v>0.01</v>
      </c>
      <c r="N32" s="12">
        <v>1.266</v>
      </c>
      <c r="O32" s="12">
        <v>0.253</v>
      </c>
      <c r="P32" s="13">
        <v>1.2111000000000001</v>
      </c>
      <c r="Q32" s="12">
        <v>1.5189999999999999</v>
      </c>
      <c r="R32" s="25">
        <f t="shared" si="0"/>
        <v>1.4240499999999998</v>
      </c>
      <c r="S32" s="14"/>
      <c r="T32" s="14"/>
      <c r="U32" s="14" t="s">
        <v>92</v>
      </c>
      <c r="V32" s="2">
        <f>VLOOKUP(B32,[1]Sheet1!$C$3:$F$34,4,0)</f>
        <v>2.8151999999999999</v>
      </c>
      <c r="W32" s="36">
        <f>VLOOKUP(B32,[2]Sheet1!$C$4:$G$35,5,0)</f>
        <v>364</v>
      </c>
      <c r="X32" s="41">
        <f t="shared" si="1"/>
        <v>45.5</v>
      </c>
      <c r="Y32" s="37">
        <f t="shared" si="2"/>
        <v>0.21294999999999975</v>
      </c>
      <c r="Z32" s="39">
        <f t="shared" si="3"/>
        <v>9.689224999999988</v>
      </c>
    </row>
    <row r="33" spans="1:26" ht="19.5" customHeight="1">
      <c r="A33" s="7">
        <v>37</v>
      </c>
      <c r="B33" s="15" t="s">
        <v>128</v>
      </c>
      <c r="C33" s="8" t="s">
        <v>108</v>
      </c>
      <c r="D33" s="8" t="s">
        <v>109</v>
      </c>
      <c r="E33" s="10" t="s">
        <v>20</v>
      </c>
      <c r="F33" s="12">
        <v>0.16200000000000001</v>
      </c>
      <c r="G33" s="12">
        <v>3.6999999999999998E-2</v>
      </c>
      <c r="H33" s="12">
        <v>9.4E-2</v>
      </c>
      <c r="I33" s="12">
        <v>6.2E-2</v>
      </c>
      <c r="J33" s="12">
        <v>0.05</v>
      </c>
      <c r="K33" s="2">
        <v>0.01</v>
      </c>
      <c r="L33" s="2">
        <v>0.01</v>
      </c>
      <c r="M33" s="2">
        <v>0.01</v>
      </c>
      <c r="N33" s="12">
        <v>0.435</v>
      </c>
      <c r="O33" s="12">
        <v>8.6999999999999994E-2</v>
      </c>
      <c r="P33" s="13">
        <v>0.42</v>
      </c>
      <c r="Q33" s="12">
        <v>0.52200000000000002</v>
      </c>
      <c r="R33" s="25">
        <f t="shared" si="0"/>
        <v>0.47689999999999999</v>
      </c>
      <c r="S33" s="16"/>
      <c r="T33" s="16"/>
      <c r="U33" s="16"/>
      <c r="V33" s="2">
        <f>VLOOKUP(B33,[1]Sheet1!$C$3:$F$34,4,0)</f>
        <v>0.52632000000000001</v>
      </c>
      <c r="W33" s="36">
        <f>VLOOKUP(B33,[2]Sheet1!$C$4:$G$35,5,0)</f>
        <v>6630</v>
      </c>
      <c r="X33" s="41">
        <f t="shared" si="1"/>
        <v>828.75</v>
      </c>
      <c r="Y33" s="37">
        <f t="shared" si="2"/>
        <v>5.6900000000000006E-2</v>
      </c>
      <c r="Z33" s="39">
        <f t="shared" si="3"/>
        <v>47.155875000000002</v>
      </c>
    </row>
    <row r="34" spans="1:26" ht="19.5" customHeight="1">
      <c r="A34" s="7">
        <v>38</v>
      </c>
      <c r="B34" s="7" t="s">
        <v>110</v>
      </c>
      <c r="C34" s="8" t="s">
        <v>111</v>
      </c>
      <c r="D34" s="8" t="s">
        <v>112</v>
      </c>
      <c r="E34" s="10" t="s">
        <v>20</v>
      </c>
      <c r="F34" s="12">
        <v>0.48499999999999999</v>
      </c>
      <c r="G34" s="12">
        <v>0.16700000000000001</v>
      </c>
      <c r="H34" s="12">
        <v>0.313</v>
      </c>
      <c r="I34" s="12">
        <v>0.105</v>
      </c>
      <c r="J34" s="12">
        <v>0.05</v>
      </c>
      <c r="K34" s="2">
        <v>0.01</v>
      </c>
      <c r="L34" s="2">
        <v>0.01</v>
      </c>
      <c r="M34" s="2">
        <v>0.01</v>
      </c>
      <c r="N34" s="12">
        <v>1.1499999999999999</v>
      </c>
      <c r="O34" s="12">
        <v>0.23</v>
      </c>
      <c r="P34" s="13">
        <v>1.38</v>
      </c>
      <c r="Q34" s="12">
        <v>1.38</v>
      </c>
      <c r="R34" s="25">
        <f t="shared" si="0"/>
        <v>1.2919999999999998</v>
      </c>
      <c r="S34" s="14" t="s">
        <v>113</v>
      </c>
      <c r="T34" s="12">
        <v>5852</v>
      </c>
      <c r="U34" s="14" t="s">
        <v>30</v>
      </c>
      <c r="V34" s="2">
        <f>VLOOKUP(B34,[1]Sheet1!$C$3:$F$34,4,0)</f>
        <v>1.0404</v>
      </c>
      <c r="W34" s="36">
        <f>VLOOKUP(B34,[2]Sheet1!$C$4:$G$35,5,0)</f>
        <v>0</v>
      </c>
      <c r="X34" s="41">
        <f t="shared" si="1"/>
        <v>0</v>
      </c>
      <c r="Y34" s="37">
        <f t="shared" si="2"/>
        <v>-8.8000000000000078E-2</v>
      </c>
      <c r="Z34" s="39">
        <f t="shared" si="3"/>
        <v>0</v>
      </c>
    </row>
    <row r="35" spans="1:26" ht="19.5" customHeight="1">
      <c r="A35" s="7">
        <v>39</v>
      </c>
      <c r="B35" s="7" t="s">
        <v>114</v>
      </c>
      <c r="C35" s="8" t="s">
        <v>115</v>
      </c>
      <c r="D35" s="8" t="s">
        <v>116</v>
      </c>
      <c r="E35" s="10" t="s">
        <v>20</v>
      </c>
      <c r="F35" s="12">
        <v>1.7999999999999999E-2</v>
      </c>
      <c r="G35" s="12">
        <v>0.09</v>
      </c>
      <c r="H35" s="12">
        <v>2.1999999999999999E-2</v>
      </c>
      <c r="I35" s="12">
        <v>1.4999999999999999E-2</v>
      </c>
      <c r="J35" s="12">
        <v>0.06</v>
      </c>
      <c r="K35" s="2">
        <v>0.01</v>
      </c>
      <c r="L35" s="2">
        <v>0.01</v>
      </c>
      <c r="M35" s="2">
        <v>0.01</v>
      </c>
      <c r="N35" s="12">
        <v>0.154</v>
      </c>
      <c r="O35" s="12">
        <v>3.1E-2</v>
      </c>
      <c r="P35" s="13">
        <v>0.26</v>
      </c>
      <c r="Q35" s="12">
        <v>0.185</v>
      </c>
      <c r="R35" s="25">
        <f t="shared" si="0"/>
        <v>0.15674999999999997</v>
      </c>
      <c r="S35" s="14"/>
      <c r="T35" s="14"/>
      <c r="U35" s="14"/>
      <c r="V35" s="2" t="e">
        <f>VLOOKUP(B35,[1]Sheet1!$C$3:$F$34,4,0)</f>
        <v>#N/A</v>
      </c>
      <c r="W35" s="36">
        <f>VLOOKUP(B35,[2]Sheet1!$C$4:$G$35,5,0)</f>
        <v>10195</v>
      </c>
      <c r="X35" s="41">
        <f t="shared" si="1"/>
        <v>1274.375</v>
      </c>
      <c r="Y35" s="37">
        <f t="shared" si="2"/>
        <v>-0.10325000000000004</v>
      </c>
      <c r="Z35" s="39">
        <f t="shared" si="3"/>
        <v>-131.57921875000005</v>
      </c>
    </row>
    <row r="36" spans="1:26" ht="19.5" customHeight="1">
      <c r="A36" s="7">
        <v>40</v>
      </c>
      <c r="B36" s="17" t="s">
        <v>117</v>
      </c>
      <c r="C36" s="18" t="s">
        <v>118</v>
      </c>
      <c r="D36" s="19" t="s">
        <v>119</v>
      </c>
      <c r="E36" s="10" t="s">
        <v>20</v>
      </c>
      <c r="F36" s="20">
        <v>4.8000000000000001E-2</v>
      </c>
      <c r="G36" s="20">
        <v>0.02</v>
      </c>
      <c r="H36" s="20">
        <v>5.1999999999999998E-2</v>
      </c>
      <c r="I36" s="20">
        <v>3.4000000000000002E-2</v>
      </c>
      <c r="J36" s="20">
        <v>0.05</v>
      </c>
      <c r="K36" s="2">
        <v>0.01</v>
      </c>
      <c r="L36" s="2">
        <v>0.02</v>
      </c>
      <c r="M36" s="2">
        <v>0.01</v>
      </c>
      <c r="N36" s="20">
        <v>0.24399999999999999</v>
      </c>
      <c r="O36" s="20">
        <v>4.8000000000000001E-2</v>
      </c>
      <c r="P36" s="21">
        <v>6.2799999999999995E-2</v>
      </c>
      <c r="Q36" s="20">
        <v>0.29199999999999998</v>
      </c>
      <c r="R36" s="25">
        <f t="shared" si="0"/>
        <v>0.24889999999999995</v>
      </c>
      <c r="S36" s="22"/>
      <c r="T36" s="22"/>
      <c r="U36" s="22"/>
      <c r="V36" s="2" t="e">
        <f>VLOOKUP(B36,[1]Sheet1!$C$3:$F$34,4,0)</f>
        <v>#N/A</v>
      </c>
      <c r="W36" s="36" t="e">
        <f>VLOOKUP(B36,[2]Sheet1!$C$4:$G$35,5,0)</f>
        <v>#N/A</v>
      </c>
      <c r="X36" s="41" t="e">
        <f t="shared" si="1"/>
        <v>#N/A</v>
      </c>
      <c r="Y36" s="37">
        <f t="shared" si="2"/>
        <v>0.18609999999999996</v>
      </c>
      <c r="Z36" s="39"/>
    </row>
    <row r="37" spans="1:26" ht="19.5" customHeight="1">
      <c r="A37" s="8">
        <v>41</v>
      </c>
      <c r="B37" s="8" t="s">
        <v>120</v>
      </c>
      <c r="C37" s="8" t="s">
        <v>121</v>
      </c>
      <c r="D37" s="8"/>
      <c r="E37" s="8" t="s">
        <v>20</v>
      </c>
      <c r="F37" s="23">
        <v>0.315</v>
      </c>
      <c r="G37" s="23">
        <v>0.156</v>
      </c>
      <c r="H37" s="23">
        <v>0.26</v>
      </c>
      <c r="I37" s="23">
        <v>0.192</v>
      </c>
      <c r="J37" s="23">
        <v>0.08</v>
      </c>
      <c r="K37" s="2">
        <v>0.01</v>
      </c>
      <c r="L37" s="2">
        <v>0.01</v>
      </c>
      <c r="M37" s="2">
        <v>0.01</v>
      </c>
      <c r="N37" s="23">
        <v>1.0329999999999999</v>
      </c>
      <c r="O37" s="23">
        <v>0.2</v>
      </c>
      <c r="P37" s="24">
        <v>1.23</v>
      </c>
      <c r="Q37" s="23">
        <v>1.2330000000000001</v>
      </c>
      <c r="R37" s="25">
        <f t="shared" si="0"/>
        <v>1.15235</v>
      </c>
      <c r="S37" s="8"/>
      <c r="T37" s="8"/>
      <c r="U37" s="8" t="s">
        <v>88</v>
      </c>
      <c r="V37" s="2" t="e">
        <f>VLOOKUP(B37,[1]Sheet1!$C$3:$F$34,4,0)</f>
        <v>#N/A</v>
      </c>
      <c r="W37" s="36">
        <f>VLOOKUP(B37,[2]Sheet1!$C$4:$G$35,5,0)</f>
        <v>175</v>
      </c>
      <c r="X37" s="41">
        <f t="shared" si="1"/>
        <v>21.875</v>
      </c>
      <c r="Y37" s="37">
        <f t="shared" si="2"/>
        <v>-7.7649999999999997E-2</v>
      </c>
      <c r="Z37" s="39">
        <f t="shared" si="3"/>
        <v>-1.6985937499999999</v>
      </c>
    </row>
    <row r="38" spans="1:26" ht="19.5" customHeight="1">
      <c r="A38" s="8">
        <v>42</v>
      </c>
      <c r="B38" s="8" t="s">
        <v>122</v>
      </c>
      <c r="C38" s="8" t="s">
        <v>123</v>
      </c>
      <c r="D38" s="8"/>
      <c r="E38" s="8" t="s">
        <v>20</v>
      </c>
      <c r="F38" s="23">
        <v>0.24299999999999999</v>
      </c>
      <c r="G38" s="23">
        <v>0.11799999999999999</v>
      </c>
      <c r="H38" s="23">
        <v>0.25</v>
      </c>
      <c r="I38" s="23">
        <v>5.2999999999999999E-2</v>
      </c>
      <c r="J38" s="23">
        <v>0.05</v>
      </c>
      <c r="K38" s="2">
        <v>0.01</v>
      </c>
      <c r="L38" s="2">
        <v>0.01</v>
      </c>
      <c r="M38" s="2">
        <v>0.01</v>
      </c>
      <c r="N38" s="23">
        <v>0.74399999999999999</v>
      </c>
      <c r="O38" s="23">
        <v>0.14899999999999999</v>
      </c>
      <c r="P38" s="24">
        <v>0.88</v>
      </c>
      <c r="Q38" s="23">
        <v>0.89300000000000002</v>
      </c>
      <c r="R38" s="25">
        <f t="shared" si="0"/>
        <v>0.82934999999999992</v>
      </c>
      <c r="S38" s="8"/>
      <c r="T38" s="8"/>
      <c r="U38" s="8" t="s">
        <v>124</v>
      </c>
      <c r="V38" s="2">
        <f>VLOOKUP(B38,[1]Sheet1!$C$3:$F$34,4,0)</f>
        <v>0.39168000000000003</v>
      </c>
      <c r="W38" s="36">
        <f>VLOOKUP(B38,[2]Sheet1!$C$4:$G$35,5,0)</f>
        <v>264</v>
      </c>
      <c r="X38" s="41">
        <f t="shared" si="1"/>
        <v>33</v>
      </c>
      <c r="Y38" s="37">
        <f t="shared" si="2"/>
        <v>-5.0650000000000084E-2</v>
      </c>
      <c r="Z38" s="39">
        <f t="shared" si="3"/>
        <v>-1.6714500000000028</v>
      </c>
    </row>
    <row r="39" spans="1:26" ht="19.5" customHeight="1">
      <c r="A39" s="8">
        <v>43</v>
      </c>
      <c r="B39" s="8" t="s">
        <v>125</v>
      </c>
      <c r="C39" s="8" t="s">
        <v>126</v>
      </c>
      <c r="D39" s="8"/>
      <c r="E39" s="8" t="s">
        <v>20</v>
      </c>
      <c r="F39" s="23">
        <v>2.1000000000000001E-2</v>
      </c>
      <c r="G39" s="23">
        <v>1.9E-2</v>
      </c>
      <c r="H39" s="23">
        <v>4.7E-2</v>
      </c>
      <c r="I39" s="23">
        <v>3.3000000000000002E-2</v>
      </c>
      <c r="J39" s="23">
        <v>0.05</v>
      </c>
      <c r="K39" s="23">
        <v>0.01</v>
      </c>
      <c r="L39" s="23">
        <v>0.01</v>
      </c>
      <c r="M39" s="23">
        <v>0.01</v>
      </c>
      <c r="N39" s="23">
        <v>0.2</v>
      </c>
      <c r="O39" s="23">
        <v>0.04</v>
      </c>
      <c r="P39" s="24">
        <v>0.35</v>
      </c>
      <c r="Q39" s="23">
        <v>0.24</v>
      </c>
      <c r="R39" s="25">
        <f t="shared" si="0"/>
        <v>0.20899999999999996</v>
      </c>
      <c r="S39" s="8"/>
      <c r="T39" s="8"/>
      <c r="U39" s="8" t="s">
        <v>127</v>
      </c>
      <c r="V39" s="2" t="e">
        <f>VLOOKUP(B39,[1]Sheet1!$C$3:$F$34,4,0)</f>
        <v>#N/A</v>
      </c>
      <c r="W39" s="36" t="e">
        <f>VLOOKUP(B39,[2]Sheet1!$C$4:$G$35,5,0)</f>
        <v>#N/A</v>
      </c>
      <c r="X39" s="41" t="e">
        <f t="shared" si="1"/>
        <v>#N/A</v>
      </c>
      <c r="Y39" s="37">
        <f t="shared" si="2"/>
        <v>-0.14100000000000001</v>
      </c>
      <c r="Z39" s="39"/>
    </row>
    <row r="40" spans="1:26">
      <c r="P40" s="5">
        <f>SUM(P5:P39)</f>
        <v>24.189515379310347</v>
      </c>
      <c r="Q40" s="5">
        <f t="shared" ref="Q40:U40" si="4">SUM(Q5:Q39)</f>
        <v>29.909999999999993</v>
      </c>
      <c r="R40" s="5">
        <f t="shared" si="4"/>
        <v>27.730500000000003</v>
      </c>
      <c r="S40" s="5">
        <f t="shared" si="4"/>
        <v>1.01</v>
      </c>
      <c r="T40" s="5">
        <f t="shared" si="4"/>
        <v>94682</v>
      </c>
      <c r="U40" s="5">
        <f t="shared" si="4"/>
        <v>0</v>
      </c>
    </row>
    <row r="41" spans="1:26">
      <c r="A41" s="42" t="s">
        <v>136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</row>
    <row r="42" spans="1:26">
      <c r="R42" s="5">
        <f>R40-P40</f>
        <v>3.540984620689656</v>
      </c>
      <c r="S42" s="1" t="s">
        <v>131</v>
      </c>
    </row>
  </sheetData>
  <autoFilter ref="A4:WWB42"/>
  <mergeCells count="28">
    <mergeCell ref="Y2:Y4"/>
    <mergeCell ref="X2:X4"/>
    <mergeCell ref="Z2:Z4"/>
    <mergeCell ref="T2:T3"/>
    <mergeCell ref="U2:U3"/>
    <mergeCell ref="M2:M4"/>
    <mergeCell ref="N2:N4"/>
    <mergeCell ref="O2:O4"/>
    <mergeCell ref="Q2:Q4"/>
    <mergeCell ref="S2:S4"/>
    <mergeCell ref="P2:P4"/>
    <mergeCell ref="R2:R4"/>
    <mergeCell ref="A41:R41"/>
    <mergeCell ref="W2:W4"/>
    <mergeCell ref="B1:U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V2:V4"/>
  </mergeCells>
  <phoneticPr fontId="14" type="noConversion"/>
  <conditionalFormatting sqref="D40 D2 D5:D36 D42:D1048576">
    <cfRule type="duplicateValues" dxfId="0" priority="1"/>
  </conditionalFormatting>
  <pageMargins left="0.55069444444444404" right="0.55069444444444404" top="0.35416666666666702" bottom="0.196527777777778" header="0.31458333333333299" footer="0.156944444444444"/>
  <pageSetup paperSize="9" scale="76" orientation="landscape" r:id="rId1"/>
  <colBreaks count="1" manualBreakCount="1">
    <brk id="18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 horizontalDpi="2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1</vt:lpstr>
      <vt:lpstr>Sheet1</vt:lpstr>
      <vt:lpstr>Sheet2</vt:lpstr>
      <vt:lpstr>Sheet3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zzf</cp:lastModifiedBy>
  <dcterms:created xsi:type="dcterms:W3CDTF">2006-09-13T11:21:00Z</dcterms:created>
  <dcterms:modified xsi:type="dcterms:W3CDTF">2022-09-29T01:31:03Z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023CC4F85CCC450594EF4C50A427D808</vt:lpwstr>
  </property>
  <property fmtid="{D5CDD505-2E9C-101B-9397-08002B2CF9AE}" pid="3" name="KSOProductBuildVer">
    <vt:lpwstr>2052-11.1.0.11830</vt:lpwstr>
  </property>
</Properties>
</file>