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9.23" sheetId="5" r:id="rId1"/>
    <sheet name="9.29" sheetId="8" r:id="rId2"/>
    <sheet name="Sheet1" sheetId="6" r:id="rId3"/>
    <sheet name="Sheet2" sheetId="7" r:id="rId4"/>
  </sheets>
  <definedNames>
    <definedName name="_xlnm._FilterDatabase" localSheetId="1" hidden="1">'9.29'!$A$2:$V$8</definedName>
    <definedName name="_xlnm._FilterDatabase" localSheetId="0" hidden="1">'9.23'!$A$11:$S$92</definedName>
  </definedNames>
  <calcPr calcId="144525"/>
</workbook>
</file>

<file path=xl/sharedStrings.xml><?xml version="1.0" encoding="utf-8"?>
<sst xmlns="http://schemas.openxmlformats.org/spreadsheetml/2006/main" count="280" uniqueCount="153">
  <si>
    <t>备注说明：1、所有客户未达扣款相关责任人进行发票追回。</t>
  </si>
  <si>
    <t>事业部</t>
  </si>
  <si>
    <t>外部客户</t>
  </si>
  <si>
    <t>8月31日
应收账款</t>
  </si>
  <si>
    <t>保证金</t>
  </si>
  <si>
    <t>融资金额</t>
  </si>
  <si>
    <t>扣除保证金后欠款</t>
  </si>
  <si>
    <t>未达扣款</t>
  </si>
  <si>
    <t>7月份预计回款金额</t>
  </si>
  <si>
    <t>最终欠款</t>
  </si>
  <si>
    <t>催款责任人</t>
  </si>
  <si>
    <t>完成时间</t>
  </si>
  <si>
    <t>催款进度（9月23日）</t>
  </si>
  <si>
    <t>北京</t>
  </si>
  <si>
    <t>福田戴姆勒</t>
  </si>
  <si>
    <t>韩香伶</t>
  </si>
  <si>
    <t>正常业务</t>
  </si>
  <si>
    <t>福田北京配件销售分公司</t>
  </si>
  <si>
    <t>白桦</t>
  </si>
  <si>
    <t>福田戴姆勒销售分公司</t>
  </si>
  <si>
    <t>北京汽车集团有限公司越野车分</t>
  </si>
  <si>
    <t>北汽福田汽车股份-欧辉客车</t>
  </si>
  <si>
    <t>付炳瑞</t>
  </si>
  <si>
    <t>沟通联系回款问题</t>
  </si>
  <si>
    <t>北京新能源汽车股份有限公司</t>
  </si>
  <si>
    <t>已清理</t>
  </si>
  <si>
    <t>写处理报告审批提交财务</t>
  </si>
  <si>
    <t>北京汽车集团越野车销售服务有</t>
  </si>
  <si>
    <t>OK</t>
  </si>
  <si>
    <t>河北雷萨工程机械有限责任公司</t>
  </si>
  <si>
    <t>进行对账，未达扣款发票追回</t>
  </si>
  <si>
    <t>北京汽车股份有限公司黄骅分公</t>
  </si>
  <si>
    <t>黄骅市隆润汽车配件有限公司</t>
  </si>
  <si>
    <t>郭国卿</t>
  </si>
  <si>
    <t>注塑机的尾款，用货款抵账</t>
  </si>
  <si>
    <t>山西大运汽车制造有限公司</t>
  </si>
  <si>
    <t>2021年对账函已发给对方，回复有几笔发票差异，继续跟进</t>
  </si>
  <si>
    <t>10月份安排出差进行催款</t>
  </si>
  <si>
    <t>成都大运汽车集团有限公司运城</t>
  </si>
  <si>
    <t>山西利虎集团青耀技术玻璃有限</t>
  </si>
  <si>
    <t>赵伟</t>
  </si>
  <si>
    <t>2020年底财务查凭证，双方不欠款，请财务协助处理，已于财务说明此情况</t>
  </si>
  <si>
    <t>财务查凭证处理</t>
  </si>
  <si>
    <t>北奔重型汽车集团有限公司</t>
  </si>
  <si>
    <t>一汽解放汽车有限公司</t>
  </si>
  <si>
    <t>安徽华菱汽车有限公司</t>
  </si>
  <si>
    <t>赵伟负责联系客户进行账目核对及回款处理</t>
  </si>
  <si>
    <t>联系客户先对账</t>
  </si>
  <si>
    <t>凯马汽车零部件服务有限公司</t>
  </si>
  <si>
    <t>梁东雷</t>
  </si>
  <si>
    <t>已经停供，前期仓储费用三方抵账未回款，今年5月份办理的仓储清退，后续与客户对账跟进回款</t>
  </si>
  <si>
    <t>与客户先对账，后续进行崔款</t>
  </si>
  <si>
    <t>安徽江淮集团重型车分公司</t>
  </si>
  <si>
    <t>付炳瑞9月23日前往江淮公司进行业务沟通及对账，双方账务差异88.5，正在核对，明细账已发给对方</t>
  </si>
  <si>
    <t>因客户月底结账，节后进行核对，核对过完后出具余额调节表</t>
  </si>
  <si>
    <t>中国重汽集团福建海西汽车有限</t>
  </si>
  <si>
    <t>与海西对账差异202元，由于雷雷在跟进账目核对问题，待完成后北京与河北财务合账处理，预计10月份</t>
  </si>
  <si>
    <t>一汽解放青岛汽车有限公司</t>
  </si>
  <si>
    <t>北汽福田山东多功能工厂</t>
  </si>
  <si>
    <t>重汽集团济南商用车公司</t>
  </si>
  <si>
    <t>正在于客户对账，待对完账后，北京与河北合账</t>
  </si>
  <si>
    <t>重汽集团济南特种车公司</t>
  </si>
  <si>
    <t>重汽集团济南卡车公司</t>
  </si>
  <si>
    <t>浙江飞碟汽车制造有限公司五征</t>
  </si>
  <si>
    <t>王献文</t>
  </si>
  <si>
    <t>1、因河北工厂有一笔三包款3000元未交，不给回款，如交三包费可以协调回款到北京户。   2、先与飞碟五征对账，对完账后将北京应付账款并入河北工厂，再回款。9月23日已将北京记账明细发给王献文</t>
  </si>
  <si>
    <t>客户将他们的记账明细已发过来，9月28日已转给我公司财务游志颖进对账，未回复</t>
  </si>
  <si>
    <t>山东五征集团有限公司</t>
  </si>
  <si>
    <t>中国重汽集团济南商用车-轻卡</t>
  </si>
  <si>
    <t>北京新能源汽车股份有限公司青</t>
  </si>
  <si>
    <t>十堰正和车身有限公司</t>
  </si>
  <si>
    <t>李君</t>
  </si>
  <si>
    <t>1、现汇扣10个点财务是否同意？2、走法律诉讼程序。</t>
  </si>
  <si>
    <t>刘建沟通回款，财务同意扣点回款</t>
  </si>
  <si>
    <t>北汽股份株洲分公司</t>
  </si>
  <si>
    <t>张海亮</t>
  </si>
  <si>
    <t>张海亮负责进行账目核对，追回压款</t>
  </si>
  <si>
    <t>湖南华菱汽车有限公司</t>
  </si>
  <si>
    <t>北汽福田汽车股份-长沙汽车厂</t>
  </si>
  <si>
    <t>张海亮负责前往长沙汽车厂进行账目核对，追回压款</t>
  </si>
  <si>
    <t>北汽福田汽车股份有限公司佛山</t>
  </si>
  <si>
    <t>北汽银翔汽车有限公司</t>
  </si>
  <si>
    <t>破产重组，重组完成后5年后还清，张海亮负责跟进进度</t>
  </si>
  <si>
    <t>陕西重型汽车有限公司</t>
  </si>
  <si>
    <t>泾阳御图雄工贸有限公司</t>
  </si>
  <si>
    <t>西安已写欠款说明提交杨总，2018/19年因一笔产品单价错误，造成的差异，当时财务为刘调，</t>
  </si>
  <si>
    <t>提供可参考依据给财务，或写相关说明报告</t>
  </si>
  <si>
    <t>陕西重型汽车有限公司(配件）</t>
  </si>
  <si>
    <t>上海运百国际物流有限公司</t>
  </si>
  <si>
    <t>海外</t>
  </si>
  <si>
    <t>海外业务</t>
  </si>
  <si>
    <t>北汽福田时代领航卡车</t>
  </si>
  <si>
    <t>转河北户供货，现在欠款处理方式1、北京户不保留转河北账户，签三方转账协议并入河北账户，进行回款。2、如保留北京账款，此6000元占户无法回款。请领导决策是否保留北京账户？</t>
  </si>
  <si>
    <t>与领航沟通销户或直接将货款并入河北户</t>
  </si>
  <si>
    <t>河南福田智蓝新能源汽车有限公</t>
  </si>
  <si>
    <t xml:space="preserve"> 戴姆勒（中国）商用车投资有</t>
  </si>
  <si>
    <t>西安</t>
  </si>
  <si>
    <t>陕汽商用车</t>
  </si>
  <si>
    <t>河北</t>
  </si>
  <si>
    <t>北京福田戴姆勒汽车有限公司</t>
  </si>
  <si>
    <t>张馀林、韩香伶</t>
  </si>
  <si>
    <t>此户为河北A0250供货代码，请河北事业部核实现是否还供货，如不供决策是否可清产销户</t>
  </si>
  <si>
    <t>河北出对账表进行对账，营销协助办理销户手续</t>
  </si>
  <si>
    <t>北京福田戴姆勒汽车有限公司(配件)</t>
  </si>
  <si>
    <t>北汽福田汽车股份有限公司时代领航卡车工厂</t>
  </si>
  <si>
    <t>浙江飞碟汽车制造有限公司五征分公司</t>
  </si>
  <si>
    <t>张馀林</t>
  </si>
  <si>
    <t>北汽福田汽车股份有限公司诸城汽车厂</t>
  </si>
  <si>
    <t>北汽福田汽车股份有限公司诸城汽车厂（欧马可）</t>
  </si>
  <si>
    <t>超达汽车配件有限公司</t>
  </si>
  <si>
    <t>有供货，我们欠对方模具款</t>
  </si>
  <si>
    <t>写明事由报告，报财务处理</t>
  </si>
  <si>
    <t>北京优卡动力贸易有限公司</t>
  </si>
  <si>
    <t>江西昌河汽车有限责任公司</t>
  </si>
  <si>
    <t>由张海亮负责跟催，9月底安排出差对此项工作跟进和沟通。</t>
  </si>
  <si>
    <t>走诉讼程序</t>
  </si>
  <si>
    <t>中国重汽集团济南特种车有限公司</t>
  </si>
  <si>
    <t>北京新能源汽车营销有限公司</t>
  </si>
  <si>
    <t>中国重汽集团济南卡车股份有限公司</t>
  </si>
  <si>
    <t>江西志骋汽车有限责任公司景德镇分公司</t>
  </si>
  <si>
    <t>中国重汽集团济南商用车有限公司</t>
  </si>
  <si>
    <t>衡水斑马汽车制造有限公司</t>
  </si>
  <si>
    <t>此客户由河北销售部张馀林负责</t>
  </si>
  <si>
    <t>四川野马汽车股份有限公司</t>
  </si>
  <si>
    <t>质保金，此客户由河北销售部张馀林负责</t>
  </si>
  <si>
    <t>河南福田智蓝新能源汽车有限公司</t>
  </si>
  <si>
    <t>客户系统扣除保证金后不到10000元的欠款，取不到货款信息</t>
  </si>
  <si>
    <t>与客户沟通销户回款或直接将货款并入北京户</t>
  </si>
  <si>
    <t>北京汽车制造厂有限公司黄骅公司</t>
  </si>
  <si>
    <t>滕令超</t>
  </si>
  <si>
    <t>中国重汽集团福建海西汽车有限公司</t>
  </si>
  <si>
    <t>中国重汽集团成都王牌商用车有限公司</t>
  </si>
  <si>
    <t>李谦</t>
  </si>
  <si>
    <t>成都</t>
  </si>
  <si>
    <t>一汽大众汽车有限公司成都分公</t>
  </si>
  <si>
    <t>重庆胜维德赫华翔汽车零部件有</t>
  </si>
  <si>
    <t xml:space="preserve"> 一汽大众汽车有限公司</t>
  </si>
  <si>
    <t>安路普</t>
  </si>
  <si>
    <t>北京中铁物总贸易有限公司</t>
  </si>
  <si>
    <t>9月份回款65.7万元，剩余欠款12.7万元</t>
  </si>
  <si>
    <t>北京瑞隆祥模具有限公司</t>
  </si>
  <si>
    <t>张家口兴和汽车贸易有限公司</t>
  </si>
  <si>
    <t>无法查询账务来源，合同原件之前交由财务保存</t>
  </si>
  <si>
    <t>长春</t>
  </si>
  <si>
    <t>吉林省晟嘉车身制造有限公司</t>
  </si>
  <si>
    <t>合计</t>
  </si>
  <si>
    <t>株洲分公司货款需要按最后入票实际时间4年后回款19年8月16日为公司最后开票日。预计23年8月份提交付款审批。公司标注。未达发票查询中。（4年为车辆三包追溯时间）</t>
  </si>
  <si>
    <t>未完成</t>
  </si>
  <si>
    <t>经调查货款已于2016年4月三方转账至河北光华荣昌公司，其4万余元为三包索赔款，票据未达，现长沙工厂注销，申请公司财务自行处理坏账。</t>
  </si>
  <si>
    <t>银翔公司已经破产清算20年签订债权协议，21年回款20万，余款2024年看重组情况回款。</t>
  </si>
  <si>
    <t>完成</t>
  </si>
  <si>
    <t>正在沟通诉讼程序，申请已提交法务</t>
  </si>
  <si>
    <t>9月回款65.7万正常业务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</si>
</sst>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_-* #,##0_-;\-* #,##0_-;_-* &quot;-&quot;_-;_-@_-"/>
    <numFmt numFmtId="178" formatCode="0.00_ ;[Red]\-0.00\ "/>
    <numFmt numFmtId="179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2"/>
      <name val="微软雅黑"/>
      <charset val="134"/>
    </font>
    <font>
      <sz val="14"/>
      <color theme="1"/>
      <name val="微软雅黑"/>
      <charset val="134"/>
    </font>
    <font>
      <sz val="14"/>
      <color theme="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theme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176" fontId="26" fillId="0" borderId="0" applyBorder="0"/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26" fillId="0" borderId="0"/>
    <xf numFmtId="43" fontId="0" fillId="0" borderId="0" applyFont="0" applyFill="0" applyBorder="0" applyAlignment="0" applyProtection="0">
      <alignment vertical="center"/>
    </xf>
    <xf numFmtId="176" fontId="27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79">
    <xf numFmtId="176" fontId="0" fillId="0" borderId="0" xfId="0"/>
    <xf numFmtId="176" fontId="1" fillId="0" borderId="0" xfId="0" applyFont="1" applyFill="1" applyAlignment="1">
      <alignment vertical="center"/>
    </xf>
    <xf numFmtId="43" fontId="1" fillId="0" borderId="0" xfId="9" applyFont="1" applyFill="1" applyAlignment="1">
      <alignment vertical="center"/>
    </xf>
    <xf numFmtId="176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2" fillId="2" borderId="1" xfId="0" applyFont="1" applyFill="1" applyBorder="1" applyAlignment="1">
      <alignment horizontal="center" vertical="center"/>
    </xf>
    <xf numFmtId="176" fontId="2" fillId="2" borderId="1" xfId="0" applyFont="1" applyFill="1" applyBorder="1" applyAlignment="1">
      <alignment horizontal="center" vertical="center" wrapText="1"/>
    </xf>
    <xf numFmtId="43" fontId="2" fillId="2" borderId="1" xfId="9" applyFont="1" applyFill="1" applyBorder="1" applyAlignment="1">
      <alignment horizontal="center" vertical="center"/>
    </xf>
    <xf numFmtId="176" fontId="3" fillId="0" borderId="1" xfId="0" applyFont="1" applyFill="1" applyBorder="1" applyAlignment="1">
      <alignment horizontal="center" vertical="center"/>
    </xf>
    <xf numFmtId="176" fontId="3" fillId="0" borderId="1" xfId="0" applyFont="1" applyFill="1" applyBorder="1" applyAlignment="1">
      <alignment vertical="center"/>
    </xf>
    <xf numFmtId="43" fontId="3" fillId="0" borderId="1" xfId="9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2" xfId="0" applyFont="1" applyFill="1" applyBorder="1" applyAlignment="1">
      <alignment horizontal="center" vertical="center"/>
    </xf>
    <xf numFmtId="176" fontId="1" fillId="0" borderId="2" xfId="0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right" vertical="center"/>
    </xf>
    <xf numFmtId="43" fontId="1" fillId="0" borderId="1" xfId="9" applyFont="1" applyFill="1" applyBorder="1" applyAlignment="1">
      <alignment vertical="center"/>
    </xf>
    <xf numFmtId="176" fontId="1" fillId="0" borderId="0" xfId="0" applyFont="1" applyFill="1" applyAlignment="1">
      <alignment horizontal="right" vertical="center"/>
    </xf>
    <xf numFmtId="43" fontId="1" fillId="0" borderId="0" xfId="0" applyNumberFormat="1" applyFont="1" applyFill="1" applyAlignment="1">
      <alignment vertical="center"/>
    </xf>
    <xf numFmtId="176" fontId="1" fillId="0" borderId="1" xfId="0" applyFont="1" applyFill="1" applyBorder="1" applyAlignment="1">
      <alignment vertical="center"/>
    </xf>
    <xf numFmtId="43" fontId="2" fillId="2" borderId="1" xfId="9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3" xfId="0" applyFont="1" applyFill="1" applyBorder="1" applyAlignment="1">
      <alignment horizontal="center" vertical="center" wrapText="1"/>
    </xf>
    <xf numFmtId="176" fontId="3" fillId="0" borderId="1" xfId="0" applyFont="1" applyFill="1" applyBorder="1" applyAlignment="1">
      <alignment vertical="center"/>
    </xf>
    <xf numFmtId="176" fontId="3" fillId="0" borderId="3" xfId="0" applyFont="1" applyFill="1" applyBorder="1" applyAlignment="1">
      <alignment vertical="center" wrapText="1"/>
    </xf>
    <xf numFmtId="176" fontId="3" fillId="0" borderId="3" xfId="0" applyFont="1" applyFill="1" applyBorder="1" applyAlignment="1">
      <alignment horizontal="center" vertical="center"/>
    </xf>
    <xf numFmtId="176" fontId="3" fillId="0" borderId="3" xfId="0" applyFont="1" applyFill="1" applyBorder="1" applyAlignment="1">
      <alignment vertical="center"/>
    </xf>
    <xf numFmtId="176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3" borderId="0" xfId="0" applyFont="1" applyFill="1" applyAlignment="1">
      <alignment vertical="center"/>
    </xf>
    <xf numFmtId="176" fontId="5" fillId="0" borderId="0" xfId="0" applyFont="1" applyFill="1" applyAlignment="1">
      <alignment vertical="center"/>
    </xf>
    <xf numFmtId="176" fontId="1" fillId="0" borderId="0" xfId="0" applyFont="1" applyFill="1" applyAlignment="1">
      <alignment horizontal="left" vertical="top"/>
    </xf>
    <xf numFmtId="176" fontId="1" fillId="0" borderId="1" xfId="0" applyFont="1" applyFill="1" applyBorder="1" applyAlignment="1">
      <alignment horizontal="center" vertical="center" wrapText="1"/>
    </xf>
    <xf numFmtId="43" fontId="1" fillId="0" borderId="1" xfId="9" applyFont="1" applyFill="1" applyBorder="1" applyAlignment="1">
      <alignment horizontal="center" vertical="center"/>
    </xf>
    <xf numFmtId="176" fontId="1" fillId="0" borderId="5" xfId="0" applyFont="1" applyFill="1" applyBorder="1" applyAlignment="1">
      <alignment horizontal="center" vertical="center"/>
    </xf>
    <xf numFmtId="176" fontId="1" fillId="3" borderId="1" xfId="0" applyFont="1" applyFill="1" applyBorder="1" applyAlignment="1">
      <alignment vertical="center"/>
    </xf>
    <xf numFmtId="43" fontId="1" fillId="3" borderId="1" xfId="9" applyFont="1" applyFill="1" applyBorder="1" applyAlignment="1">
      <alignment vertical="center"/>
    </xf>
    <xf numFmtId="176" fontId="1" fillId="0" borderId="6" xfId="0" applyFont="1" applyFill="1" applyBorder="1" applyAlignment="1">
      <alignment horizontal="center" vertical="center"/>
    </xf>
    <xf numFmtId="176" fontId="5" fillId="0" borderId="1" xfId="0" applyFont="1" applyFill="1" applyBorder="1" applyAlignment="1">
      <alignment vertical="center"/>
    </xf>
    <xf numFmtId="43" fontId="5" fillId="0" borderId="1" xfId="9" applyFont="1" applyFill="1" applyBorder="1" applyAlignment="1">
      <alignment vertical="center"/>
    </xf>
    <xf numFmtId="176" fontId="1" fillId="3" borderId="1" xfId="0" applyFont="1" applyFill="1" applyBorder="1" applyAlignment="1">
      <alignment horizontal="center" vertical="center"/>
    </xf>
    <xf numFmtId="176" fontId="1" fillId="3" borderId="1" xfId="0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43" fontId="1" fillId="3" borderId="1" xfId="9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right" vertical="center"/>
    </xf>
    <xf numFmtId="179" fontId="1" fillId="3" borderId="5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vertical="center"/>
    </xf>
    <xf numFmtId="43" fontId="1" fillId="0" borderId="1" xfId="9" applyFont="1" applyFill="1" applyBorder="1" applyAlignment="1">
      <alignment horizontal="center" vertical="center" wrapText="1"/>
    </xf>
    <xf numFmtId="176" fontId="1" fillId="0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76" fontId="1" fillId="3" borderId="7" xfId="0" applyFont="1" applyFill="1" applyBorder="1" applyAlignment="1">
      <alignment vertical="center"/>
    </xf>
    <xf numFmtId="176" fontId="1" fillId="0" borderId="7" xfId="0" applyFont="1" applyFill="1" applyBorder="1" applyAlignment="1">
      <alignment vertical="center"/>
    </xf>
    <xf numFmtId="176" fontId="1" fillId="0" borderId="8" xfId="0" applyFont="1" applyFill="1" applyBorder="1" applyAlignment="1">
      <alignment horizontal="center" vertical="center"/>
    </xf>
    <xf numFmtId="176" fontId="1" fillId="0" borderId="9" xfId="0" applyFont="1" applyFill="1" applyBorder="1" applyAlignment="1">
      <alignment horizontal="center" vertical="center"/>
    </xf>
    <xf numFmtId="176" fontId="1" fillId="0" borderId="7" xfId="0" applyFont="1" applyFill="1" applyBorder="1" applyAlignment="1">
      <alignment vertical="center" wrapText="1"/>
    </xf>
    <xf numFmtId="176" fontId="1" fillId="0" borderId="8" xfId="0" applyFont="1" applyFill="1" applyBorder="1" applyAlignment="1">
      <alignment horizontal="left" vertical="center" wrapText="1"/>
    </xf>
    <xf numFmtId="176" fontId="1" fillId="0" borderId="9" xfId="0" applyFont="1" applyFill="1" applyBorder="1" applyAlignment="1">
      <alignment horizontal="left" vertical="center" wrapText="1"/>
    </xf>
    <xf numFmtId="176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7" xfId="0" applyFont="1" applyFill="1" applyBorder="1" applyAlignment="1">
      <alignment vertical="center"/>
    </xf>
    <xf numFmtId="176" fontId="1" fillId="0" borderId="8" xfId="0" applyFont="1" applyFill="1" applyBorder="1" applyAlignment="1">
      <alignment horizontal="center" vertical="center" wrapText="1"/>
    </xf>
    <xf numFmtId="176" fontId="1" fillId="0" borderId="5" xfId="0" applyFont="1" applyFill="1" applyBorder="1" applyAlignment="1">
      <alignment horizontal="center" vertical="center" wrapText="1"/>
    </xf>
    <xf numFmtId="176" fontId="1" fillId="0" borderId="9" xfId="0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center" vertical="center" wrapText="1"/>
    </xf>
    <xf numFmtId="176" fontId="1" fillId="3" borderId="5" xfId="0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vertical="center"/>
    </xf>
    <xf numFmtId="176" fontId="5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right" vertical="center"/>
    </xf>
    <xf numFmtId="176" fontId="1" fillId="0" borderId="5" xfId="0" applyFont="1" applyFill="1" applyBorder="1" applyAlignment="1">
      <alignment vertical="center"/>
    </xf>
    <xf numFmtId="176" fontId="1" fillId="0" borderId="2" xfId="0" applyFont="1" applyFill="1" applyBorder="1" applyAlignment="1">
      <alignment vertical="center"/>
    </xf>
    <xf numFmtId="176" fontId="1" fillId="0" borderId="7" xfId="0" applyFont="1" applyFill="1" applyBorder="1" applyAlignment="1">
      <alignment horizontal="center" vertical="center" wrapText="1"/>
    </xf>
    <xf numFmtId="176" fontId="1" fillId="0" borderId="3" xfId="0" applyFon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 2 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千位分隔 4" xfId="15"/>
    <cellStyle name="注释" xfId="16" builtinId="10"/>
    <cellStyle name="百分比 7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千位分隔 2 11 13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千位分隔[0]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3232_华泰汽车集团2009年年度财务预算（21100台）_2011年下半年华泰汽车控股集团预算编制模板7.13" xfId="55"/>
    <cellStyle name="百分比 3" xfId="56"/>
    <cellStyle name="常规 2" xfId="57"/>
    <cellStyle name="常规 3" xfId="58"/>
    <cellStyle name="常规 5" xfId="59"/>
    <cellStyle name="千位分隔 3" xfId="60"/>
    <cellStyle name="超链接 2" xfId="61"/>
    <cellStyle name="千位分隔 182 2" xfId="62"/>
    <cellStyle name="千位分隔 2" xfId="6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5"/>
  <sheetViews>
    <sheetView zoomScale="85" zoomScaleNormal="85" workbookViewId="0">
      <pane xSplit="2" ySplit="9" topLeftCell="G31" activePane="bottomRight" state="frozen"/>
      <selection/>
      <selection pane="topRight"/>
      <selection pane="bottomLeft"/>
      <selection pane="bottomRight" activeCell="A1" sqref="A1:G7"/>
    </sheetView>
  </sheetViews>
  <sheetFormatPr defaultColWidth="9" defaultRowHeight="16.5"/>
  <cols>
    <col min="1" max="1" width="7" style="1" customWidth="1"/>
    <col min="2" max="2" width="27.5" style="1" customWidth="1"/>
    <col min="3" max="3" width="5.25" style="1" customWidth="1"/>
    <col min="4" max="4" width="16.875" style="1" customWidth="1"/>
    <col min="5" max="6" width="16.125" style="1" customWidth="1"/>
    <col min="7" max="7" width="18.625" style="2" customWidth="1"/>
    <col min="8" max="8" width="13" style="2" customWidth="1"/>
    <col min="9" max="9" width="14.125" style="2" customWidth="1"/>
    <col min="10" max="10" width="16.125" style="2" customWidth="1"/>
    <col min="11" max="11" width="13.375" style="3" customWidth="1"/>
    <col min="12" max="12" width="16" style="4" customWidth="1"/>
    <col min="13" max="13" width="56" style="1" customWidth="1"/>
    <col min="14" max="14" width="23.375" style="3" customWidth="1"/>
    <col min="15" max="16384" width="9" style="1"/>
  </cols>
  <sheetData>
    <row r="1" ht="13.5" spans="1:7">
      <c r="A1" s="36" t="s">
        <v>0</v>
      </c>
      <c r="B1" s="36"/>
      <c r="C1" s="36"/>
      <c r="D1" s="36"/>
      <c r="E1" s="36"/>
      <c r="F1" s="36"/>
      <c r="G1" s="36"/>
    </row>
    <row r="2" ht="13.5" spans="1:7">
      <c r="A2" s="36"/>
      <c r="B2" s="36"/>
      <c r="C2" s="36"/>
      <c r="D2" s="36"/>
      <c r="E2" s="36"/>
      <c r="F2" s="36"/>
      <c r="G2" s="36"/>
    </row>
    <row r="3" ht="13.5" spans="1:7">
      <c r="A3" s="36"/>
      <c r="B3" s="36"/>
      <c r="C3" s="36"/>
      <c r="D3" s="36"/>
      <c r="E3" s="36"/>
      <c r="F3" s="36"/>
      <c r="G3" s="36"/>
    </row>
    <row r="4" ht="13.5" spans="1:7">
      <c r="A4" s="36"/>
      <c r="B4" s="36"/>
      <c r="C4" s="36"/>
      <c r="D4" s="36"/>
      <c r="E4" s="36"/>
      <c r="F4" s="36"/>
      <c r="G4" s="36"/>
    </row>
    <row r="5" ht="13.5" spans="1:7">
      <c r="A5" s="36"/>
      <c r="B5" s="36"/>
      <c r="C5" s="36"/>
      <c r="D5" s="36"/>
      <c r="E5" s="36"/>
      <c r="F5" s="36"/>
      <c r="G5" s="36"/>
    </row>
    <row r="6" ht="13.5" spans="1:7">
      <c r="A6" s="36"/>
      <c r="B6" s="36"/>
      <c r="C6" s="36"/>
      <c r="D6" s="36"/>
      <c r="E6" s="36"/>
      <c r="F6" s="36"/>
      <c r="G6" s="36"/>
    </row>
    <row r="7" ht="13.5" spans="1:7">
      <c r="A7" s="36"/>
      <c r="B7" s="36"/>
      <c r="C7" s="36"/>
      <c r="D7" s="36"/>
      <c r="E7" s="36"/>
      <c r="F7" s="36"/>
      <c r="G7" s="36"/>
    </row>
    <row r="9" ht="33" spans="1:14">
      <c r="A9" s="32" t="s">
        <v>1</v>
      </c>
      <c r="B9" s="32" t="s">
        <v>2</v>
      </c>
      <c r="C9" s="32"/>
      <c r="D9" s="37" t="s">
        <v>3</v>
      </c>
      <c r="E9" s="32" t="s">
        <v>4</v>
      </c>
      <c r="F9" s="32" t="s">
        <v>5</v>
      </c>
      <c r="G9" s="38" t="s">
        <v>6</v>
      </c>
      <c r="H9" s="38" t="s">
        <v>7</v>
      </c>
      <c r="I9" s="53" t="s">
        <v>8</v>
      </c>
      <c r="J9" s="38" t="s">
        <v>9</v>
      </c>
      <c r="K9" s="32" t="s">
        <v>10</v>
      </c>
      <c r="L9" s="33" t="s">
        <v>11</v>
      </c>
      <c r="M9" s="54" t="s">
        <v>12</v>
      </c>
      <c r="N9" s="33">
        <v>44833</v>
      </c>
    </row>
    <row r="10" s="34" customFormat="1" spans="1:14">
      <c r="A10" s="39" t="s">
        <v>13</v>
      </c>
      <c r="B10" s="40" t="s">
        <v>14</v>
      </c>
      <c r="C10" s="40"/>
      <c r="D10" s="41">
        <v>34745316.35</v>
      </c>
      <c r="E10" s="41">
        <v>28137865.5</v>
      </c>
      <c r="F10" s="41">
        <f>32190000-7500000-2200000</f>
        <v>22490000</v>
      </c>
      <c r="G10" s="41">
        <f>D10-E10</f>
        <v>6607450.85</v>
      </c>
      <c r="H10" s="41">
        <v>986221.11</v>
      </c>
      <c r="I10" s="41"/>
      <c r="J10" s="41">
        <f>G10-H10-I10</f>
        <v>5621229.74</v>
      </c>
      <c r="K10" s="45" t="s">
        <v>15</v>
      </c>
      <c r="L10" s="55"/>
      <c r="M10" s="56" t="s">
        <v>16</v>
      </c>
      <c r="N10" s="45"/>
    </row>
    <row r="11" s="34" customFormat="1" spans="1:14">
      <c r="A11" s="42"/>
      <c r="B11" s="40" t="s">
        <v>17</v>
      </c>
      <c r="C11" s="40"/>
      <c r="D11" s="41">
        <v>131289.91</v>
      </c>
      <c r="E11" s="41">
        <v>5000</v>
      </c>
      <c r="F11" s="41"/>
      <c r="G11" s="41">
        <f t="shared" ref="G11:G50" si="0">D11-E11</f>
        <v>126289.91</v>
      </c>
      <c r="H11" s="41">
        <v>22000</v>
      </c>
      <c r="I11" s="41"/>
      <c r="J11" s="41">
        <f>G11-H11-I11</f>
        <v>104289.91</v>
      </c>
      <c r="K11" s="45" t="s">
        <v>18</v>
      </c>
      <c r="L11" s="55"/>
      <c r="M11" s="56" t="s">
        <v>16</v>
      </c>
      <c r="N11" s="45"/>
    </row>
    <row r="12" s="34" customFormat="1" ht="17.45" customHeight="1" spans="1:14">
      <c r="A12" s="42"/>
      <c r="B12" s="40" t="s">
        <v>19</v>
      </c>
      <c r="C12" s="40"/>
      <c r="D12" s="41">
        <v>600436.4</v>
      </c>
      <c r="E12" s="41"/>
      <c r="F12" s="41"/>
      <c r="G12" s="41">
        <f t="shared" si="0"/>
        <v>600436.4</v>
      </c>
      <c r="H12" s="41">
        <v>7500</v>
      </c>
      <c r="I12" s="41"/>
      <c r="J12" s="41">
        <f>G12-H12-I12</f>
        <v>592936.4</v>
      </c>
      <c r="K12" s="45" t="s">
        <v>15</v>
      </c>
      <c r="L12" s="55"/>
      <c r="M12" s="56" t="s">
        <v>16</v>
      </c>
      <c r="N12" s="45"/>
    </row>
    <row r="13" s="34" customFormat="1" spans="1:14">
      <c r="A13" s="42"/>
      <c r="B13" s="40" t="s">
        <v>20</v>
      </c>
      <c r="C13" s="40"/>
      <c r="D13" s="41">
        <v>11567314.94</v>
      </c>
      <c r="E13" s="41"/>
      <c r="F13" s="41"/>
      <c r="G13" s="41">
        <f t="shared" si="0"/>
        <v>11567314.94</v>
      </c>
      <c r="H13" s="41">
        <v>90897.96</v>
      </c>
      <c r="I13" s="41"/>
      <c r="J13" s="41">
        <f>G13-H13-I13</f>
        <v>11476416.98</v>
      </c>
      <c r="K13" s="45" t="s">
        <v>18</v>
      </c>
      <c r="L13" s="55"/>
      <c r="M13" s="56" t="s">
        <v>16</v>
      </c>
      <c r="N13" s="45"/>
    </row>
    <row r="14" spans="1:14">
      <c r="A14" s="42"/>
      <c r="B14" s="15" t="s">
        <v>21</v>
      </c>
      <c r="C14" s="15"/>
      <c r="D14" s="17">
        <v>170816.6</v>
      </c>
      <c r="E14" s="17">
        <v>60000</v>
      </c>
      <c r="F14" s="17"/>
      <c r="G14" s="17">
        <f t="shared" si="0"/>
        <v>110816.6</v>
      </c>
      <c r="H14" s="17">
        <v>698</v>
      </c>
      <c r="I14" s="17"/>
      <c r="J14" s="17">
        <f>G14-H14-I14</f>
        <v>110118.6</v>
      </c>
      <c r="K14" s="32" t="s">
        <v>22</v>
      </c>
      <c r="L14" s="33">
        <v>44864</v>
      </c>
      <c r="M14" s="57" t="s">
        <v>23</v>
      </c>
      <c r="N14" s="32"/>
    </row>
    <row r="15" spans="1:14">
      <c r="A15" s="42"/>
      <c r="B15" s="15" t="s">
        <v>24</v>
      </c>
      <c r="C15" s="15"/>
      <c r="D15" s="17">
        <v>10580.45</v>
      </c>
      <c r="E15" s="17"/>
      <c r="F15" s="17"/>
      <c r="G15" s="17">
        <f t="shared" si="0"/>
        <v>10580.45</v>
      </c>
      <c r="H15" s="17">
        <v>10580.45</v>
      </c>
      <c r="I15" s="17"/>
      <c r="J15" s="17">
        <v>0</v>
      </c>
      <c r="K15" s="32" t="s">
        <v>18</v>
      </c>
      <c r="L15" s="33"/>
      <c r="M15" s="57" t="s">
        <v>25</v>
      </c>
      <c r="N15" s="32" t="s">
        <v>26</v>
      </c>
    </row>
    <row r="16" spans="1:14">
      <c r="A16" s="42"/>
      <c r="B16" s="15" t="s">
        <v>27</v>
      </c>
      <c r="C16" s="15"/>
      <c r="D16" s="17">
        <v>0</v>
      </c>
      <c r="E16" s="17"/>
      <c r="F16" s="17"/>
      <c r="G16" s="17">
        <f t="shared" si="0"/>
        <v>0</v>
      </c>
      <c r="H16" s="17"/>
      <c r="I16" s="17"/>
      <c r="J16" s="17">
        <f t="shared" ref="J16:J50" si="1">G16-H16-I16</f>
        <v>0</v>
      </c>
      <c r="K16" s="32" t="s">
        <v>18</v>
      </c>
      <c r="L16" s="33"/>
      <c r="M16" s="57" t="s">
        <v>25</v>
      </c>
      <c r="N16" s="32" t="s">
        <v>28</v>
      </c>
    </row>
    <row r="17" s="34" customFormat="1" spans="1:14">
      <c r="A17" s="42"/>
      <c r="B17" s="40" t="s">
        <v>29</v>
      </c>
      <c r="C17" s="40"/>
      <c r="D17" s="41">
        <v>412807.62</v>
      </c>
      <c r="E17" s="40"/>
      <c r="F17" s="40"/>
      <c r="G17" s="41">
        <f t="shared" si="0"/>
        <v>412807.62</v>
      </c>
      <c r="H17" s="41">
        <v>380.03</v>
      </c>
      <c r="I17" s="41"/>
      <c r="J17" s="41">
        <f t="shared" si="1"/>
        <v>412427.59</v>
      </c>
      <c r="K17" s="45" t="s">
        <v>15</v>
      </c>
      <c r="L17" s="55"/>
      <c r="M17" s="56" t="s">
        <v>16</v>
      </c>
      <c r="N17" s="45" t="s">
        <v>30</v>
      </c>
    </row>
    <row r="18" spans="1:14">
      <c r="A18" s="42"/>
      <c r="B18" s="15" t="s">
        <v>31</v>
      </c>
      <c r="C18" s="15"/>
      <c r="D18" s="17">
        <v>0</v>
      </c>
      <c r="E18" s="15"/>
      <c r="F18" s="15"/>
      <c r="G18" s="17">
        <f t="shared" si="0"/>
        <v>0</v>
      </c>
      <c r="H18" s="17"/>
      <c r="I18" s="17"/>
      <c r="J18" s="17">
        <f t="shared" si="1"/>
        <v>0</v>
      </c>
      <c r="K18" s="32" t="s">
        <v>18</v>
      </c>
      <c r="L18" s="33"/>
      <c r="M18" s="57" t="s">
        <v>25</v>
      </c>
      <c r="N18" s="32" t="s">
        <v>28</v>
      </c>
    </row>
    <row r="19" spans="1:14">
      <c r="A19" s="42"/>
      <c r="B19" s="15" t="s">
        <v>32</v>
      </c>
      <c r="C19" s="15"/>
      <c r="D19" s="17">
        <v>170000</v>
      </c>
      <c r="E19" s="15"/>
      <c r="F19" s="15"/>
      <c r="G19" s="17">
        <f t="shared" si="0"/>
        <v>170000</v>
      </c>
      <c r="H19" s="17"/>
      <c r="I19" s="17"/>
      <c r="J19" s="17">
        <f t="shared" si="1"/>
        <v>170000</v>
      </c>
      <c r="K19" s="32" t="s">
        <v>33</v>
      </c>
      <c r="L19" s="33"/>
      <c r="M19" s="1" t="s">
        <v>34</v>
      </c>
      <c r="N19" s="32"/>
    </row>
    <row r="20" spans="1:14">
      <c r="A20" s="42"/>
      <c r="B20" s="15" t="s">
        <v>35</v>
      </c>
      <c r="C20" s="15"/>
      <c r="D20" s="17">
        <v>384304.6</v>
      </c>
      <c r="E20" s="15"/>
      <c r="F20" s="15"/>
      <c r="G20" s="17">
        <f t="shared" si="0"/>
        <v>384304.6</v>
      </c>
      <c r="H20" s="17"/>
      <c r="I20" s="17"/>
      <c r="J20" s="17">
        <f t="shared" si="1"/>
        <v>384304.6</v>
      </c>
      <c r="K20" s="39" t="s">
        <v>22</v>
      </c>
      <c r="L20" s="33">
        <v>44926</v>
      </c>
      <c r="M20" s="58" t="s">
        <v>36</v>
      </c>
      <c r="N20" s="39" t="s">
        <v>37</v>
      </c>
    </row>
    <row r="21" spans="1:14">
      <c r="A21" s="42"/>
      <c r="B21" s="15" t="s">
        <v>38</v>
      </c>
      <c r="C21" s="15"/>
      <c r="D21" s="17">
        <v>56690.5</v>
      </c>
      <c r="E21" s="15"/>
      <c r="F21" s="15"/>
      <c r="G21" s="17">
        <f t="shared" si="0"/>
        <v>56690.5</v>
      </c>
      <c r="H21" s="17"/>
      <c r="I21" s="17"/>
      <c r="J21" s="17">
        <f t="shared" si="1"/>
        <v>56690.5</v>
      </c>
      <c r="K21" s="14"/>
      <c r="L21" s="33">
        <v>44926</v>
      </c>
      <c r="M21" s="59"/>
      <c r="N21" s="14"/>
    </row>
    <row r="22" ht="33" spans="1:14">
      <c r="A22" s="42"/>
      <c r="B22" s="15" t="s">
        <v>39</v>
      </c>
      <c r="C22" s="15"/>
      <c r="D22" s="17">
        <v>1100</v>
      </c>
      <c r="E22" s="15"/>
      <c r="F22" s="15"/>
      <c r="G22" s="17">
        <f t="shared" si="0"/>
        <v>1100</v>
      </c>
      <c r="H22" s="17"/>
      <c r="I22" s="17"/>
      <c r="J22" s="17">
        <f t="shared" si="1"/>
        <v>1100</v>
      </c>
      <c r="K22" s="32" t="s">
        <v>40</v>
      </c>
      <c r="L22" s="33">
        <v>44834</v>
      </c>
      <c r="M22" s="60" t="s">
        <v>41</v>
      </c>
      <c r="N22" s="32" t="s">
        <v>42</v>
      </c>
    </row>
    <row r="23" s="34" customFormat="1" spans="1:14">
      <c r="A23" s="42"/>
      <c r="B23" s="40" t="s">
        <v>43</v>
      </c>
      <c r="C23" s="40"/>
      <c r="D23" s="41">
        <v>36121.94</v>
      </c>
      <c r="E23" s="40"/>
      <c r="F23" s="40"/>
      <c r="G23" s="41">
        <f t="shared" si="0"/>
        <v>36121.94</v>
      </c>
      <c r="H23" s="41">
        <v>16241.46</v>
      </c>
      <c r="J23" s="41">
        <f t="shared" si="1"/>
        <v>19880.48</v>
      </c>
      <c r="K23" s="45" t="s">
        <v>22</v>
      </c>
      <c r="L23" s="55"/>
      <c r="M23" s="56" t="s">
        <v>16</v>
      </c>
      <c r="N23" s="45"/>
    </row>
    <row r="24" s="34" customFormat="1" spans="1:14">
      <c r="A24" s="42"/>
      <c r="B24" s="40" t="s">
        <v>44</v>
      </c>
      <c r="C24" s="40"/>
      <c r="D24" s="41">
        <v>987019.31</v>
      </c>
      <c r="E24" s="40"/>
      <c r="F24" s="40"/>
      <c r="G24" s="41">
        <f t="shared" si="0"/>
        <v>987019.31</v>
      </c>
      <c r="H24" s="41">
        <v>119987.52</v>
      </c>
      <c r="I24" s="41"/>
      <c r="J24" s="41">
        <f t="shared" si="1"/>
        <v>867031.79</v>
      </c>
      <c r="K24" s="45" t="s">
        <v>33</v>
      </c>
      <c r="L24" s="55"/>
      <c r="M24" s="56" t="s">
        <v>16</v>
      </c>
      <c r="N24" s="45"/>
    </row>
    <row r="25" spans="1:14">
      <c r="A25" s="42"/>
      <c r="B25" s="15" t="s">
        <v>45</v>
      </c>
      <c r="C25" s="15"/>
      <c r="D25" s="17">
        <v>169181.32</v>
      </c>
      <c r="E25" s="15"/>
      <c r="F25" s="15"/>
      <c r="G25" s="17">
        <f t="shared" si="0"/>
        <v>169181.32</v>
      </c>
      <c r="H25" s="17"/>
      <c r="I25" s="17"/>
      <c r="J25" s="17">
        <f t="shared" si="1"/>
        <v>169181.32</v>
      </c>
      <c r="K25" s="32" t="s">
        <v>40</v>
      </c>
      <c r="L25" s="33">
        <v>44865</v>
      </c>
      <c r="M25" s="57" t="s">
        <v>46</v>
      </c>
      <c r="N25" s="32" t="s">
        <v>47</v>
      </c>
    </row>
    <row r="26" ht="33" spans="1:14">
      <c r="A26" s="42"/>
      <c r="B26" s="15" t="s">
        <v>48</v>
      </c>
      <c r="C26" s="15"/>
      <c r="D26" s="17">
        <v>66133.28</v>
      </c>
      <c r="E26" s="15"/>
      <c r="F26" s="15"/>
      <c r="G26" s="17">
        <f t="shared" si="0"/>
        <v>66133.28</v>
      </c>
      <c r="H26" s="17"/>
      <c r="I26" s="17"/>
      <c r="J26" s="17">
        <f t="shared" si="1"/>
        <v>66133.28</v>
      </c>
      <c r="K26" s="32" t="s">
        <v>49</v>
      </c>
      <c r="L26" s="33">
        <v>44865</v>
      </c>
      <c r="M26" s="60" t="s">
        <v>50</v>
      </c>
      <c r="N26" s="32" t="s">
        <v>51</v>
      </c>
    </row>
    <row r="27" ht="49.5" spans="1:14">
      <c r="A27" s="42"/>
      <c r="B27" s="15" t="s">
        <v>52</v>
      </c>
      <c r="C27" s="15"/>
      <c r="D27" s="17">
        <v>11507.23</v>
      </c>
      <c r="E27" s="15"/>
      <c r="F27" s="15"/>
      <c r="G27" s="17">
        <f t="shared" si="0"/>
        <v>11507.23</v>
      </c>
      <c r="H27" s="17"/>
      <c r="I27" s="17"/>
      <c r="J27" s="17">
        <f t="shared" si="1"/>
        <v>11507.23</v>
      </c>
      <c r="K27" s="32" t="s">
        <v>22</v>
      </c>
      <c r="L27" s="33">
        <v>44865</v>
      </c>
      <c r="M27" s="60" t="s">
        <v>53</v>
      </c>
      <c r="N27" s="37" t="s">
        <v>54</v>
      </c>
    </row>
    <row r="28" ht="66" spans="1:14">
      <c r="A28" s="42"/>
      <c r="B28" s="15" t="s">
        <v>55</v>
      </c>
      <c r="C28" s="15"/>
      <c r="D28" s="17">
        <v>61050.27</v>
      </c>
      <c r="E28" s="15"/>
      <c r="F28" s="15"/>
      <c r="G28" s="17">
        <f t="shared" si="0"/>
        <v>61050.27</v>
      </c>
      <c r="H28" s="17">
        <v>1603.92</v>
      </c>
      <c r="I28" s="17"/>
      <c r="J28" s="17">
        <f t="shared" si="1"/>
        <v>59446.35</v>
      </c>
      <c r="K28" s="32" t="s">
        <v>40</v>
      </c>
      <c r="L28" s="33">
        <v>44865</v>
      </c>
      <c r="M28" s="60" t="s">
        <v>56</v>
      </c>
      <c r="N28" s="37" t="str">
        <f>M28</f>
        <v>与海西对账差异202元，由于雷雷在跟进账目核对问题，待完成后北京与河北财务合账处理，预计10月份</v>
      </c>
    </row>
    <row r="29" s="34" customFormat="1" spans="1:14">
      <c r="A29" s="42"/>
      <c r="B29" s="40" t="s">
        <v>57</v>
      </c>
      <c r="C29" s="40"/>
      <c r="D29" s="41">
        <v>4310708.39</v>
      </c>
      <c r="E29" s="40"/>
      <c r="F29" s="40"/>
      <c r="G29" s="41">
        <f t="shared" si="0"/>
        <v>4310708.39</v>
      </c>
      <c r="H29" s="41">
        <v>34940.33</v>
      </c>
      <c r="I29" s="41"/>
      <c r="J29" s="41">
        <f t="shared" si="1"/>
        <v>4275768.06</v>
      </c>
      <c r="K29" s="45" t="s">
        <v>49</v>
      </c>
      <c r="L29" s="55"/>
      <c r="M29" s="56" t="s">
        <v>16</v>
      </c>
      <c r="N29" s="45"/>
    </row>
    <row r="30" s="34" customFormat="1" spans="1:14">
      <c r="A30" s="42"/>
      <c r="B30" s="40" t="s">
        <v>58</v>
      </c>
      <c r="C30" s="40"/>
      <c r="D30" s="41">
        <v>18737935.48</v>
      </c>
      <c r="E30" s="41">
        <v>3980369</v>
      </c>
      <c r="F30" s="41">
        <v>7800000</v>
      </c>
      <c r="G30" s="41">
        <f t="shared" si="0"/>
        <v>14757566.48</v>
      </c>
      <c r="H30" s="41">
        <v>5010</v>
      </c>
      <c r="I30" s="41"/>
      <c r="J30" s="41">
        <f t="shared" si="1"/>
        <v>14752556.48</v>
      </c>
      <c r="K30" s="45" t="s">
        <v>18</v>
      </c>
      <c r="L30" s="55"/>
      <c r="M30" s="56" t="s">
        <v>16</v>
      </c>
      <c r="N30" s="45"/>
    </row>
    <row r="31" spans="1:14">
      <c r="A31" s="42"/>
      <c r="B31" s="15" t="s">
        <v>59</v>
      </c>
      <c r="C31" s="15"/>
      <c r="D31" s="17">
        <v>805136.98</v>
      </c>
      <c r="E31" s="15"/>
      <c r="F31" s="15"/>
      <c r="G31" s="17">
        <f t="shared" si="0"/>
        <v>805136.98</v>
      </c>
      <c r="H31" s="17">
        <v>33112.68</v>
      </c>
      <c r="I31" s="17"/>
      <c r="J31" s="17">
        <f t="shared" si="1"/>
        <v>772024.3</v>
      </c>
      <c r="K31" s="32" t="s">
        <v>40</v>
      </c>
      <c r="L31" s="33">
        <v>44865</v>
      </c>
      <c r="M31" s="57" t="s">
        <v>60</v>
      </c>
      <c r="N31" s="32"/>
    </row>
    <row r="32" spans="1:14">
      <c r="A32" s="42"/>
      <c r="B32" s="15" t="s">
        <v>61</v>
      </c>
      <c r="C32" s="15"/>
      <c r="D32" s="17">
        <v>90407.88</v>
      </c>
      <c r="E32" s="15"/>
      <c r="F32" s="15"/>
      <c r="G32" s="17">
        <f t="shared" si="0"/>
        <v>90407.88</v>
      </c>
      <c r="H32" s="17">
        <v>90407.88</v>
      </c>
      <c r="I32" s="17"/>
      <c r="J32" s="17">
        <f t="shared" si="1"/>
        <v>0</v>
      </c>
      <c r="K32" s="32" t="s">
        <v>40</v>
      </c>
      <c r="L32" s="33"/>
      <c r="M32" s="57" t="s">
        <v>25</v>
      </c>
      <c r="N32" s="32" t="s">
        <v>28</v>
      </c>
    </row>
    <row r="33" spans="1:14">
      <c r="A33" s="42"/>
      <c r="B33" s="15" t="s">
        <v>62</v>
      </c>
      <c r="C33" s="15"/>
      <c r="D33" s="17">
        <v>120.43</v>
      </c>
      <c r="E33" s="15"/>
      <c r="F33" s="15"/>
      <c r="G33" s="17">
        <f t="shared" si="0"/>
        <v>120.43</v>
      </c>
      <c r="H33" s="17">
        <v>120.43</v>
      </c>
      <c r="I33" s="17"/>
      <c r="J33" s="17">
        <f t="shared" si="1"/>
        <v>0</v>
      </c>
      <c r="K33" s="32" t="s">
        <v>40</v>
      </c>
      <c r="L33" s="33"/>
      <c r="M33" s="57" t="s">
        <v>25</v>
      </c>
      <c r="N33" s="32" t="s">
        <v>28</v>
      </c>
    </row>
    <row r="34" ht="31.5" customHeight="1" spans="1:14">
      <c r="A34" s="42"/>
      <c r="B34" s="15" t="s">
        <v>63</v>
      </c>
      <c r="C34" s="15"/>
      <c r="D34" s="17">
        <v>132430.11</v>
      </c>
      <c r="E34" s="15"/>
      <c r="F34" s="15"/>
      <c r="G34" s="17">
        <f t="shared" si="0"/>
        <v>132430.11</v>
      </c>
      <c r="H34" s="17"/>
      <c r="I34" s="17"/>
      <c r="J34" s="17">
        <f t="shared" si="1"/>
        <v>132430.11</v>
      </c>
      <c r="K34" s="32" t="s">
        <v>64</v>
      </c>
      <c r="L34" s="33">
        <v>44865</v>
      </c>
      <c r="M34" s="61" t="s">
        <v>65</v>
      </c>
      <c r="N34" s="37" t="s">
        <v>66</v>
      </c>
    </row>
    <row r="35" ht="31.5" customHeight="1" spans="1:14">
      <c r="A35" s="42"/>
      <c r="B35" s="15" t="s">
        <v>67</v>
      </c>
      <c r="C35" s="15"/>
      <c r="D35" s="17">
        <v>236180.09</v>
      </c>
      <c r="E35" s="15"/>
      <c r="F35" s="15"/>
      <c r="G35" s="17">
        <f t="shared" si="0"/>
        <v>236180.09</v>
      </c>
      <c r="H35" s="17">
        <v>20047.42</v>
      </c>
      <c r="I35" s="17"/>
      <c r="J35" s="17">
        <f t="shared" si="1"/>
        <v>216132.67</v>
      </c>
      <c r="K35" s="32" t="s">
        <v>64</v>
      </c>
      <c r="L35" s="33">
        <v>44865</v>
      </c>
      <c r="M35" s="62"/>
      <c r="N35" s="37"/>
    </row>
    <row r="36" spans="1:14">
      <c r="A36" s="42"/>
      <c r="B36" s="15" t="s">
        <v>68</v>
      </c>
      <c r="C36" s="15"/>
      <c r="D36" s="17">
        <v>1099.23</v>
      </c>
      <c r="E36" s="15"/>
      <c r="F36" s="15"/>
      <c r="G36" s="17">
        <f t="shared" si="0"/>
        <v>1099.23</v>
      </c>
      <c r="H36" s="17"/>
      <c r="I36" s="17"/>
      <c r="J36" s="17">
        <f t="shared" si="1"/>
        <v>1099.23</v>
      </c>
      <c r="K36" s="32" t="s">
        <v>40</v>
      </c>
      <c r="L36" s="33">
        <v>44865</v>
      </c>
      <c r="M36" s="57" t="s">
        <v>60</v>
      </c>
      <c r="N36" s="32"/>
    </row>
    <row r="37" spans="1:14">
      <c r="A37" s="42"/>
      <c r="B37" s="15" t="s">
        <v>69</v>
      </c>
      <c r="C37" s="15"/>
      <c r="D37" s="17">
        <v>20176</v>
      </c>
      <c r="E37" s="15"/>
      <c r="F37" s="15"/>
      <c r="G37" s="17">
        <f t="shared" si="0"/>
        <v>20176</v>
      </c>
      <c r="H37" s="17">
        <v>20176</v>
      </c>
      <c r="I37" s="17"/>
      <c r="J37" s="17">
        <f t="shared" si="1"/>
        <v>0</v>
      </c>
      <c r="K37" s="32" t="s">
        <v>18</v>
      </c>
      <c r="L37" s="33"/>
      <c r="M37" s="57" t="s">
        <v>25</v>
      </c>
      <c r="N37" s="32" t="s">
        <v>28</v>
      </c>
    </row>
    <row r="38" ht="33" spans="1:14">
      <c r="A38" s="42"/>
      <c r="B38" s="15" t="s">
        <v>70</v>
      </c>
      <c r="C38" s="15"/>
      <c r="D38" s="17">
        <v>156118.29</v>
      </c>
      <c r="E38" s="17"/>
      <c r="F38" s="17"/>
      <c r="G38" s="17">
        <f t="shared" si="0"/>
        <v>156118.29</v>
      </c>
      <c r="H38" s="17"/>
      <c r="I38" s="17"/>
      <c r="J38" s="17">
        <f t="shared" si="1"/>
        <v>156118.29</v>
      </c>
      <c r="K38" s="32" t="s">
        <v>71</v>
      </c>
      <c r="L38" s="33">
        <v>44865</v>
      </c>
      <c r="M38" s="57" t="s">
        <v>72</v>
      </c>
      <c r="N38" s="37" t="s">
        <v>73</v>
      </c>
    </row>
    <row r="39" spans="1:14">
      <c r="A39" s="42"/>
      <c r="B39" s="15" t="s">
        <v>74</v>
      </c>
      <c r="C39" s="15"/>
      <c r="D39" s="17">
        <v>36019.1</v>
      </c>
      <c r="E39" s="17"/>
      <c r="F39" s="17"/>
      <c r="G39" s="17">
        <f t="shared" si="0"/>
        <v>36019.1</v>
      </c>
      <c r="H39" s="17">
        <v>13355.84</v>
      </c>
      <c r="I39" s="17"/>
      <c r="J39" s="17">
        <f t="shared" si="1"/>
        <v>22663.26</v>
      </c>
      <c r="K39" s="32" t="s">
        <v>75</v>
      </c>
      <c r="L39" s="33">
        <v>44865</v>
      </c>
      <c r="M39" s="57" t="s">
        <v>76</v>
      </c>
      <c r="N39" s="32"/>
    </row>
    <row r="40" spans="1:14">
      <c r="A40" s="42"/>
      <c r="B40" s="15" t="s">
        <v>77</v>
      </c>
      <c r="C40" s="15"/>
      <c r="D40" s="17">
        <v>326764.41</v>
      </c>
      <c r="E40" s="17"/>
      <c r="F40" s="17"/>
      <c r="G40" s="17">
        <f t="shared" si="0"/>
        <v>326764.41</v>
      </c>
      <c r="H40" s="17"/>
      <c r="I40" s="17"/>
      <c r="J40" s="17">
        <f t="shared" si="1"/>
        <v>326764.41</v>
      </c>
      <c r="K40" s="32" t="s">
        <v>40</v>
      </c>
      <c r="L40" s="33">
        <v>44865</v>
      </c>
      <c r="M40" s="57" t="s">
        <v>46</v>
      </c>
      <c r="N40" s="32" t="s">
        <v>47</v>
      </c>
    </row>
    <row r="41" spans="1:14">
      <c r="A41" s="42"/>
      <c r="B41" s="15" t="s">
        <v>78</v>
      </c>
      <c r="C41" s="15"/>
      <c r="D41" s="17">
        <v>41890.38</v>
      </c>
      <c r="E41" s="17"/>
      <c r="F41" s="17"/>
      <c r="G41" s="17">
        <f t="shared" si="0"/>
        <v>41890.38</v>
      </c>
      <c r="H41" s="17"/>
      <c r="I41" s="17"/>
      <c r="J41" s="17">
        <f t="shared" si="1"/>
        <v>41890.38</v>
      </c>
      <c r="K41" s="32" t="s">
        <v>75</v>
      </c>
      <c r="L41" s="33">
        <v>44865</v>
      </c>
      <c r="M41" s="57" t="s">
        <v>79</v>
      </c>
      <c r="N41" s="32"/>
    </row>
    <row r="42" s="34" customFormat="1" spans="1:14">
      <c r="A42" s="42"/>
      <c r="B42" s="40" t="s">
        <v>80</v>
      </c>
      <c r="C42" s="40"/>
      <c r="D42" s="41">
        <v>10936184.85</v>
      </c>
      <c r="E42" s="41">
        <v>360099</v>
      </c>
      <c r="F42" s="41"/>
      <c r="G42" s="41">
        <f t="shared" si="0"/>
        <v>10576085.85</v>
      </c>
      <c r="H42" s="41">
        <v>81918.12</v>
      </c>
      <c r="I42" s="41"/>
      <c r="J42" s="41">
        <f t="shared" si="1"/>
        <v>10494167.73</v>
      </c>
      <c r="K42" s="45" t="s">
        <v>18</v>
      </c>
      <c r="L42" s="55"/>
      <c r="M42" s="56" t="s">
        <v>16</v>
      </c>
      <c r="N42" s="45"/>
    </row>
    <row r="43" spans="1:14">
      <c r="A43" s="42"/>
      <c r="B43" s="15" t="s">
        <v>81</v>
      </c>
      <c r="C43" s="15"/>
      <c r="D43" s="17">
        <v>147621.22</v>
      </c>
      <c r="E43" s="17"/>
      <c r="F43" s="17"/>
      <c r="G43" s="17">
        <f t="shared" si="0"/>
        <v>147621.22</v>
      </c>
      <c r="H43" s="17"/>
      <c r="I43" s="17"/>
      <c r="J43" s="17">
        <f t="shared" si="1"/>
        <v>147621.22</v>
      </c>
      <c r="K43" s="32" t="s">
        <v>75</v>
      </c>
      <c r="L43" s="33">
        <v>44865</v>
      </c>
      <c r="M43" s="57" t="s">
        <v>82</v>
      </c>
      <c r="N43" s="32"/>
    </row>
    <row r="44" s="34" customFormat="1" spans="1:14">
      <c r="A44" s="42"/>
      <c r="B44" s="40" t="s">
        <v>83</v>
      </c>
      <c r="C44" s="40"/>
      <c r="D44" s="41">
        <v>6156825.57</v>
      </c>
      <c r="E44" s="41"/>
      <c r="F44" s="41"/>
      <c r="G44" s="41">
        <f t="shared" si="0"/>
        <v>6156825.57</v>
      </c>
      <c r="H44" s="41">
        <v>759200.26</v>
      </c>
      <c r="I44" s="41"/>
      <c r="J44" s="41">
        <f t="shared" si="1"/>
        <v>5397625.31</v>
      </c>
      <c r="K44" s="45" t="s">
        <v>49</v>
      </c>
      <c r="L44" s="55"/>
      <c r="M44" s="56" t="s">
        <v>16</v>
      </c>
      <c r="N44" s="45"/>
    </row>
    <row r="45" ht="33" spans="1:14">
      <c r="A45" s="42"/>
      <c r="B45" s="15" t="s">
        <v>84</v>
      </c>
      <c r="C45" s="15"/>
      <c r="D45" s="17">
        <v>33721.84</v>
      </c>
      <c r="E45" s="17"/>
      <c r="F45" s="17"/>
      <c r="G45" s="17">
        <f t="shared" si="0"/>
        <v>33721.84</v>
      </c>
      <c r="H45" s="17"/>
      <c r="I45" s="17"/>
      <c r="J45" s="17">
        <f t="shared" si="1"/>
        <v>33721.84</v>
      </c>
      <c r="K45" s="32" t="s">
        <v>71</v>
      </c>
      <c r="L45" s="33">
        <v>44865</v>
      </c>
      <c r="M45" s="60" t="s">
        <v>85</v>
      </c>
      <c r="N45" s="37" t="s">
        <v>86</v>
      </c>
    </row>
    <row r="46" s="34" customFormat="1" spans="1:14">
      <c r="A46" s="42"/>
      <c r="B46" s="40" t="s">
        <v>87</v>
      </c>
      <c r="C46" s="40"/>
      <c r="D46" s="41">
        <v>259233.95</v>
      </c>
      <c r="E46" s="41"/>
      <c r="F46" s="41"/>
      <c r="G46" s="41">
        <f t="shared" si="0"/>
        <v>259233.95</v>
      </c>
      <c r="H46" s="41"/>
      <c r="I46" s="41"/>
      <c r="J46" s="41">
        <f t="shared" si="1"/>
        <v>259233.95</v>
      </c>
      <c r="K46" s="45" t="s">
        <v>49</v>
      </c>
      <c r="L46" s="55"/>
      <c r="M46" s="56" t="s">
        <v>16</v>
      </c>
      <c r="N46" s="45"/>
    </row>
    <row r="47" s="35" customFormat="1" spans="1:14">
      <c r="A47" s="42"/>
      <c r="B47" s="43" t="s">
        <v>88</v>
      </c>
      <c r="C47" s="43" t="s">
        <v>89</v>
      </c>
      <c r="D47" s="44">
        <v>14387.16</v>
      </c>
      <c r="E47" s="44"/>
      <c r="F47" s="44"/>
      <c r="G47" s="44">
        <f t="shared" si="0"/>
        <v>14387.16</v>
      </c>
      <c r="H47" s="44"/>
      <c r="I47" s="44"/>
      <c r="J47" s="44">
        <f t="shared" si="1"/>
        <v>14387.16</v>
      </c>
      <c r="K47" s="63"/>
      <c r="L47" s="64"/>
      <c r="M47" s="65" t="s">
        <v>90</v>
      </c>
      <c r="N47" s="63"/>
    </row>
    <row r="48" ht="49.5" spans="1:14">
      <c r="A48" s="42"/>
      <c r="B48" s="15" t="s">
        <v>91</v>
      </c>
      <c r="C48" s="15"/>
      <c r="D48" s="17">
        <v>6793.87999999989</v>
      </c>
      <c r="E48" s="17"/>
      <c r="F48" s="17"/>
      <c r="G48" s="17">
        <f t="shared" si="0"/>
        <v>6793.87999999989</v>
      </c>
      <c r="H48" s="17"/>
      <c r="I48" s="17"/>
      <c r="J48" s="17">
        <f t="shared" si="1"/>
        <v>6793.87999999989</v>
      </c>
      <c r="K48" s="32" t="s">
        <v>18</v>
      </c>
      <c r="L48" s="33">
        <v>44865</v>
      </c>
      <c r="M48" s="60" t="s">
        <v>92</v>
      </c>
      <c r="N48" s="37" t="s">
        <v>93</v>
      </c>
    </row>
    <row r="49" s="34" customFormat="1" spans="1:14">
      <c r="A49" s="42"/>
      <c r="B49" s="40" t="s">
        <v>94</v>
      </c>
      <c r="C49" s="40"/>
      <c r="D49" s="41">
        <v>622533</v>
      </c>
      <c r="E49" s="41"/>
      <c r="F49" s="41"/>
      <c r="G49" s="41">
        <f t="shared" si="0"/>
        <v>622533</v>
      </c>
      <c r="H49" s="41"/>
      <c r="I49" s="41"/>
      <c r="J49" s="41">
        <f t="shared" si="1"/>
        <v>622533</v>
      </c>
      <c r="K49" s="45" t="s">
        <v>18</v>
      </c>
      <c r="L49" s="55"/>
      <c r="M49" s="56" t="s">
        <v>16</v>
      </c>
      <c r="N49" s="45"/>
    </row>
    <row r="50" s="35" customFormat="1" spans="1:14">
      <c r="A50" s="14"/>
      <c r="B50" s="43" t="s">
        <v>95</v>
      </c>
      <c r="C50" s="43" t="s">
        <v>89</v>
      </c>
      <c r="D50" s="44">
        <v>3084.89999999999</v>
      </c>
      <c r="E50" s="44"/>
      <c r="F50" s="44"/>
      <c r="G50" s="44">
        <f t="shared" si="0"/>
        <v>3084.89999999999</v>
      </c>
      <c r="H50" s="44"/>
      <c r="I50" s="44"/>
      <c r="J50" s="44">
        <f t="shared" si="1"/>
        <v>3084.89999999999</v>
      </c>
      <c r="K50" s="63"/>
      <c r="L50" s="64"/>
      <c r="M50" s="65" t="s">
        <v>90</v>
      </c>
      <c r="N50" s="63"/>
    </row>
    <row r="51" s="34" customFormat="1" spans="1:14">
      <c r="A51" s="45" t="s">
        <v>96</v>
      </c>
      <c r="B51" s="46" t="s">
        <v>97</v>
      </c>
      <c r="C51" s="46"/>
      <c r="D51" s="47">
        <v>29826179.82</v>
      </c>
      <c r="E51" s="48">
        <v>5668523.64</v>
      </c>
      <c r="F51" s="48">
        <v>10000000</v>
      </c>
      <c r="G51" s="41">
        <v>24157656.18</v>
      </c>
      <c r="H51" s="41"/>
      <c r="I51" s="41">
        <v>1007100</v>
      </c>
      <c r="J51" s="41">
        <v>15618299.08</v>
      </c>
      <c r="K51" s="45" t="s">
        <v>71</v>
      </c>
      <c r="L51" s="55"/>
      <c r="M51" s="56" t="s">
        <v>16</v>
      </c>
      <c r="N51" s="45"/>
    </row>
    <row r="52" spans="1:14">
      <c r="A52" s="39" t="s">
        <v>98</v>
      </c>
      <c r="B52" s="15" t="s">
        <v>99</v>
      </c>
      <c r="C52" s="15"/>
      <c r="D52" s="16">
        <v>294134.98</v>
      </c>
      <c r="E52" s="16">
        <v>11309</v>
      </c>
      <c r="F52" s="16"/>
      <c r="G52" s="17">
        <f t="shared" ref="G52:G53" si="2">D52-E52</f>
        <v>282825.98</v>
      </c>
      <c r="H52" s="17"/>
      <c r="I52" s="17"/>
      <c r="J52" s="17">
        <f t="shared" ref="J52:J72" si="3">G52-I52</f>
        <v>282825.98</v>
      </c>
      <c r="K52" s="32" t="s">
        <v>100</v>
      </c>
      <c r="L52" s="33">
        <v>44865</v>
      </c>
      <c r="M52" s="66" t="s">
        <v>101</v>
      </c>
      <c r="N52" s="67" t="s">
        <v>102</v>
      </c>
    </row>
    <row r="53" spans="1:14">
      <c r="A53" s="42"/>
      <c r="B53" s="15" t="s">
        <v>103</v>
      </c>
      <c r="C53" s="15"/>
      <c r="D53" s="16">
        <v>57903.93</v>
      </c>
      <c r="E53" s="16"/>
      <c r="F53" s="16"/>
      <c r="G53" s="17">
        <f t="shared" si="2"/>
        <v>57903.93</v>
      </c>
      <c r="H53" s="17"/>
      <c r="I53" s="17"/>
      <c r="J53" s="17">
        <f t="shared" si="3"/>
        <v>57903.93</v>
      </c>
      <c r="K53" s="32" t="s">
        <v>100</v>
      </c>
      <c r="L53" s="33">
        <v>44865</v>
      </c>
      <c r="M53" s="68"/>
      <c r="N53" s="69"/>
    </row>
    <row r="54" s="34" customFormat="1" spans="1:14">
      <c r="A54" s="42"/>
      <c r="B54" s="40" t="s">
        <v>104</v>
      </c>
      <c r="C54" s="40"/>
      <c r="D54" s="49">
        <v>4179137.4</v>
      </c>
      <c r="E54" s="49">
        <v>2597800</v>
      </c>
      <c r="F54" s="49">
        <v>2300000</v>
      </c>
      <c r="G54" s="41">
        <f>D54-F54</f>
        <v>1879137.4</v>
      </c>
      <c r="H54" s="41">
        <v>616981.64</v>
      </c>
      <c r="I54" s="41"/>
      <c r="J54" s="41">
        <f t="shared" si="3"/>
        <v>1879137.4</v>
      </c>
      <c r="K54" s="45" t="s">
        <v>18</v>
      </c>
      <c r="L54" s="55"/>
      <c r="M54" s="56" t="s">
        <v>16</v>
      </c>
      <c r="N54" s="45"/>
    </row>
    <row r="55" s="34" customFormat="1" spans="1:14">
      <c r="A55" s="42"/>
      <c r="B55" s="40" t="s">
        <v>105</v>
      </c>
      <c r="C55" s="40"/>
      <c r="D55" s="49">
        <v>424302.23</v>
      </c>
      <c r="E55" s="50">
        <v>200000</v>
      </c>
      <c r="F55" s="49"/>
      <c r="G55" s="41">
        <f>D55-E55</f>
        <v>224302.23</v>
      </c>
      <c r="H55" s="41"/>
      <c r="I55" s="41"/>
      <c r="J55" s="41">
        <f t="shared" si="3"/>
        <v>224302.23</v>
      </c>
      <c r="K55" s="70" t="s">
        <v>106</v>
      </c>
      <c r="L55" s="55"/>
      <c r="M55" s="56" t="s">
        <v>16</v>
      </c>
      <c r="N55" s="45"/>
    </row>
    <row r="56" s="34" customFormat="1" spans="1:14">
      <c r="A56" s="42"/>
      <c r="B56" s="40" t="s">
        <v>67</v>
      </c>
      <c r="C56" s="40"/>
      <c r="D56" s="49">
        <v>145654.3</v>
      </c>
      <c r="E56" s="51"/>
      <c r="F56" s="49"/>
      <c r="G56" s="49">
        <f>D56-E56</f>
        <v>145654.3</v>
      </c>
      <c r="H56" s="49"/>
      <c r="I56" s="49"/>
      <c r="J56" s="41">
        <f t="shared" si="3"/>
        <v>145654.3</v>
      </c>
      <c r="K56" s="70" t="s">
        <v>106</v>
      </c>
      <c r="L56" s="55"/>
      <c r="M56" s="56" t="s">
        <v>16</v>
      </c>
      <c r="N56" s="45"/>
    </row>
    <row r="57" s="34" customFormat="1" ht="14.45" customHeight="1" spans="1:14">
      <c r="A57" s="42"/>
      <c r="B57" s="40" t="s">
        <v>107</v>
      </c>
      <c r="C57" s="40"/>
      <c r="D57" s="49">
        <v>4167223.58</v>
      </c>
      <c r="E57" s="49">
        <v>3186100</v>
      </c>
      <c r="F57" s="49">
        <v>3600000</v>
      </c>
      <c r="G57" s="49">
        <f>D57-F57</f>
        <v>567223.58</v>
      </c>
      <c r="H57" s="49">
        <v>23087</v>
      </c>
      <c r="I57" s="49"/>
      <c r="J57" s="41">
        <f t="shared" si="3"/>
        <v>567223.58</v>
      </c>
      <c r="K57" s="45" t="s">
        <v>18</v>
      </c>
      <c r="L57" s="55"/>
      <c r="M57" s="56" t="s">
        <v>16</v>
      </c>
      <c r="N57" s="45"/>
    </row>
    <row r="58" s="34" customFormat="1" ht="14.45" customHeight="1" spans="1:14">
      <c r="A58" s="42"/>
      <c r="B58" s="40" t="s">
        <v>108</v>
      </c>
      <c r="C58" s="40"/>
      <c r="D58" s="49">
        <v>3564035.71</v>
      </c>
      <c r="E58" s="49">
        <v>2922800</v>
      </c>
      <c r="F58" s="49">
        <v>2900000</v>
      </c>
      <c r="G58" s="49">
        <f>D58-F58</f>
        <v>664035.71</v>
      </c>
      <c r="H58" s="49">
        <v>196627.38</v>
      </c>
      <c r="I58" s="49"/>
      <c r="J58" s="41">
        <f t="shared" si="3"/>
        <v>664035.71</v>
      </c>
      <c r="K58" s="45" t="s">
        <v>18</v>
      </c>
      <c r="L58" s="55"/>
      <c r="M58" s="56" t="s">
        <v>16</v>
      </c>
      <c r="N58" s="45"/>
    </row>
    <row r="59" spans="1:14">
      <c r="A59" s="42"/>
      <c r="B59" s="15" t="s">
        <v>109</v>
      </c>
      <c r="C59" s="15"/>
      <c r="D59" s="16">
        <v>4583.2</v>
      </c>
      <c r="E59" s="16"/>
      <c r="F59" s="16"/>
      <c r="G59" s="16">
        <f t="shared" ref="G59:G72" si="4">D59-E59</f>
        <v>4583.2</v>
      </c>
      <c r="H59" s="16"/>
      <c r="I59" s="16"/>
      <c r="J59" s="17">
        <f t="shared" si="3"/>
        <v>4583.2</v>
      </c>
      <c r="K59" s="32" t="s">
        <v>18</v>
      </c>
      <c r="L59" s="33"/>
      <c r="M59" s="57" t="s">
        <v>110</v>
      </c>
      <c r="N59" s="32" t="s">
        <v>111</v>
      </c>
    </row>
    <row r="60" spans="1:14">
      <c r="A60" s="42"/>
      <c r="B60" s="15" t="s">
        <v>112</v>
      </c>
      <c r="C60" s="15"/>
      <c r="D60" s="16">
        <v>0</v>
      </c>
      <c r="E60" s="16"/>
      <c r="F60" s="16"/>
      <c r="G60" s="16">
        <f t="shared" si="4"/>
        <v>0</v>
      </c>
      <c r="H60" s="16"/>
      <c r="I60" s="16"/>
      <c r="J60" s="17">
        <f t="shared" si="3"/>
        <v>0</v>
      </c>
      <c r="K60" s="32" t="s">
        <v>33</v>
      </c>
      <c r="L60" s="33"/>
      <c r="M60" s="57" t="s">
        <v>25</v>
      </c>
      <c r="N60" s="32" t="s">
        <v>28</v>
      </c>
    </row>
    <row r="61" spans="1:14">
      <c r="A61" s="42"/>
      <c r="B61" s="15" t="s">
        <v>113</v>
      </c>
      <c r="C61" s="15"/>
      <c r="D61" s="16">
        <v>365637.34</v>
      </c>
      <c r="E61" s="52"/>
      <c r="F61" s="16"/>
      <c r="G61" s="16">
        <f t="shared" si="4"/>
        <v>365637.34</v>
      </c>
      <c r="H61" s="16"/>
      <c r="I61" s="16"/>
      <c r="J61" s="17">
        <f t="shared" si="3"/>
        <v>365637.34</v>
      </c>
      <c r="K61" s="32" t="s">
        <v>75</v>
      </c>
      <c r="L61" s="33">
        <v>44865</v>
      </c>
      <c r="M61" s="57" t="s">
        <v>114</v>
      </c>
      <c r="N61" s="32" t="s">
        <v>115</v>
      </c>
    </row>
    <row r="62" s="34" customFormat="1" ht="14.45" customHeight="1" spans="1:14">
      <c r="A62" s="42"/>
      <c r="B62" s="40" t="s">
        <v>116</v>
      </c>
      <c r="C62" s="40"/>
      <c r="D62" s="49">
        <v>237315.52</v>
      </c>
      <c r="E62" s="49">
        <v>50000</v>
      </c>
      <c r="F62" s="49"/>
      <c r="G62" s="49">
        <f t="shared" si="4"/>
        <v>187315.52</v>
      </c>
      <c r="H62" s="49">
        <v>61049.64</v>
      </c>
      <c r="I62" s="49"/>
      <c r="J62" s="41">
        <f t="shared" si="3"/>
        <v>187315.52</v>
      </c>
      <c r="K62" s="45" t="s">
        <v>40</v>
      </c>
      <c r="L62" s="55"/>
      <c r="M62" s="56" t="s">
        <v>16</v>
      </c>
      <c r="N62" s="45"/>
    </row>
    <row r="63" spans="1:14">
      <c r="A63" s="42"/>
      <c r="B63" s="15" t="s">
        <v>117</v>
      </c>
      <c r="C63" s="15"/>
      <c r="D63" s="16">
        <v>0</v>
      </c>
      <c r="E63" s="16"/>
      <c r="F63" s="16"/>
      <c r="G63" s="16">
        <f t="shared" si="4"/>
        <v>0</v>
      </c>
      <c r="H63" s="16"/>
      <c r="I63" s="16"/>
      <c r="J63" s="17">
        <f t="shared" si="3"/>
        <v>0</v>
      </c>
      <c r="K63" s="32" t="s">
        <v>33</v>
      </c>
      <c r="L63" s="33"/>
      <c r="M63" s="57" t="s">
        <v>25</v>
      </c>
      <c r="N63" s="32" t="s">
        <v>28</v>
      </c>
    </row>
    <row r="64" s="34" customFormat="1" spans="1:14">
      <c r="A64" s="42"/>
      <c r="B64" s="40" t="s">
        <v>118</v>
      </c>
      <c r="C64" s="40"/>
      <c r="D64" s="49">
        <v>1165224.83</v>
      </c>
      <c r="E64" s="49">
        <v>100000</v>
      </c>
      <c r="F64" s="49"/>
      <c r="G64" s="49">
        <f t="shared" si="4"/>
        <v>1065224.83</v>
      </c>
      <c r="H64" s="49"/>
      <c r="I64" s="49"/>
      <c r="J64" s="41">
        <f t="shared" si="3"/>
        <v>1065224.83</v>
      </c>
      <c r="K64" s="45" t="s">
        <v>40</v>
      </c>
      <c r="L64" s="55"/>
      <c r="M64" s="56" t="s">
        <v>16</v>
      </c>
      <c r="N64" s="45"/>
    </row>
    <row r="65" ht="14.45" customHeight="1" spans="1:14">
      <c r="A65" s="42"/>
      <c r="B65" s="15" t="s">
        <v>119</v>
      </c>
      <c r="C65" s="15"/>
      <c r="D65" s="16">
        <v>176261.8</v>
      </c>
      <c r="E65" s="16"/>
      <c r="F65" s="16"/>
      <c r="G65" s="16">
        <f t="shared" si="4"/>
        <v>176261.8</v>
      </c>
      <c r="H65" s="16"/>
      <c r="I65" s="16"/>
      <c r="J65" s="17">
        <f t="shared" si="3"/>
        <v>176261.8</v>
      </c>
      <c r="K65" s="32" t="s">
        <v>75</v>
      </c>
      <c r="L65" s="33">
        <v>44865</v>
      </c>
      <c r="M65" s="57" t="s">
        <v>114</v>
      </c>
      <c r="N65" s="32" t="s">
        <v>115</v>
      </c>
    </row>
    <row r="66" s="34" customFormat="1" spans="1:14">
      <c r="A66" s="42"/>
      <c r="B66" s="40" t="s">
        <v>120</v>
      </c>
      <c r="C66" s="40"/>
      <c r="D66" s="49">
        <v>3344311.26</v>
      </c>
      <c r="E66" s="49">
        <v>300000</v>
      </c>
      <c r="F66" s="49"/>
      <c r="G66" s="49">
        <f t="shared" si="4"/>
        <v>3044311.26</v>
      </c>
      <c r="H66" s="49"/>
      <c r="I66" s="49"/>
      <c r="J66" s="41">
        <f t="shared" si="3"/>
        <v>3044311.26</v>
      </c>
      <c r="K66" s="45" t="s">
        <v>40</v>
      </c>
      <c r="L66" s="55"/>
      <c r="M66" s="56" t="s">
        <v>16</v>
      </c>
      <c r="N66" s="45"/>
    </row>
    <row r="67" ht="14.45" customHeight="1" spans="1:14">
      <c r="A67" s="42"/>
      <c r="B67" s="15" t="s">
        <v>121</v>
      </c>
      <c r="C67" s="15"/>
      <c r="D67" s="16">
        <v>9931.98999999999</v>
      </c>
      <c r="E67" s="16"/>
      <c r="F67" s="16"/>
      <c r="G67" s="16">
        <f t="shared" si="4"/>
        <v>9931.98999999999</v>
      </c>
      <c r="H67" s="71"/>
      <c r="I67" s="71"/>
      <c r="J67" s="17">
        <f t="shared" si="3"/>
        <v>9931.98999999999</v>
      </c>
      <c r="K67" s="39" t="s">
        <v>106</v>
      </c>
      <c r="L67" s="33"/>
      <c r="M67" s="57" t="s">
        <v>122</v>
      </c>
      <c r="N67" s="32"/>
    </row>
    <row r="68" spans="1:14">
      <c r="A68" s="42"/>
      <c r="B68" s="15" t="s">
        <v>123</v>
      </c>
      <c r="C68" s="15"/>
      <c r="D68" s="16">
        <v>8304.75</v>
      </c>
      <c r="E68" s="16"/>
      <c r="F68" s="16"/>
      <c r="G68" s="16">
        <f t="shared" si="4"/>
        <v>8304.75</v>
      </c>
      <c r="H68" s="71"/>
      <c r="I68" s="71"/>
      <c r="J68" s="17">
        <f t="shared" si="3"/>
        <v>8304.75</v>
      </c>
      <c r="K68" s="39" t="s">
        <v>106</v>
      </c>
      <c r="L68" s="33"/>
      <c r="M68" s="57" t="s">
        <v>124</v>
      </c>
      <c r="N68" s="32"/>
    </row>
    <row r="69" ht="33" spans="1:14">
      <c r="A69" s="42"/>
      <c r="B69" s="15" t="s">
        <v>125</v>
      </c>
      <c r="C69" s="15"/>
      <c r="D69" s="16">
        <v>9498.89</v>
      </c>
      <c r="E69" s="16">
        <v>8727</v>
      </c>
      <c r="F69" s="16"/>
      <c r="G69" s="16">
        <f t="shared" si="4"/>
        <v>771.889999999999</v>
      </c>
      <c r="H69" s="16"/>
      <c r="I69" s="16"/>
      <c r="J69" s="17">
        <f t="shared" si="3"/>
        <v>771.889999999999</v>
      </c>
      <c r="K69" s="32" t="s">
        <v>18</v>
      </c>
      <c r="L69" s="33"/>
      <c r="M69" s="57" t="s">
        <v>126</v>
      </c>
      <c r="N69" s="37" t="s">
        <v>127</v>
      </c>
    </row>
    <row r="70" spans="1:14">
      <c r="A70" s="42"/>
      <c r="B70" s="15" t="s">
        <v>128</v>
      </c>
      <c r="C70" s="15"/>
      <c r="D70" s="16">
        <v>0</v>
      </c>
      <c r="E70" s="16"/>
      <c r="F70" s="16"/>
      <c r="G70" s="16">
        <f t="shared" si="4"/>
        <v>0</v>
      </c>
      <c r="H70" s="16"/>
      <c r="I70" s="16"/>
      <c r="J70" s="17">
        <f t="shared" si="3"/>
        <v>0</v>
      </c>
      <c r="K70" s="32" t="s">
        <v>129</v>
      </c>
      <c r="L70" s="33"/>
      <c r="M70" s="57" t="s">
        <v>25</v>
      </c>
      <c r="N70" s="32" t="s">
        <v>28</v>
      </c>
    </row>
    <row r="71" spans="1:14">
      <c r="A71" s="42"/>
      <c r="B71" s="15" t="s">
        <v>130</v>
      </c>
      <c r="C71" s="15"/>
      <c r="D71" s="16">
        <v>-7225.66999999998</v>
      </c>
      <c r="E71" s="16"/>
      <c r="F71" s="16"/>
      <c r="G71" s="16">
        <f t="shared" si="4"/>
        <v>-7225.66999999998</v>
      </c>
      <c r="H71" s="16"/>
      <c r="I71" s="16"/>
      <c r="J71" s="17">
        <f t="shared" si="3"/>
        <v>-7225.66999999998</v>
      </c>
      <c r="K71" s="32" t="s">
        <v>40</v>
      </c>
      <c r="L71" s="33"/>
      <c r="M71" s="57"/>
      <c r="N71" s="75"/>
    </row>
    <row r="72" spans="1:14">
      <c r="A72" s="14"/>
      <c r="B72" s="15" t="s">
        <v>131</v>
      </c>
      <c r="C72" s="15"/>
      <c r="D72" s="16">
        <v>-1689.74</v>
      </c>
      <c r="E72" s="16"/>
      <c r="F72" s="16"/>
      <c r="G72" s="16">
        <f t="shared" si="4"/>
        <v>-1689.74</v>
      </c>
      <c r="H72" s="16"/>
      <c r="I72" s="16"/>
      <c r="J72" s="17">
        <f t="shared" si="3"/>
        <v>-1689.74</v>
      </c>
      <c r="K72" s="32" t="s">
        <v>132</v>
      </c>
      <c r="L72" s="33"/>
      <c r="M72" s="57"/>
      <c r="N72" s="76"/>
    </row>
    <row r="73" spans="1:14">
      <c r="A73" s="39" t="s">
        <v>133</v>
      </c>
      <c r="B73" s="15" t="s">
        <v>134</v>
      </c>
      <c r="C73" s="15"/>
      <c r="D73" s="16">
        <v>762214.86</v>
      </c>
      <c r="E73" s="16"/>
      <c r="F73" s="16"/>
      <c r="G73" s="16">
        <v>1685661.477</v>
      </c>
      <c r="H73" s="16"/>
      <c r="I73" s="16">
        <v>1685661.477</v>
      </c>
      <c r="J73" s="17">
        <v>0</v>
      </c>
      <c r="K73" s="32"/>
      <c r="L73" s="33"/>
      <c r="M73" s="57"/>
      <c r="N73" s="32"/>
    </row>
    <row r="74" spans="1:14">
      <c r="A74" s="42"/>
      <c r="B74" s="15" t="s">
        <v>135</v>
      </c>
      <c r="C74" s="15"/>
      <c r="D74" s="72">
        <v>260710.46</v>
      </c>
      <c r="E74" s="16"/>
      <c r="F74" s="16"/>
      <c r="G74" s="16"/>
      <c r="H74" s="16"/>
      <c r="I74" s="16"/>
      <c r="J74" s="17"/>
      <c r="K74" s="32"/>
      <c r="L74" s="33"/>
      <c r="M74" s="57"/>
      <c r="N74" s="32"/>
    </row>
    <row r="75" spans="1:14">
      <c r="A75" s="14"/>
      <c r="B75" s="15" t="s">
        <v>136</v>
      </c>
      <c r="C75" s="15"/>
      <c r="D75" s="16"/>
      <c r="E75" s="16"/>
      <c r="F75" s="16"/>
      <c r="G75" s="16">
        <v>0</v>
      </c>
      <c r="H75" s="16"/>
      <c r="I75" s="16"/>
      <c r="J75" s="17">
        <v>0</v>
      </c>
      <c r="K75" s="32"/>
      <c r="L75" s="33"/>
      <c r="M75" s="57"/>
      <c r="N75" s="32"/>
    </row>
    <row r="76" ht="33" spans="1:14">
      <c r="A76" s="14" t="s">
        <v>137</v>
      </c>
      <c r="B76" s="15" t="s">
        <v>138</v>
      </c>
      <c r="C76" s="15"/>
      <c r="D76" s="16">
        <v>782359.43</v>
      </c>
      <c r="E76" s="16"/>
      <c r="F76" s="16"/>
      <c r="G76" s="16"/>
      <c r="H76" s="16"/>
      <c r="I76" s="16"/>
      <c r="J76" s="17"/>
      <c r="K76" s="32" t="s">
        <v>75</v>
      </c>
      <c r="L76" s="33"/>
      <c r="N76" s="77" t="s">
        <v>139</v>
      </c>
    </row>
    <row r="77" spans="1:14">
      <c r="A77" s="14"/>
      <c r="B77" s="15" t="s">
        <v>21</v>
      </c>
      <c r="C77" s="15"/>
      <c r="D77" s="16">
        <v>105000</v>
      </c>
      <c r="E77" s="16"/>
      <c r="F77" s="16"/>
      <c r="G77" s="16"/>
      <c r="H77" s="16"/>
      <c r="I77" s="16"/>
      <c r="J77" s="17"/>
      <c r="K77" s="32"/>
      <c r="L77" s="33"/>
      <c r="M77" s="57"/>
      <c r="N77" s="32"/>
    </row>
    <row r="78" spans="1:14">
      <c r="A78" s="14"/>
      <c r="B78" s="15" t="s">
        <v>140</v>
      </c>
      <c r="C78" s="15"/>
      <c r="D78" s="16"/>
      <c r="E78" s="16"/>
      <c r="F78" s="16"/>
      <c r="G78" s="16"/>
      <c r="H78" s="16"/>
      <c r="I78" s="16"/>
      <c r="J78" s="17"/>
      <c r="K78" s="32"/>
      <c r="L78" s="33"/>
      <c r="M78" s="57"/>
      <c r="N78" s="32"/>
    </row>
    <row r="79" s="35" customFormat="1" spans="1:14">
      <c r="A79" s="73"/>
      <c r="B79" s="43" t="s">
        <v>141</v>
      </c>
      <c r="C79" s="43"/>
      <c r="D79" s="74">
        <v>23183</v>
      </c>
      <c r="E79" s="74"/>
      <c r="F79" s="74"/>
      <c r="G79" s="74"/>
      <c r="H79" s="74"/>
      <c r="I79" s="74"/>
      <c r="J79" s="44"/>
      <c r="K79" s="63"/>
      <c r="L79" s="64"/>
      <c r="M79" s="65" t="s">
        <v>142</v>
      </c>
      <c r="N79" s="63"/>
    </row>
    <row r="80" spans="1:14">
      <c r="A80" s="14" t="s">
        <v>143</v>
      </c>
      <c r="B80" s="15" t="s">
        <v>144</v>
      </c>
      <c r="C80" s="15"/>
      <c r="D80" s="16">
        <v>20783.3</v>
      </c>
      <c r="E80" s="16"/>
      <c r="F80" s="16"/>
      <c r="G80" s="16"/>
      <c r="H80" s="16"/>
      <c r="I80" s="16"/>
      <c r="J80" s="17"/>
      <c r="K80" s="32"/>
      <c r="L80" s="33"/>
      <c r="M80" s="78"/>
      <c r="N80" s="32"/>
    </row>
    <row r="81" spans="1:14">
      <c r="A81" s="14"/>
      <c r="B81" s="15"/>
      <c r="C81" s="15"/>
      <c r="D81" s="16"/>
      <c r="E81" s="16"/>
      <c r="F81" s="16"/>
      <c r="G81" s="16"/>
      <c r="H81" s="16"/>
      <c r="I81" s="16"/>
      <c r="J81" s="17"/>
      <c r="K81" s="32"/>
      <c r="L81" s="33"/>
      <c r="M81" s="78"/>
      <c r="N81" s="32"/>
    </row>
    <row r="82" spans="1:14">
      <c r="A82" s="14"/>
      <c r="B82" s="15"/>
      <c r="C82" s="15"/>
      <c r="D82" s="16"/>
      <c r="E82" s="16"/>
      <c r="F82" s="16"/>
      <c r="G82" s="16"/>
      <c r="H82" s="16"/>
      <c r="I82" s="16"/>
      <c r="J82" s="17"/>
      <c r="K82" s="32"/>
      <c r="L82" s="33"/>
      <c r="M82" s="78"/>
      <c r="N82" s="32"/>
    </row>
    <row r="83" spans="1:14">
      <c r="A83" s="14"/>
      <c r="B83" s="15"/>
      <c r="C83" s="15"/>
      <c r="D83" s="16"/>
      <c r="E83" s="16"/>
      <c r="F83" s="16"/>
      <c r="G83" s="16"/>
      <c r="H83" s="16"/>
      <c r="I83" s="16"/>
      <c r="J83" s="17"/>
      <c r="K83" s="32"/>
      <c r="L83" s="33"/>
      <c r="M83" s="78"/>
      <c r="N83" s="32"/>
    </row>
    <row r="84" spans="1:14">
      <c r="A84" s="14"/>
      <c r="B84" s="15"/>
      <c r="C84" s="15"/>
      <c r="D84" s="16"/>
      <c r="E84" s="16"/>
      <c r="F84" s="16"/>
      <c r="G84" s="16"/>
      <c r="H84" s="16"/>
      <c r="I84" s="16"/>
      <c r="J84" s="17"/>
      <c r="K84" s="32"/>
      <c r="L84" s="33"/>
      <c r="M84" s="78"/>
      <c r="N84" s="32"/>
    </row>
    <row r="85" spans="1:14">
      <c r="A85" s="15"/>
      <c r="B85" s="15"/>
      <c r="C85" s="15"/>
      <c r="D85" s="16"/>
      <c r="E85" s="16"/>
      <c r="F85" s="16"/>
      <c r="G85" s="16"/>
      <c r="H85" s="16"/>
      <c r="I85" s="16"/>
      <c r="J85" s="17"/>
      <c r="K85" s="32"/>
      <c r="L85" s="33"/>
      <c r="M85" s="78"/>
      <c r="N85" s="32"/>
    </row>
    <row r="86" spans="1:14">
      <c r="A86" s="14"/>
      <c r="B86" s="15"/>
      <c r="C86" s="15"/>
      <c r="D86" s="16"/>
      <c r="E86" s="16"/>
      <c r="F86" s="16"/>
      <c r="G86" s="16"/>
      <c r="H86" s="16"/>
      <c r="I86" s="16"/>
      <c r="J86" s="17"/>
      <c r="K86" s="32"/>
      <c r="L86" s="33"/>
      <c r="M86" s="78"/>
      <c r="N86" s="32"/>
    </row>
    <row r="87" spans="1:14">
      <c r="A87" s="14"/>
      <c r="B87" s="15"/>
      <c r="C87" s="15"/>
      <c r="D87" s="16"/>
      <c r="E87" s="16"/>
      <c r="F87" s="16"/>
      <c r="G87" s="16"/>
      <c r="H87" s="16"/>
      <c r="I87" s="16"/>
      <c r="J87" s="17"/>
      <c r="K87" s="32"/>
      <c r="L87" s="33"/>
      <c r="M87" s="78"/>
      <c r="N87" s="32"/>
    </row>
    <row r="88" spans="1:14">
      <c r="A88" s="14"/>
      <c r="B88" s="15"/>
      <c r="C88" s="15"/>
      <c r="D88" s="16"/>
      <c r="E88" s="16"/>
      <c r="F88" s="16"/>
      <c r="G88" s="16"/>
      <c r="H88" s="16"/>
      <c r="I88" s="16"/>
      <c r="J88" s="17"/>
      <c r="K88" s="32"/>
      <c r="L88" s="33"/>
      <c r="M88" s="78"/>
      <c r="N88" s="32"/>
    </row>
    <row r="89" spans="1:14">
      <c r="A89" s="14"/>
      <c r="B89" s="15"/>
      <c r="C89" s="15"/>
      <c r="D89" s="16"/>
      <c r="E89" s="16"/>
      <c r="F89" s="16"/>
      <c r="G89" s="16"/>
      <c r="H89" s="16"/>
      <c r="I89" s="16"/>
      <c r="J89" s="17"/>
      <c r="K89" s="32"/>
      <c r="L89" s="33"/>
      <c r="M89" s="78"/>
      <c r="N89" s="32"/>
    </row>
    <row r="90" spans="1:14">
      <c r="A90" s="14"/>
      <c r="B90" s="15"/>
      <c r="C90" s="15"/>
      <c r="D90" s="16"/>
      <c r="E90" s="16"/>
      <c r="F90" s="16"/>
      <c r="G90" s="16"/>
      <c r="H90" s="16"/>
      <c r="I90" s="16"/>
      <c r="J90" s="17"/>
      <c r="K90" s="32"/>
      <c r="L90" s="33"/>
      <c r="M90" s="78"/>
      <c r="N90" s="32"/>
    </row>
    <row r="91" spans="1:14">
      <c r="A91" s="15"/>
      <c r="B91" s="15" t="s">
        <v>145</v>
      </c>
      <c r="C91" s="15"/>
      <c r="D91" s="17">
        <f>SUBTOTAL(9,D10:D90)</f>
        <v>142582021.03</v>
      </c>
      <c r="E91" s="17">
        <f>SUBTOTAL(9,E10:E75)</f>
        <v>47588593.14</v>
      </c>
      <c r="F91" s="15"/>
      <c r="G91" s="17">
        <f>SUM(G10:G75)</f>
        <v>94631538.317</v>
      </c>
      <c r="H91" s="17"/>
      <c r="I91" s="17"/>
      <c r="J91" s="17">
        <f>G91-I91</f>
        <v>94631538.317</v>
      </c>
      <c r="K91" s="32"/>
      <c r="L91" s="33"/>
      <c r="M91" s="78"/>
      <c r="N91" s="32"/>
    </row>
    <row r="92" spans="1:14">
      <c r="A92" s="14"/>
      <c r="B92" s="15"/>
      <c r="C92" s="15"/>
      <c r="D92" s="16"/>
      <c r="E92" s="16"/>
      <c r="F92" s="16"/>
      <c r="G92" s="16"/>
      <c r="H92" s="16"/>
      <c r="I92" s="16"/>
      <c r="J92" s="17"/>
      <c r="K92" s="32"/>
      <c r="L92" s="33"/>
      <c r="M92" s="78"/>
      <c r="N92" s="32"/>
    </row>
    <row r="93" spans="1:14">
      <c r="A93" s="15"/>
      <c r="B93" s="15" t="s">
        <v>145</v>
      </c>
      <c r="C93" s="15"/>
      <c r="D93" s="17">
        <f>SUBTOTAL(9,D12:D92)</f>
        <v>107705414.77</v>
      </c>
      <c r="E93" s="17">
        <f>SUBTOTAL(9,E12:E77)</f>
        <v>19445727.64</v>
      </c>
      <c r="F93" s="15"/>
      <c r="G93" s="17">
        <f>SUM(G12:G77)</f>
        <v>87897797.557</v>
      </c>
      <c r="H93" s="17"/>
      <c r="I93" s="17"/>
      <c r="J93" s="17">
        <f>G93-I93</f>
        <v>87897797.557</v>
      </c>
      <c r="K93" s="32"/>
      <c r="L93" s="33"/>
      <c r="M93" s="78"/>
      <c r="N93" s="32"/>
    </row>
    <row r="94" spans="2:3">
      <c r="B94" s="18"/>
      <c r="C94" s="18"/>
    </row>
    <row r="95" spans="2:4">
      <c r="B95" s="18"/>
      <c r="C95" s="18"/>
      <c r="D95" s="19"/>
    </row>
  </sheetData>
  <mergeCells count="12">
    <mergeCell ref="A10:A50"/>
    <mergeCell ref="A52:A72"/>
    <mergeCell ref="A73:A75"/>
    <mergeCell ref="E55:E56"/>
    <mergeCell ref="K20:K21"/>
    <mergeCell ref="M20:M21"/>
    <mergeCell ref="M34:M35"/>
    <mergeCell ref="M52:M53"/>
    <mergeCell ref="N20:N21"/>
    <mergeCell ref="N34:N35"/>
    <mergeCell ref="N52:N53"/>
    <mergeCell ref="A1:G7"/>
  </mergeCells>
  <pageMargins left="0.25" right="0.25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tabSelected="1" zoomScale="85" zoomScaleNormal="85" workbookViewId="0">
      <pane xSplit="2" ySplit="2" topLeftCell="G3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6.5"/>
  <cols>
    <col min="1" max="1" width="7" style="1" customWidth="1"/>
    <col min="2" max="2" width="27.5" style="1" customWidth="1"/>
    <col min="3" max="3" width="16.325" style="1" customWidth="1"/>
    <col min="4" max="4" width="16.875" style="1" customWidth="1"/>
    <col min="5" max="6" width="16.125" style="1" hidden="1" customWidth="1"/>
    <col min="7" max="7" width="15.7333333333333" style="2" customWidth="1"/>
    <col min="8" max="8" width="13" style="2" customWidth="1"/>
    <col min="9" max="9" width="14.125" style="2" hidden="1" customWidth="1"/>
    <col min="10" max="10" width="14.7" style="2" customWidth="1"/>
    <col min="11" max="11" width="11.4583333333333" style="3" customWidth="1"/>
    <col min="12" max="12" width="14.7" style="4" customWidth="1"/>
    <col min="13" max="13" width="40.7333333333333" style="1" customWidth="1"/>
    <col min="14" max="16384" width="9" style="1"/>
  </cols>
  <sheetData>
    <row r="1" spans="14:14">
      <c r="N1" s="20"/>
    </row>
    <row r="2" ht="33" spans="1:22">
      <c r="A2" s="5" t="s">
        <v>1</v>
      </c>
      <c r="B2" s="5" t="s">
        <v>2</v>
      </c>
      <c r="C2" s="5"/>
      <c r="D2" s="6" t="s">
        <v>3</v>
      </c>
      <c r="E2" s="5" t="s">
        <v>4</v>
      </c>
      <c r="F2" s="5" t="s">
        <v>5</v>
      </c>
      <c r="G2" s="7" t="s">
        <v>6</v>
      </c>
      <c r="H2" s="7" t="s">
        <v>7</v>
      </c>
      <c r="I2" s="21" t="s">
        <v>8</v>
      </c>
      <c r="J2" s="7" t="s">
        <v>9</v>
      </c>
      <c r="K2" s="5" t="s">
        <v>10</v>
      </c>
      <c r="L2" s="22" t="s">
        <v>11</v>
      </c>
      <c r="M2" s="23">
        <v>44845</v>
      </c>
      <c r="N2" s="24"/>
      <c r="O2" s="25"/>
      <c r="P2" s="22"/>
      <c r="Q2" s="22"/>
      <c r="R2" s="22"/>
      <c r="S2" s="22"/>
      <c r="T2" s="22"/>
      <c r="U2" s="22"/>
      <c r="V2" s="22"/>
    </row>
    <row r="3" ht="150" customHeight="1" spans="1:14">
      <c r="A3" s="8" t="s">
        <v>13</v>
      </c>
      <c r="B3" s="9" t="s">
        <v>74</v>
      </c>
      <c r="C3" s="9"/>
      <c r="D3" s="10">
        <v>36019.1</v>
      </c>
      <c r="E3" s="10"/>
      <c r="F3" s="10"/>
      <c r="G3" s="10">
        <f>D3-E3</f>
        <v>36019.1</v>
      </c>
      <c r="H3" s="10">
        <v>13355.84</v>
      </c>
      <c r="I3" s="10"/>
      <c r="J3" s="10">
        <f>G3-H3-I3</f>
        <v>22663.26</v>
      </c>
      <c r="K3" s="8" t="s">
        <v>75</v>
      </c>
      <c r="L3" s="26">
        <v>44865</v>
      </c>
      <c r="M3" s="27" t="s">
        <v>146</v>
      </c>
      <c r="N3" s="28" t="s">
        <v>147</v>
      </c>
    </row>
    <row r="4" ht="123" customHeight="1" spans="1:14">
      <c r="A4" s="8"/>
      <c r="B4" s="9" t="s">
        <v>78</v>
      </c>
      <c r="C4" s="9"/>
      <c r="D4" s="10">
        <v>41890.38</v>
      </c>
      <c r="E4" s="10"/>
      <c r="F4" s="10"/>
      <c r="G4" s="10">
        <f>D4-E4</f>
        <v>41890.38</v>
      </c>
      <c r="H4" s="10"/>
      <c r="I4" s="10"/>
      <c r="J4" s="10">
        <f>G4-H4-I4</f>
        <v>41890.38</v>
      </c>
      <c r="K4" s="8" t="s">
        <v>75</v>
      </c>
      <c r="L4" s="26">
        <v>44865</v>
      </c>
      <c r="M4" s="29" t="s">
        <v>148</v>
      </c>
      <c r="N4" s="28" t="s">
        <v>147</v>
      </c>
    </row>
    <row r="5" ht="101" customHeight="1" spans="1:14">
      <c r="A5" s="8"/>
      <c r="B5" s="9" t="s">
        <v>81</v>
      </c>
      <c r="C5" s="9"/>
      <c r="D5" s="10">
        <v>147621.22</v>
      </c>
      <c r="E5" s="10"/>
      <c r="F5" s="10"/>
      <c r="G5" s="10">
        <f>D5-E5</f>
        <v>147621.22</v>
      </c>
      <c r="H5" s="10"/>
      <c r="I5" s="10"/>
      <c r="J5" s="10">
        <f>G5-H5-I5</f>
        <v>147621.22</v>
      </c>
      <c r="K5" s="8" t="s">
        <v>75</v>
      </c>
      <c r="L5" s="26">
        <v>44865</v>
      </c>
      <c r="M5" s="29" t="s">
        <v>149</v>
      </c>
      <c r="N5" s="28" t="s">
        <v>150</v>
      </c>
    </row>
    <row r="6" ht="39" customHeight="1" spans="1:14">
      <c r="A6" s="8" t="s">
        <v>98</v>
      </c>
      <c r="B6" s="9" t="s">
        <v>113</v>
      </c>
      <c r="C6" s="9"/>
      <c r="D6" s="11">
        <v>365637.34</v>
      </c>
      <c r="E6" s="12"/>
      <c r="F6" s="11"/>
      <c r="G6" s="11">
        <f>D6-E6</f>
        <v>365637.34</v>
      </c>
      <c r="H6" s="11"/>
      <c r="I6" s="11"/>
      <c r="J6" s="10">
        <f>G6-I6</f>
        <v>365637.34</v>
      </c>
      <c r="K6" s="8" t="s">
        <v>75</v>
      </c>
      <c r="L6" s="26">
        <v>44865</v>
      </c>
      <c r="M6" s="30" t="s">
        <v>151</v>
      </c>
      <c r="N6" s="28" t="s">
        <v>147</v>
      </c>
    </row>
    <row r="7" ht="30" customHeight="1" spans="1:14">
      <c r="A7" s="8"/>
      <c r="B7" s="9" t="s">
        <v>119</v>
      </c>
      <c r="C7" s="9"/>
      <c r="D7" s="11">
        <v>176261.8</v>
      </c>
      <c r="E7" s="11"/>
      <c r="F7" s="11"/>
      <c r="G7" s="11">
        <f>D7-E7</f>
        <v>176261.8</v>
      </c>
      <c r="H7" s="11"/>
      <c r="I7" s="11"/>
      <c r="J7" s="10">
        <f>G7-I7</f>
        <v>176261.8</v>
      </c>
      <c r="K7" s="8" t="s">
        <v>75</v>
      </c>
      <c r="L7" s="26">
        <v>44865</v>
      </c>
      <c r="M7" s="30" t="s">
        <v>151</v>
      </c>
      <c r="N7" s="28" t="s">
        <v>147</v>
      </c>
    </row>
    <row r="8" ht="20.25" spans="1:14">
      <c r="A8" s="8" t="s">
        <v>137</v>
      </c>
      <c r="B8" s="9" t="s">
        <v>138</v>
      </c>
      <c r="C8" s="9"/>
      <c r="D8" s="11">
        <v>782359.43</v>
      </c>
      <c r="E8" s="11"/>
      <c r="F8" s="11"/>
      <c r="G8" s="11"/>
      <c r="H8" s="11"/>
      <c r="I8" s="11"/>
      <c r="J8" s="10"/>
      <c r="K8" s="8" t="s">
        <v>75</v>
      </c>
      <c r="L8" s="26"/>
      <c r="M8" s="31" t="s">
        <v>152</v>
      </c>
      <c r="N8" s="28" t="s">
        <v>150</v>
      </c>
    </row>
    <row r="9" ht="20.25" spans="1:13">
      <c r="A9" s="13"/>
      <c r="B9" s="9"/>
      <c r="C9" s="9"/>
      <c r="D9" s="11"/>
      <c r="E9" s="11"/>
      <c r="F9" s="11"/>
      <c r="G9" s="11"/>
      <c r="H9" s="11"/>
      <c r="I9" s="11"/>
      <c r="J9" s="10"/>
      <c r="K9" s="8"/>
      <c r="L9" s="26"/>
      <c r="M9" s="9"/>
    </row>
    <row r="10" spans="1:13">
      <c r="A10" s="14"/>
      <c r="B10" s="15"/>
      <c r="C10" s="15"/>
      <c r="D10" s="16"/>
      <c r="E10" s="16"/>
      <c r="F10" s="16"/>
      <c r="G10" s="16"/>
      <c r="H10" s="16"/>
      <c r="I10" s="16"/>
      <c r="J10" s="17"/>
      <c r="K10" s="32"/>
      <c r="L10" s="33"/>
      <c r="M10" s="15"/>
    </row>
    <row r="11" spans="1:12">
      <c r="A11" s="14"/>
      <c r="B11" s="15"/>
      <c r="C11" s="15"/>
      <c r="D11" s="16"/>
      <c r="E11" s="16"/>
      <c r="F11" s="16"/>
      <c r="G11" s="16"/>
      <c r="H11" s="16"/>
      <c r="I11" s="16"/>
      <c r="J11" s="17"/>
      <c r="K11" s="32"/>
      <c r="L11" s="33"/>
    </row>
    <row r="12" spans="1:12">
      <c r="A12" s="14"/>
      <c r="B12" s="15"/>
      <c r="C12" s="15"/>
      <c r="D12" s="16"/>
      <c r="E12" s="16"/>
      <c r="F12" s="16"/>
      <c r="G12" s="16"/>
      <c r="H12" s="16"/>
      <c r="I12" s="16"/>
      <c r="J12" s="17"/>
      <c r="K12" s="32"/>
      <c r="L12" s="33"/>
    </row>
    <row r="13" spans="1:12">
      <c r="A13" s="15"/>
      <c r="B13" s="15"/>
      <c r="C13" s="15"/>
      <c r="D13" s="16"/>
      <c r="E13" s="16"/>
      <c r="F13" s="16"/>
      <c r="G13" s="16"/>
      <c r="H13" s="16"/>
      <c r="I13" s="16"/>
      <c r="J13" s="17"/>
      <c r="K13" s="32"/>
      <c r="L13" s="33"/>
    </row>
    <row r="14" spans="1:12">
      <c r="A14" s="14"/>
      <c r="B14" s="15"/>
      <c r="C14" s="15"/>
      <c r="D14" s="16"/>
      <c r="E14" s="16"/>
      <c r="F14" s="16"/>
      <c r="G14" s="16"/>
      <c r="H14" s="16"/>
      <c r="I14" s="16"/>
      <c r="J14" s="17"/>
      <c r="K14" s="32"/>
      <c r="L14" s="33"/>
    </row>
    <row r="15" spans="1:12">
      <c r="A15" s="14"/>
      <c r="B15" s="15"/>
      <c r="C15" s="15"/>
      <c r="D15" s="16"/>
      <c r="E15" s="16"/>
      <c r="F15" s="16"/>
      <c r="G15" s="16"/>
      <c r="H15" s="16"/>
      <c r="I15" s="16"/>
      <c r="J15" s="17"/>
      <c r="K15" s="32"/>
      <c r="L15" s="33"/>
    </row>
    <row r="16" spans="1:12">
      <c r="A16" s="14"/>
      <c r="B16" s="15"/>
      <c r="C16" s="15"/>
      <c r="D16" s="16"/>
      <c r="E16" s="16"/>
      <c r="F16" s="16"/>
      <c r="G16" s="16"/>
      <c r="H16" s="16"/>
      <c r="I16" s="16"/>
      <c r="J16" s="17"/>
      <c r="K16" s="32"/>
      <c r="L16" s="33"/>
    </row>
    <row r="17" spans="1:12">
      <c r="A17" s="14"/>
      <c r="B17" s="15"/>
      <c r="C17" s="15"/>
      <c r="D17" s="16"/>
      <c r="E17" s="16"/>
      <c r="F17" s="16"/>
      <c r="G17" s="16"/>
      <c r="H17" s="16"/>
      <c r="I17" s="16"/>
      <c r="J17" s="17"/>
      <c r="K17" s="32"/>
      <c r="L17" s="33"/>
    </row>
    <row r="18" spans="1:12">
      <c r="A18" s="14"/>
      <c r="B18" s="15"/>
      <c r="C18" s="15"/>
      <c r="D18" s="16"/>
      <c r="E18" s="16"/>
      <c r="F18" s="16"/>
      <c r="G18" s="16"/>
      <c r="H18" s="16"/>
      <c r="I18" s="16"/>
      <c r="J18" s="17"/>
      <c r="K18" s="32"/>
      <c r="L18" s="33"/>
    </row>
    <row r="19" spans="1:12">
      <c r="A19" s="15"/>
      <c r="B19" s="15" t="s">
        <v>145</v>
      </c>
      <c r="C19" s="15"/>
      <c r="D19" s="17">
        <f>SUBTOTAL(9,D3:D18)</f>
        <v>1549789.27</v>
      </c>
      <c r="E19" s="17">
        <f>SUBTOTAL(9,E3:E7)</f>
        <v>0</v>
      </c>
      <c r="F19" s="15"/>
      <c r="G19" s="17">
        <f>SUM(G3:G7)</f>
        <v>767429.84</v>
      </c>
      <c r="H19" s="17"/>
      <c r="I19" s="17"/>
      <c r="J19" s="17">
        <f>G19-I19</f>
        <v>767429.84</v>
      </c>
      <c r="K19" s="32"/>
      <c r="L19" s="33"/>
    </row>
    <row r="20" spans="1:12">
      <c r="A20" s="14"/>
      <c r="B20" s="15"/>
      <c r="C20" s="15"/>
      <c r="D20" s="16"/>
      <c r="E20" s="16"/>
      <c r="F20" s="16"/>
      <c r="G20" s="16"/>
      <c r="H20" s="16"/>
      <c r="I20" s="16"/>
      <c r="J20" s="17"/>
      <c r="K20" s="32"/>
      <c r="L20" s="33"/>
    </row>
    <row r="21" spans="1:12">
      <c r="A21" s="15"/>
      <c r="B21" s="15" t="s">
        <v>145</v>
      </c>
      <c r="C21" s="15"/>
      <c r="D21" s="17">
        <f>SUBTOTAL(9,D3:D20)</f>
        <v>1549789.27</v>
      </c>
      <c r="E21" s="17">
        <f>SUBTOTAL(9,E3:E8)</f>
        <v>0</v>
      </c>
      <c r="F21" s="15"/>
      <c r="G21" s="17">
        <f>SUM(G3:G8)</f>
        <v>767429.84</v>
      </c>
      <c r="H21" s="17"/>
      <c r="I21" s="17"/>
      <c r="J21" s="17">
        <f>G21-I21</f>
        <v>767429.84</v>
      </c>
      <c r="K21" s="32"/>
      <c r="L21" s="33"/>
    </row>
    <row r="22" spans="2:3">
      <c r="B22" s="18"/>
      <c r="C22" s="18"/>
    </row>
    <row r="23" spans="2:4">
      <c r="B23" s="18"/>
      <c r="C23" s="18"/>
      <c r="D23" s="19"/>
    </row>
  </sheetData>
  <autoFilter ref="A2:V8">
    <extLst/>
  </autoFilter>
  <mergeCells count="2">
    <mergeCell ref="A3:A5"/>
    <mergeCell ref="A6:A7"/>
  </mergeCells>
  <pageMargins left="0.25" right="0.25" top="0.75" bottom="0.75" header="0.3" footer="0.3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9.23</vt:lpstr>
      <vt:lpstr>9.29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张海亮</cp:lastModifiedBy>
  <dcterms:created xsi:type="dcterms:W3CDTF">2006-09-16T00:00:00Z</dcterms:created>
  <cp:lastPrinted>2022-09-30T02:06:00Z</cp:lastPrinted>
  <dcterms:modified xsi:type="dcterms:W3CDTF">2022-10-14T02:02:31Z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0A366BE1410945F292899DCF0C9887D9</vt:lpwstr>
  </property>
  <property fmtid="{D5CDD505-2E9C-101B-9397-08002B2CF9AE}" pid="3" name="KSOProductBuildVer">
    <vt:lpwstr>2052-11.1.0.12358</vt:lpwstr>
  </property>
</Properties>
</file>