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济南账务\济南商用车\"/>
    </mc:Choice>
  </mc:AlternateContent>
  <bookViews>
    <workbookView xWindow="0" yWindow="0" windowWidth="28800" windowHeight="12540" firstSheet="1" activeTab="3"/>
  </bookViews>
  <sheets>
    <sheet name="商用车明细账" sheetId="1" r:id="rId1"/>
    <sheet name="商用车未达" sheetId="3" r:id="rId2"/>
    <sheet name="北京光华-商用车对账表" sheetId="5" r:id="rId3"/>
    <sheet name="河北光华-商用车对账表" sheetId="4" r:id="rId4"/>
    <sheet name="Sheet1" sheetId="6" r:id="rId5"/>
    <sheet name="Sheet3" sheetId="8" r:id="rId6"/>
    <sheet name="Sheet2" sheetId="7" r:id="rId7"/>
  </sheets>
  <definedNames>
    <definedName name="_xlnm._FilterDatabase" localSheetId="1" hidden="1">商用车未达!$A$1:$E$32</definedName>
  </definedNames>
  <calcPr calcId="162913"/>
</workbook>
</file>

<file path=xl/calcChain.xml><?xml version="1.0" encoding="utf-8"?>
<calcChain xmlns="http://schemas.openxmlformats.org/spreadsheetml/2006/main">
  <c r="E43" i="6" l="1"/>
  <c r="D43" i="6"/>
  <c r="D46" i="6" s="1"/>
  <c r="G25" i="5"/>
  <c r="H22" i="5"/>
  <c r="D22" i="5"/>
  <c r="C22" i="5"/>
  <c r="C25" i="5" s="1"/>
  <c r="C46" i="4"/>
  <c r="H43" i="4"/>
  <c r="G46" i="4" s="1"/>
  <c r="D43" i="4"/>
  <c r="C43" i="4"/>
  <c r="J9" i="4"/>
  <c r="G33" i="3"/>
  <c r="E33" i="3"/>
  <c r="D33" i="3"/>
  <c r="L7" i="3"/>
  <c r="L8" i="3" s="1"/>
  <c r="F2" i="3"/>
  <c r="L125" i="1"/>
  <c r="K125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I46" i="4" l="1"/>
  <c r="J61" i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60" i="1"/>
  <c r="J131" i="1" l="1"/>
  <c r="J139" i="1"/>
  <c r="P132" i="1"/>
  <c r="K126" i="1"/>
  <c r="L126" i="1" s="1"/>
  <c r="N125" i="1"/>
</calcChain>
</file>

<file path=xl/sharedStrings.xml><?xml version="1.0" encoding="utf-8"?>
<sst xmlns="http://schemas.openxmlformats.org/spreadsheetml/2006/main" count="704" uniqueCount="324">
  <si>
    <t>河北光华-济南商用车明细（2020.4.1-2022.9.30）</t>
  </si>
  <si>
    <t>科目代码</t>
  </si>
  <si>
    <t>科目名称</t>
  </si>
  <si>
    <t>日期</t>
  </si>
  <si>
    <t>业务日期</t>
  </si>
  <si>
    <t>凭证字号</t>
  </si>
  <si>
    <t>摘要</t>
  </si>
  <si>
    <t>借方金额</t>
  </si>
  <si>
    <t>贷方金额</t>
  </si>
  <si>
    <t>方向</t>
  </si>
  <si>
    <t>余额</t>
  </si>
  <si>
    <t>1122</t>
  </si>
  <si>
    <t>应收账款 ([076]中国重汽集团济南商用车有限公司)</t>
  </si>
  <si>
    <t>年初余额</t>
  </si>
  <si>
    <t>平</t>
  </si>
  <si>
    <t>记 - 358</t>
  </si>
  <si>
    <t>应收 4 月货款</t>
  </si>
  <si>
    <t>借</t>
  </si>
  <si>
    <t>记 - 603</t>
  </si>
  <si>
    <t>中国重汽工时费</t>
  </si>
  <si>
    <t>轻卡</t>
  </si>
  <si>
    <t>调出去</t>
  </si>
  <si>
    <t>记 - 604</t>
  </si>
  <si>
    <t>记 - 167</t>
  </si>
  <si>
    <t>收中国重汽集团济南商用车货款</t>
  </si>
  <si>
    <t>记 - 432</t>
  </si>
  <si>
    <t>应收 5 月货款</t>
  </si>
  <si>
    <t>记 - 276</t>
  </si>
  <si>
    <t>收济南商用车三包费用</t>
  </si>
  <si>
    <t>收济南商用车4月三包索赔费用</t>
  </si>
  <si>
    <t>记 - 467</t>
  </si>
  <si>
    <t>应收 7 月中国重汽集团济南商用车有限公司货款</t>
  </si>
  <si>
    <t>记 - 41</t>
  </si>
  <si>
    <t>收中国重汽济南商用车承兑683623042</t>
  </si>
  <si>
    <t>记 - 236</t>
  </si>
  <si>
    <t>收济南商用车三包费发票</t>
  </si>
  <si>
    <t>记 - 447</t>
  </si>
  <si>
    <t>收重汽集团济南商用车承兑704763760</t>
  </si>
  <si>
    <t>记 - 512</t>
  </si>
  <si>
    <t>应收 8 月中国重汽集团济南商用车有限公司货款</t>
  </si>
  <si>
    <t>记 - 209</t>
  </si>
  <si>
    <t>济南商用车仓储费发票（2019.9-2020.6）</t>
  </si>
  <si>
    <t>北京</t>
  </si>
  <si>
    <t>记 - 317</t>
  </si>
  <si>
    <t>应付冲应收</t>
  </si>
  <si>
    <t>记 - 608</t>
  </si>
  <si>
    <t>应收  9月中国重汽集团济南商用车有限公司货款</t>
  </si>
  <si>
    <t>记 - 141</t>
  </si>
  <si>
    <t>9-18收重汽济南商用车承兑726061971</t>
  </si>
  <si>
    <t>记 - 404</t>
  </si>
  <si>
    <t>2020.06.16-2020.8.15济南商用车仓储费</t>
  </si>
  <si>
    <t>记 - 417</t>
  </si>
  <si>
    <t>应收 10 月中国重汽集团济南商用车有限公司货款</t>
  </si>
  <si>
    <t>河北</t>
  </si>
  <si>
    <t>记 - 450</t>
  </si>
  <si>
    <t>收到中国重汽济南商用车承兑771851276</t>
  </si>
  <si>
    <t>收到中国重汽济南商用车承兑771851284</t>
  </si>
  <si>
    <t>记 - 568</t>
  </si>
  <si>
    <t>应收 11 月中国重汽集团济南商用车有限公司货款</t>
  </si>
  <si>
    <t>记 - 226</t>
  </si>
  <si>
    <t>济南商用车2020年10月三包费</t>
  </si>
  <si>
    <t>记 - 459</t>
  </si>
  <si>
    <t>收到中国重汽济南商用车承兑804312834</t>
  </si>
  <si>
    <t>记 - 704</t>
  </si>
  <si>
    <t>记 - 775</t>
  </si>
  <si>
    <t>应收  12月中国重汽集团济南商用车有限公司货款</t>
  </si>
  <si>
    <t>记 - 835</t>
  </si>
  <si>
    <t>济南商用车三包费</t>
  </si>
  <si>
    <t>记 - 836</t>
  </si>
  <si>
    <t>记 - 844</t>
  </si>
  <si>
    <t>济南商用车三包费（）</t>
  </si>
  <si>
    <t>记 - 954</t>
  </si>
  <si>
    <t>记 - 429</t>
  </si>
  <si>
    <t>收济南重汽集团商用车承兑831096552</t>
  </si>
  <si>
    <t>记 - 526</t>
  </si>
  <si>
    <t>应收  月中国重汽集团济南商用车有限公司货款</t>
  </si>
  <si>
    <t>记 - 272</t>
  </si>
  <si>
    <t>收到中国重汽济南商用车承兑859157724</t>
  </si>
  <si>
    <t>记 - 324</t>
  </si>
  <si>
    <t>记 - 342</t>
  </si>
  <si>
    <t>记 - 242</t>
  </si>
  <si>
    <t>记 - 407</t>
  </si>
  <si>
    <t>收中国重汽集团济南商用车有限公司承兑879305523</t>
  </si>
  <si>
    <t>记 - 513</t>
  </si>
  <si>
    <t>应收 3 月中国重汽集团济南商用车有限公司货款</t>
  </si>
  <si>
    <t>记 - 437</t>
  </si>
  <si>
    <t>章丘思瑞佳顺仓储费用抵扣货款</t>
  </si>
  <si>
    <t>记 - 439</t>
  </si>
  <si>
    <t>济南重汽商用车三包费20.12质量索赔</t>
  </si>
  <si>
    <t>济南重汽商用车三包费21.02质量索赔</t>
  </si>
  <si>
    <t>记 - 443</t>
  </si>
  <si>
    <t>收中国重汽集团济南商用车承兑290745100001420210423906348683</t>
  </si>
  <si>
    <t>记 - 624</t>
  </si>
  <si>
    <t>应收 4 月中国重汽集团济南商用车有限公司货款</t>
  </si>
  <si>
    <t>记 - 452</t>
  </si>
  <si>
    <t>后视镜中国重汽集团济南商用车2021年3月质量索赔</t>
  </si>
  <si>
    <t>记 - 577</t>
  </si>
  <si>
    <t>应收 5 月中国重汽集团济南商用车有限公司货款</t>
  </si>
  <si>
    <t>记 - 55</t>
  </si>
  <si>
    <t>收中国重汽集团济南商用车有限公司承兑768616193</t>
  </si>
  <si>
    <t>记 - 288</t>
  </si>
  <si>
    <t>收中国重汽济南商用车承兑761984077</t>
  </si>
  <si>
    <t>收中国重汽济南商用车承兑785312549</t>
  </si>
  <si>
    <t>收中国重汽济南商用车承兑788807608</t>
  </si>
  <si>
    <t>记 - 546</t>
  </si>
  <si>
    <t>应收 6 月中国重汽集团济南商用车有限公司货款</t>
  </si>
  <si>
    <t>记 - 311</t>
  </si>
  <si>
    <t>收中国重汽济南商用车货款承兑190745100001420210112818832397</t>
  </si>
  <si>
    <t>收中国重汽济南商用车货款承兑190745100001420210122828936219</t>
  </si>
  <si>
    <t>收中国重汽济南商用车货款承兑190745100001420210114820925054</t>
  </si>
  <si>
    <t>记 - 202</t>
  </si>
  <si>
    <t>后视镜章丘思锐佳顺物流有限公司仓储费</t>
  </si>
  <si>
    <t>记 - 492</t>
  </si>
  <si>
    <t>记 - 406</t>
  </si>
  <si>
    <t>收中国重汽集团济南商用车有限公司承兑8624011582</t>
  </si>
  <si>
    <t>记 - 142</t>
  </si>
  <si>
    <t>收济南商用车货款银承868561814（1021068万）</t>
  </si>
  <si>
    <t>记 - 190</t>
  </si>
  <si>
    <t>济南商用车2021年4-5月仓储费</t>
  </si>
  <si>
    <t>记 - 335</t>
  </si>
  <si>
    <t>收承兑064203600</t>
  </si>
  <si>
    <t>记 - 424</t>
  </si>
  <si>
    <t>记 - 388</t>
  </si>
  <si>
    <t>收中国重汽集团济南商用车有限公司承兑190745100001420210402892328017</t>
  </si>
  <si>
    <t>贷</t>
  </si>
  <si>
    <t>记 - 442</t>
  </si>
  <si>
    <t>中国重汽集团济南商用车20年3、4季度出口车索赔</t>
  </si>
  <si>
    <t>中国重汽集团济南商用车21年1月质量索赔</t>
  </si>
  <si>
    <t>中国重汽集团济南商用车21年4月质量索赔</t>
  </si>
  <si>
    <t>中国重汽集团济南商用车21年5月质量索赔</t>
  </si>
  <si>
    <t>中国重汽集团济南商用车21年6月质量索赔</t>
  </si>
  <si>
    <t>中国重汽集团济南商用车21年7月质量索赔</t>
  </si>
  <si>
    <t>中国重汽集团济南商用车21年8月质量索赔</t>
  </si>
  <si>
    <t>中国重汽集团济南商用车21年9月质量索赔</t>
  </si>
  <si>
    <t>中国重汽集团济南商用车21年10月质量索赔</t>
  </si>
  <si>
    <t>记 - 464</t>
  </si>
  <si>
    <t>记 - 862</t>
  </si>
  <si>
    <t>应收12月中国重汽集团济南商用车有限公司货款</t>
  </si>
  <si>
    <t>记 - 872</t>
  </si>
  <si>
    <t>记 - 908</t>
  </si>
  <si>
    <t>收到中国重汽集团济南商用车三包费用</t>
  </si>
  <si>
    <t>记 - 422</t>
  </si>
  <si>
    <t>收承兑 140476751</t>
  </si>
  <si>
    <t>记 - 690</t>
  </si>
  <si>
    <t>应收  1月中国重汽集团济南商用车有限公司货款</t>
  </si>
  <si>
    <t>2022-02-28</t>
  </si>
  <si>
    <t>2022/CINV-SO/000000016</t>
  </si>
  <si>
    <t>已过账发票</t>
  </si>
  <si>
    <t>2022/CPAY/000000043</t>
  </si>
  <si>
    <t>2022/CINV-SO000000016</t>
  </si>
  <si>
    <t>2022-03-30</t>
  </si>
  <si>
    <t>2022/CINV-SO/000000056</t>
  </si>
  <si>
    <t>2022-04-30</t>
  </si>
  <si>
    <t>2022/CINV-SO/000000156</t>
  </si>
  <si>
    <t>2022-05-06</t>
  </si>
  <si>
    <t>2022/CPAY/000000217</t>
  </si>
  <si>
    <t>2022/CPAY/000000218</t>
  </si>
  <si>
    <t>2022-05-22</t>
  </si>
  <si>
    <t>2022/CINV-SO/000000173</t>
  </si>
  <si>
    <t>2022-05-31</t>
  </si>
  <si>
    <t>2022/CPAY/000000338</t>
  </si>
  <si>
    <t>2022/CINV-SO000000087</t>
  </si>
  <si>
    <t>2022/CPAY/000000360</t>
  </si>
  <si>
    <t>2022-06-22</t>
  </si>
  <si>
    <t>2022/CINV-SO/000000244</t>
  </si>
  <si>
    <t>2022-06-30</t>
  </si>
  <si>
    <t>2022/CPAY/000000391</t>
  </si>
  <si>
    <t>2022-07-21</t>
  </si>
  <si>
    <t>2022/CINV-SO/000000314</t>
  </si>
  <si>
    <t>2022-07-28</t>
  </si>
  <si>
    <t>2022/CCN-FI/000000109</t>
  </si>
  <si>
    <t>调账应收应付</t>
  </si>
  <si>
    <t>2022-07-30</t>
  </si>
  <si>
    <t>2022/CPAY/000000435</t>
  </si>
  <si>
    <t>2022/CINV-SO000000056</t>
  </si>
  <si>
    <t>2022-07-31</t>
  </si>
  <si>
    <t>2022/CADJ-FI/000000016</t>
  </si>
  <si>
    <t>调整银行承兑</t>
  </si>
  <si>
    <t>2022/CCN-FI/000000114</t>
  </si>
  <si>
    <t>05039969三包发票来票</t>
  </si>
  <si>
    <t>2022/CCN-FI/000000115</t>
  </si>
  <si>
    <t>07476275三包费来票入账22.04质量索赔</t>
  </si>
  <si>
    <t>2022/CCN-FI/000000116</t>
  </si>
  <si>
    <t>18765782三包费发票来票</t>
  </si>
  <si>
    <t>2022/CCN-FI/000000117</t>
  </si>
  <si>
    <t>18766294三包费发票来票22.6质量索赔</t>
  </si>
  <si>
    <t>2022/CCN-FI/000000118</t>
  </si>
  <si>
    <t>05039617三包费发票22.2质量索赔</t>
  </si>
  <si>
    <t>2022/CCN-FI/000000121</t>
  </si>
  <si>
    <t>00397819三包发票来票</t>
  </si>
  <si>
    <t>特种车的，记错账</t>
  </si>
  <si>
    <t>2022/CCN-FI/000000123</t>
  </si>
  <si>
    <t>2022/CCN-FI/000000124</t>
  </si>
  <si>
    <t>2022/CCN-FI/000000125</t>
  </si>
  <si>
    <t>18765782三包费发票来票22.05质量索赔</t>
  </si>
  <si>
    <t>2022/CCN-FI/000000126</t>
  </si>
  <si>
    <t>2022/CCN-FI/000000127</t>
  </si>
  <si>
    <t>2022/CINV-FI/000000243</t>
  </si>
  <si>
    <t>2022/CINV-FI/000000244</t>
  </si>
  <si>
    <t>2022/CINV-FI/000000245</t>
  </si>
  <si>
    <t>2022/CINV-FI/000000246</t>
  </si>
  <si>
    <t>2022/CINV-FI/000000247</t>
  </si>
  <si>
    <t>2022/CPAY/000000482</t>
  </si>
  <si>
    <t>2022/CINV-SO000000314</t>
  </si>
  <si>
    <t>2022-08-23</t>
  </si>
  <si>
    <t>2022/CINV-SO/000000369</t>
  </si>
  <si>
    <t>2022-08-31</t>
  </si>
  <si>
    <t>2022/CPAY/000000500</t>
  </si>
  <si>
    <t>2022-09-22</t>
  </si>
  <si>
    <t>2022/CINV-SO/000000441</t>
  </si>
  <si>
    <t>2022-09-30</t>
  </si>
  <si>
    <t>2022/CPAY/000000604</t>
  </si>
  <si>
    <t>河北账上商用车调整后</t>
  </si>
  <si>
    <t>供应商更名（北京光华-河北光华）</t>
  </si>
  <si>
    <t>付货款-商票</t>
  </si>
  <si>
    <t>河北光华不合格产品退库（红字发票）</t>
  </si>
  <si>
    <t>商用车账上</t>
  </si>
  <si>
    <t>2021.7-27</t>
  </si>
  <si>
    <t>代扣思锐物流费21.6.1-21.6.30</t>
  </si>
  <si>
    <t>代扣章丘思锐物流费21.7.1-21.7.30</t>
  </si>
  <si>
    <t>代扣思锐物流费21.8.1-21.8.31</t>
  </si>
  <si>
    <t>21.9-10月质量部零公里</t>
  </si>
  <si>
    <t>代扣思锐物流费21.9月</t>
  </si>
  <si>
    <t>代扣思锐物流费21.10月</t>
  </si>
  <si>
    <t>21年6-7月售后PPM不达标考核</t>
  </si>
  <si>
    <t>代扣思锐物流费21.11月</t>
  </si>
  <si>
    <t>代扣思锐物流费21.1-7月差异</t>
  </si>
  <si>
    <t>22.01质量索赔开票</t>
  </si>
  <si>
    <t>代扣思锐物流费21.12月</t>
  </si>
  <si>
    <t>22年采购质保金扣除</t>
  </si>
  <si>
    <t>代扣思锐物流费22.2月</t>
  </si>
  <si>
    <t>代扣思锐物流费22.1月</t>
  </si>
  <si>
    <t>22.03质量索赔开票</t>
  </si>
  <si>
    <t>22.03质量部零公里</t>
  </si>
  <si>
    <t>代扣思锐物流费22.3月</t>
  </si>
  <si>
    <t>代扣思锐物流费22.4月</t>
  </si>
  <si>
    <t>代扣思锐物流费22.5月</t>
  </si>
  <si>
    <t>代扣思锐物流费22.6月</t>
  </si>
  <si>
    <t>22.07质量索赔开票</t>
  </si>
  <si>
    <t>21.4-22.2季度出口车索赔（税差开票）</t>
  </si>
  <si>
    <t>21.4-22.2季度出口车索赔</t>
  </si>
  <si>
    <t>22.8质量索赔开票</t>
  </si>
  <si>
    <t>代扣思锐物流费22.7月</t>
  </si>
  <si>
    <t>代扣思锐物流费22.8月</t>
  </si>
  <si>
    <t>9月</t>
  </si>
  <si>
    <t>往来账户对账调节表</t>
  </si>
  <si>
    <t>编制单位</t>
  </si>
  <si>
    <t>河北光华荣昌汽车部件有限公司</t>
  </si>
  <si>
    <t>对方单位</t>
  </si>
  <si>
    <t>中国重汽集团济南商用车</t>
  </si>
  <si>
    <t>核算账户：</t>
  </si>
  <si>
    <t>应收账款</t>
  </si>
  <si>
    <t>应付账款</t>
  </si>
  <si>
    <t>截至2022年9月30日账面余额</t>
  </si>
  <si>
    <t>应加本方未达账项业务</t>
  </si>
  <si>
    <t>借方</t>
  </si>
  <si>
    <t>贷方</t>
  </si>
  <si>
    <t>河北自行调整</t>
  </si>
  <si>
    <t>2022.10.17</t>
  </si>
  <si>
    <r>
      <rPr>
        <sz val="10"/>
        <rFont val="宋体"/>
        <family val="3"/>
        <charset val="134"/>
      </rPr>
      <t>商用车调整到轻卡</t>
    </r>
  </si>
  <si>
    <t>向对方索要发票原件或复印件进行入账</t>
  </si>
  <si>
    <r>
      <rPr>
        <sz val="9"/>
        <rFont val="微软雅黑"/>
        <family val="2"/>
        <charset val="134"/>
      </rPr>
      <t>济南商用车仓储费发票（</t>
    </r>
    <r>
      <rPr>
        <sz val="9"/>
        <rFont val="Arial"/>
        <family val="2"/>
      </rPr>
      <t>2019.9-2020.6</t>
    </r>
    <r>
      <rPr>
        <sz val="9"/>
        <rFont val="微软雅黑"/>
        <family val="2"/>
        <charset val="134"/>
      </rPr>
      <t>）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应北京记账</t>
    </r>
  </si>
  <si>
    <t>需北京光华三方转账</t>
  </si>
  <si>
    <r>
      <rPr>
        <sz val="9"/>
        <rFont val="Arial"/>
        <family val="2"/>
      </rPr>
      <t>00397819</t>
    </r>
    <r>
      <rPr>
        <sz val="9"/>
        <rFont val="微软雅黑"/>
        <family val="2"/>
        <charset val="134"/>
      </rPr>
      <t>三包发票来票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>应记到特种车</t>
    </r>
  </si>
  <si>
    <r>
      <rPr>
        <sz val="9"/>
        <color theme="1"/>
        <rFont val="宋体"/>
        <family val="3"/>
        <charset val="134"/>
      </rPr>
      <t>河北光华不合格产品退库（红字发票）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</si>
  <si>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21.6.1-21.6.30</t>
    </r>
  </si>
  <si>
    <r>
      <rPr>
        <sz val="9"/>
        <color theme="1"/>
        <rFont val="宋体"/>
        <family val="3"/>
        <charset val="134"/>
      </rPr>
      <t>代扣章丘思锐物流费</t>
    </r>
    <r>
      <rPr>
        <sz val="9"/>
        <color theme="1"/>
        <rFont val="Arial"/>
        <family val="2"/>
      </rPr>
      <t>21.7.1-21.7.30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</si>
  <si>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21.8.1-21.8.31</t>
    </r>
  </si>
  <si>
    <r>
      <rPr>
        <sz val="9"/>
        <color theme="1"/>
        <rFont val="Arial"/>
        <family val="2"/>
      </rPr>
      <t>21.9-10</t>
    </r>
    <r>
      <rPr>
        <sz val="9"/>
        <color theme="1"/>
        <rFont val="宋体"/>
        <family val="3"/>
        <charset val="134"/>
      </rPr>
      <t>月质量部零公里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</si>
  <si>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21.9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</si>
  <si>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21.10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</si>
  <si>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21.11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</si>
  <si>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21.1-7</t>
    </r>
    <r>
      <rPr>
        <sz val="9"/>
        <color theme="1"/>
        <rFont val="宋体"/>
        <family val="3"/>
        <charset val="134"/>
      </rPr>
      <t>月差异</t>
    </r>
  </si>
  <si>
    <r>
      <rPr>
        <sz val="9"/>
        <color theme="1"/>
        <rFont val="Arial"/>
        <family val="2"/>
      </rPr>
      <t>22.01</t>
    </r>
    <r>
      <rPr>
        <sz val="9"/>
        <color theme="1"/>
        <rFont val="宋体"/>
        <family val="3"/>
        <charset val="134"/>
      </rPr>
      <t>质量索赔开票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</si>
  <si>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21.12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</si>
  <si>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Arial"/>
        <family val="2"/>
      </rPr>
      <t>22</t>
    </r>
    <r>
      <rPr>
        <sz val="9"/>
        <color theme="1"/>
        <rFont val="宋体"/>
        <family val="3"/>
        <charset val="134"/>
      </rPr>
      <t>年采购质保金扣除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</si>
  <si>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22.2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</si>
  <si>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22.1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</si>
  <si>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Arial"/>
        <family val="2"/>
      </rPr>
      <t>22.03</t>
    </r>
    <r>
      <rPr>
        <sz val="9"/>
        <color theme="1"/>
        <rFont val="宋体"/>
        <family val="3"/>
        <charset val="134"/>
      </rPr>
      <t>质量索赔开票</t>
    </r>
  </si>
  <si>
    <r>
      <rPr>
        <sz val="9"/>
        <color theme="1"/>
        <rFont val="Arial"/>
        <family val="2"/>
      </rPr>
      <t>22.03</t>
    </r>
    <r>
      <rPr>
        <sz val="9"/>
        <color theme="1"/>
        <rFont val="宋体"/>
        <family val="3"/>
        <charset val="134"/>
      </rPr>
      <t>质量部零公里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</si>
  <si>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22.3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</si>
  <si>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22.4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</si>
  <si>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22.5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</si>
  <si>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22.6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</si>
  <si>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Arial"/>
        <family val="2"/>
      </rPr>
      <t>22.07</t>
    </r>
    <r>
      <rPr>
        <sz val="9"/>
        <color theme="1"/>
        <rFont val="宋体"/>
        <family val="3"/>
        <charset val="134"/>
      </rPr>
      <t>质量索赔开票</t>
    </r>
  </si>
  <si>
    <r>
      <rPr>
        <sz val="9"/>
        <color theme="1"/>
        <rFont val="Arial"/>
        <family val="2"/>
      </rPr>
      <t>21.4-22.2</t>
    </r>
    <r>
      <rPr>
        <sz val="9"/>
        <color theme="1"/>
        <rFont val="宋体"/>
        <family val="3"/>
        <charset val="134"/>
      </rPr>
      <t>季度出口车索赔（税差开票）</t>
    </r>
  </si>
  <si>
    <r>
      <rPr>
        <sz val="9"/>
        <color theme="1"/>
        <rFont val="Arial"/>
        <family val="2"/>
      </rPr>
      <t>21.4-22.2</t>
    </r>
    <r>
      <rPr>
        <sz val="9"/>
        <color theme="1"/>
        <rFont val="宋体"/>
        <family val="3"/>
        <charset val="134"/>
      </rPr>
      <t>季度出口车索赔</t>
    </r>
  </si>
  <si>
    <r>
      <rPr>
        <sz val="9"/>
        <color theme="1"/>
        <rFont val="Arial"/>
        <family val="2"/>
      </rPr>
      <t>22.8</t>
    </r>
    <r>
      <rPr>
        <sz val="9"/>
        <color theme="1"/>
        <rFont val="宋体"/>
        <family val="3"/>
        <charset val="134"/>
      </rPr>
      <t>质量索赔开票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</si>
  <si>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22.7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</si>
  <si>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22.8</t>
    </r>
    <r>
      <rPr>
        <sz val="9"/>
        <color theme="1"/>
        <rFont val="宋体"/>
        <family val="3"/>
        <charset val="134"/>
      </rPr>
      <t>月</t>
    </r>
  </si>
  <si>
    <r>
      <rPr>
        <sz val="9"/>
        <color theme="1"/>
        <rFont val="宋体"/>
        <family val="3"/>
        <charset val="134"/>
      </rPr>
      <t>供应商更名（北京光华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3"/>
        <charset val="134"/>
      </rPr>
      <t>河北光华）</t>
    </r>
  </si>
  <si>
    <r>
      <rPr>
        <sz val="9"/>
        <color theme="1"/>
        <rFont val="宋体"/>
        <family val="3"/>
        <charset val="134"/>
      </rPr>
      <t>付货款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family val="3"/>
        <charset val="134"/>
      </rPr>
      <t>商票</t>
    </r>
  </si>
  <si>
    <r>
      <rPr>
        <sz val="10"/>
        <rFont val="宋体"/>
        <family val="3"/>
        <charset val="134"/>
      </rPr>
      <t>小计</t>
    </r>
  </si>
  <si>
    <t>合计</t>
  </si>
  <si>
    <t>调整后金额</t>
  </si>
  <si>
    <t>单位对账人签字</t>
  </si>
  <si>
    <t>单位盖章（财务章）：</t>
  </si>
  <si>
    <t>北京光华荣昌汽车部件有限公司</t>
  </si>
  <si>
    <t>我方自行调整</t>
  </si>
  <si>
    <t>需与河北光华三方转账</t>
  </si>
  <si>
    <t>2016.6-10月商用车仓储（记重复了）</t>
  </si>
  <si>
    <t>收商用车银承7461（与轻卡记串）</t>
  </si>
  <si>
    <t>三包费00096157（与轻卡记串）</t>
  </si>
  <si>
    <t>收商承5251（与轻卡记串）</t>
  </si>
  <si>
    <t>商承52517（我方多记）</t>
  </si>
  <si>
    <t>收商承3338（与轻卡记串）</t>
  </si>
  <si>
    <t>收商承9324（与轻卡记串）</t>
  </si>
  <si>
    <t>2019年9.16-10.15物流费</t>
  </si>
  <si>
    <t>2019年10.16-11.15物流费</t>
  </si>
  <si>
    <t>2019年11.16-12.15物流费</t>
  </si>
  <si>
    <t>2019年12.16-12-31物流费</t>
  </si>
  <si>
    <t>2020年1.1-2.15物流费</t>
  </si>
  <si>
    <t>三包费（与轻卡记串）</t>
  </si>
  <si>
    <t>业务转河北光华</t>
  </si>
  <si>
    <t>小计</t>
  </si>
  <si>
    <r>
      <t>21</t>
    </r>
    <r>
      <rPr>
        <sz val="9"/>
        <color rgb="FFFF0000"/>
        <rFont val="宋体"/>
        <family val="3"/>
        <charset val="134"/>
      </rPr>
      <t>年</t>
    </r>
    <r>
      <rPr>
        <sz val="9"/>
        <color rgb="FFFF0000"/>
        <rFont val="Arial"/>
        <family val="2"/>
      </rPr>
      <t>6-7</t>
    </r>
    <r>
      <rPr>
        <sz val="9"/>
        <color rgb="FFFF0000"/>
        <rFont val="宋体"/>
        <family val="3"/>
        <charset val="134"/>
      </rPr>
      <t>月售后</t>
    </r>
    <r>
      <rPr>
        <sz val="9"/>
        <color rgb="FFFF0000"/>
        <rFont val="Arial"/>
        <family val="2"/>
      </rPr>
      <t>PPM</t>
    </r>
    <r>
      <rPr>
        <sz val="9"/>
        <color rgb="FFFF0000"/>
        <rFont val="宋体"/>
        <family val="3"/>
        <charset val="134"/>
      </rPr>
      <t>不达标考核</t>
    </r>
  </si>
  <si>
    <r>
      <rPr>
        <sz val="9"/>
        <color theme="1"/>
        <rFont val="宋体"/>
        <family val="3"/>
        <charset val="134"/>
      </rPr>
      <t>代扣思锐物流费</t>
    </r>
    <r>
      <rPr>
        <sz val="9"/>
        <color theme="1"/>
        <rFont val="Arial"/>
        <family val="2"/>
      </rPr>
      <t>21.6.1-21.6.30</t>
    </r>
    <phoneticPr fontId="23" type="noConversion"/>
  </si>
  <si>
    <t>于磊磊处</t>
    <phoneticPr fontId="23" type="noConversion"/>
  </si>
  <si>
    <r>
      <t>21.9-10</t>
    </r>
    <r>
      <rPr>
        <sz val="9"/>
        <color rgb="FFFF0000"/>
        <rFont val="宋体"/>
        <family val="3"/>
        <charset val="134"/>
      </rPr>
      <t>月质量部零公里</t>
    </r>
  </si>
  <si>
    <t>郑金玉处</t>
    <phoneticPr fontId="23" type="noConversion"/>
  </si>
  <si>
    <t>查找复印件</t>
    <phoneticPr fontId="23" type="noConversion"/>
  </si>
  <si>
    <r>
      <t>22.03</t>
    </r>
    <r>
      <rPr>
        <sz val="9"/>
        <color rgb="FFFF0000"/>
        <rFont val="宋体"/>
        <family val="3"/>
        <charset val="134"/>
      </rPr>
      <t>质量部零公里</t>
    </r>
  </si>
  <si>
    <t>正常业务</t>
    <phoneticPr fontId="23" type="noConversion"/>
  </si>
  <si>
    <t>有复印件 系统显示BPM流程已经完成。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</si>
</sst>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yyyy/m/d;@"/>
    <numFmt numFmtId="177" formatCode="_(* #,##0.00_);_(* \(#,##0.00\);_(* &quot;-&quot;??_);_(@_)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family val="2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8"/>
      <name val="微软雅黑"/>
      <family val="2"/>
      <charset val="134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7" fontId="3" fillId="2" borderId="1" xfId="1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7" fontId="3" fillId="3" borderId="1" xfId="1" applyNumberFormat="1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7" fontId="3" fillId="4" borderId="1" xfId="1" applyNumberFormat="1" applyFont="1" applyFill="1" applyBorder="1" applyAlignment="1">
      <alignment horizontal="left" vertical="center"/>
    </xf>
    <xf numFmtId="31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left" vertical="center"/>
    </xf>
    <xf numFmtId="178" fontId="0" fillId="0" borderId="0" xfId="0" applyNumberForma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77" fontId="4" fillId="5" borderId="1" xfId="1" applyNumberFormat="1" applyFont="1" applyFill="1" applyBorder="1" applyAlignment="1">
      <alignment horizontal="left" vertical="center"/>
    </xf>
    <xf numFmtId="178" fontId="4" fillId="5" borderId="1" xfId="1" applyNumberFormat="1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wrapText="1"/>
    </xf>
    <xf numFmtId="14" fontId="4" fillId="5" borderId="1" xfId="0" applyNumberFormat="1" applyFont="1" applyFill="1" applyBorder="1" applyAlignment="1">
      <alignment horizontal="left" vertical="center"/>
    </xf>
    <xf numFmtId="14" fontId="7" fillId="6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>
      <alignment vertical="center"/>
    </xf>
    <xf numFmtId="0" fontId="8" fillId="6" borderId="1" xfId="0" applyFont="1" applyFill="1" applyBorder="1" applyAlignment="1">
      <alignment horizontal="left" vertical="center"/>
    </xf>
    <xf numFmtId="178" fontId="8" fillId="6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4" fontId="7" fillId="7" borderId="1" xfId="0" applyNumberFormat="1" applyFont="1" applyFill="1" applyBorder="1" applyAlignment="1">
      <alignment horizontal="left" vertical="center"/>
    </xf>
    <xf numFmtId="0" fontId="7" fillId="7" borderId="1" xfId="0" applyFont="1" applyFill="1" applyBorder="1">
      <alignment vertical="center"/>
    </xf>
    <xf numFmtId="0" fontId="8" fillId="7" borderId="1" xfId="0" applyFont="1" applyFill="1" applyBorder="1" applyAlignment="1">
      <alignment horizontal="left" vertical="center"/>
    </xf>
    <xf numFmtId="178" fontId="8" fillId="7" borderId="0" xfId="0" applyNumberFormat="1" applyFont="1" applyFill="1" applyAlignment="1">
      <alignment horizontal="left" vertical="center"/>
    </xf>
    <xf numFmtId="178" fontId="8" fillId="7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left" vertical="center"/>
    </xf>
    <xf numFmtId="31" fontId="3" fillId="0" borderId="1" xfId="0" applyNumberFormat="1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Fill="1">
      <alignment vertical="center"/>
    </xf>
    <xf numFmtId="0" fontId="0" fillId="6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8" borderId="0" xfId="0" applyFill="1">
      <alignment vertical="center"/>
    </xf>
    <xf numFmtId="0" fontId="0" fillId="9" borderId="1" xfId="0" applyFill="1" applyBorder="1">
      <alignment vertical="center"/>
    </xf>
    <xf numFmtId="0" fontId="10" fillId="9" borderId="1" xfId="0" applyFont="1" applyFill="1" applyBorder="1">
      <alignment vertical="center"/>
    </xf>
    <xf numFmtId="0" fontId="0" fillId="0" borderId="1" xfId="0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0" fillId="0" borderId="1" xfId="0" applyFill="1" applyBorder="1">
      <alignment vertical="center"/>
    </xf>
    <xf numFmtId="14" fontId="12" fillId="0" borderId="1" xfId="0" applyNumberFormat="1" applyFont="1" applyFill="1" applyBorder="1" applyAlignment="1">
      <alignment horizontal="left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10" borderId="0" xfId="0" applyFill="1">
      <alignment vertical="center"/>
    </xf>
    <xf numFmtId="0" fontId="3" fillId="0" borderId="0" xfId="0" applyFont="1" applyFill="1" applyBorder="1" applyAlignment="1"/>
    <xf numFmtId="0" fontId="3" fillId="8" borderId="0" xfId="0" applyFont="1" applyFill="1" applyBorder="1" applyAlignment="1"/>
    <xf numFmtId="0" fontId="3" fillId="11" borderId="0" xfId="0" applyFont="1" applyFill="1" applyBorder="1" applyAlignment="1"/>
    <xf numFmtId="0" fontId="3" fillId="12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78" fontId="13" fillId="0" borderId="0" xfId="0" applyNumberFormat="1" applyFont="1" applyFill="1" applyBorder="1" applyAlignment="1"/>
    <xf numFmtId="178" fontId="12" fillId="0" borderId="0" xfId="0" applyNumberFormat="1" applyFont="1" applyFill="1" applyBorder="1" applyAlignment="1"/>
    <xf numFmtId="14" fontId="13" fillId="8" borderId="1" xfId="0" applyNumberFormat="1" applyFont="1" applyFill="1" applyBorder="1" applyAlignment="1">
      <alignment horizontal="left"/>
    </xf>
    <xf numFmtId="0" fontId="13" fillId="8" borderId="1" xfId="0" applyFont="1" applyFill="1" applyBorder="1" applyAlignment="1"/>
    <xf numFmtId="0" fontId="14" fillId="8" borderId="1" xfId="0" applyFont="1" applyFill="1" applyBorder="1" applyAlignment="1">
      <alignment wrapText="1"/>
    </xf>
    <xf numFmtId="0" fontId="12" fillId="8" borderId="1" xfId="0" applyNumberFormat="1" applyFont="1" applyFill="1" applyBorder="1" applyAlignment="1">
      <alignment wrapText="1"/>
    </xf>
    <xf numFmtId="178" fontId="13" fillId="8" borderId="1" xfId="0" applyNumberFormat="1" applyFont="1" applyFill="1" applyBorder="1" applyAlignment="1"/>
    <xf numFmtId="14" fontId="13" fillId="8" borderId="1" xfId="0" applyNumberFormat="1" applyFont="1" applyFill="1" applyBorder="1" applyAlignment="1"/>
    <xf numFmtId="0" fontId="14" fillId="8" borderId="1" xfId="0" applyNumberFormat="1" applyFont="1" applyFill="1" applyBorder="1" applyAlignment="1">
      <alignment wrapText="1"/>
    </xf>
    <xf numFmtId="14" fontId="13" fillId="11" borderId="1" xfId="0" applyNumberFormat="1" applyFont="1" applyFill="1" applyBorder="1" applyAlignment="1">
      <alignment horizontal="left"/>
    </xf>
    <xf numFmtId="14" fontId="13" fillId="11" borderId="1" xfId="0" applyNumberFormat="1" applyFont="1" applyFill="1" applyBorder="1" applyAlignment="1"/>
    <xf numFmtId="178" fontId="13" fillId="11" borderId="1" xfId="0" applyNumberFormat="1" applyFont="1" applyFill="1" applyBorder="1" applyAlignment="1"/>
    <xf numFmtId="14" fontId="13" fillId="0" borderId="1" xfId="0" applyNumberFormat="1" applyFont="1" applyFill="1" applyBorder="1" applyAlignment="1">
      <alignment horizontal="left"/>
    </xf>
    <xf numFmtId="14" fontId="13" fillId="0" borderId="1" xfId="0" applyNumberFormat="1" applyFont="1" applyFill="1" applyBorder="1" applyAlignment="1"/>
    <xf numFmtId="178" fontId="13" fillId="0" borderId="1" xfId="0" applyNumberFormat="1" applyFont="1" applyFill="1" applyBorder="1" applyAlignment="1"/>
    <xf numFmtId="14" fontId="13" fillId="9" borderId="1" xfId="0" applyNumberFormat="1" applyFont="1" applyFill="1" applyBorder="1" applyAlignment="1">
      <alignment horizontal="left"/>
    </xf>
    <xf numFmtId="14" fontId="13" fillId="9" borderId="1" xfId="0" applyNumberFormat="1" applyFont="1" applyFill="1" applyBorder="1" applyAlignment="1"/>
    <xf numFmtId="0" fontId="14" fillId="9" borderId="1" xfId="0" applyNumberFormat="1" applyFont="1" applyFill="1" applyBorder="1" applyAlignment="1">
      <alignment wrapText="1"/>
    </xf>
    <xf numFmtId="0" fontId="12" fillId="9" borderId="1" xfId="0" applyNumberFormat="1" applyFont="1" applyFill="1" applyBorder="1" applyAlignment="1">
      <alignment wrapText="1"/>
    </xf>
    <xf numFmtId="178" fontId="13" fillId="9" borderId="1" xfId="0" applyNumberFormat="1" applyFont="1" applyFill="1" applyBorder="1" applyAlignment="1"/>
    <xf numFmtId="0" fontId="19" fillId="11" borderId="1" xfId="0" applyFont="1" applyFill="1" applyBorder="1" applyAlignment="1">
      <alignment vertical="center"/>
    </xf>
    <xf numFmtId="0" fontId="20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14" fontId="13" fillId="12" borderId="1" xfId="0" applyNumberFormat="1" applyFont="1" applyFill="1" applyBorder="1" applyAlignment="1">
      <alignment horizontal="left"/>
    </xf>
    <xf numFmtId="14" fontId="13" fillId="12" borderId="1" xfId="0" applyNumberFormat="1" applyFont="1" applyFill="1" applyBorder="1" applyAlignment="1"/>
    <xf numFmtId="0" fontId="14" fillId="12" borderId="1" xfId="0" applyNumberFormat="1" applyFont="1" applyFill="1" applyBorder="1" applyAlignment="1">
      <alignment wrapText="1"/>
    </xf>
    <xf numFmtId="0" fontId="12" fillId="12" borderId="1" xfId="0" applyNumberFormat="1" applyFont="1" applyFill="1" applyBorder="1" applyAlignment="1">
      <alignment wrapText="1"/>
    </xf>
    <xf numFmtId="178" fontId="13" fillId="12" borderId="1" xfId="0" applyNumberFormat="1" applyFont="1" applyFill="1" applyBorder="1" applyAlignment="1"/>
    <xf numFmtId="178" fontId="3" fillId="8" borderId="0" xfId="0" applyNumberFormat="1" applyFont="1" applyFill="1" applyBorder="1" applyAlignment="1"/>
    <xf numFmtId="178" fontId="3" fillId="0" borderId="0" xfId="0" applyNumberFormat="1" applyFont="1" applyFill="1" applyBorder="1" applyAlignment="1"/>
    <xf numFmtId="178" fontId="13" fillId="10" borderId="0" xfId="0" applyNumberFormat="1" applyFont="1" applyFill="1" applyBorder="1" applyAlignment="1"/>
    <xf numFmtId="178" fontId="12" fillId="10" borderId="0" xfId="0" applyNumberFormat="1" applyFont="1" applyFill="1" applyBorder="1" applyAlignment="1"/>
    <xf numFmtId="0" fontId="3" fillId="0" borderId="0" xfId="0" quotePrefix="1" applyNumberFormat="1" applyFont="1" applyFill="1" applyBorder="1" applyAlignment="1"/>
    <xf numFmtId="0" fontId="17" fillId="10" borderId="1" xfId="0" quotePrefix="1" applyNumberFormat="1" applyFont="1" applyFill="1" applyBorder="1" applyAlignment="1">
      <alignment horizontal="left"/>
    </xf>
    <xf numFmtId="0" fontId="17" fillId="10" borderId="1" xfId="0" quotePrefix="1" applyNumberFormat="1" applyFont="1" applyFill="1" applyBorder="1" applyAlignment="1"/>
    <xf numFmtId="0" fontId="16" fillId="10" borderId="1" xfId="0" quotePrefix="1" applyNumberFormat="1" applyFont="1" applyFill="1" applyBorder="1" applyAlignment="1">
      <alignment wrapText="1"/>
    </xf>
    <xf numFmtId="0" fontId="17" fillId="10" borderId="1" xfId="0" quotePrefix="1" applyNumberFormat="1" applyFont="1" applyFill="1" applyBorder="1" applyAlignment="1">
      <alignment wrapText="1"/>
    </xf>
    <xf numFmtId="178" fontId="17" fillId="10" borderId="1" xfId="0" quotePrefix="1" applyNumberFormat="1" applyFont="1" applyFill="1" applyBorder="1" applyAlignment="1"/>
    <xf numFmtId="0" fontId="3" fillId="8" borderId="0" xfId="0" quotePrefix="1" applyNumberFormat="1" applyFont="1" applyFill="1" applyBorder="1" applyAlignment="1"/>
    <xf numFmtId="0" fontId="12" fillId="8" borderId="1" xfId="0" quotePrefix="1" applyNumberFormat="1" applyFont="1" applyFill="1" applyBorder="1" applyAlignment="1">
      <alignment wrapText="1"/>
    </xf>
    <xf numFmtId="178" fontId="13" fillId="8" borderId="1" xfId="0" quotePrefix="1" applyNumberFormat="1" applyFont="1" applyFill="1" applyBorder="1" applyAlignment="1"/>
    <xf numFmtId="0" fontId="14" fillId="8" borderId="1" xfId="0" quotePrefix="1" applyNumberFormat="1" applyFont="1" applyFill="1" applyBorder="1" applyAlignment="1">
      <alignment wrapText="1"/>
    </xf>
    <xf numFmtId="0" fontId="14" fillId="11" borderId="1" xfId="0" quotePrefix="1" applyNumberFormat="1" applyFont="1" applyFill="1" applyBorder="1" applyAlignment="1">
      <alignment wrapText="1"/>
    </xf>
    <xf numFmtId="0" fontId="12" fillId="11" borderId="1" xfId="0" quotePrefix="1" applyNumberFormat="1" applyFont="1" applyFill="1" applyBorder="1" applyAlignment="1">
      <alignment wrapText="1"/>
    </xf>
    <xf numFmtId="178" fontId="13" fillId="11" borderId="1" xfId="0" quotePrefix="1" applyNumberFormat="1" applyFont="1" applyFill="1" applyBorder="1" applyAlignment="1"/>
    <xf numFmtId="0" fontId="14" fillId="0" borderId="1" xfId="0" quotePrefix="1" applyNumberFormat="1" applyFont="1" applyFill="1" applyBorder="1" applyAlignment="1">
      <alignment wrapText="1"/>
    </xf>
    <xf numFmtId="0" fontId="12" fillId="0" borderId="1" xfId="0" quotePrefix="1" applyNumberFormat="1" applyFont="1" applyFill="1" applyBorder="1" applyAlignment="1">
      <alignment wrapText="1"/>
    </xf>
    <xf numFmtId="178" fontId="13" fillId="0" borderId="1" xfId="0" quotePrefix="1" applyNumberFormat="1" applyFont="1" applyFill="1" applyBorder="1" applyAlignment="1"/>
    <xf numFmtId="178" fontId="13" fillId="12" borderId="1" xfId="0" quotePrefix="1" applyNumberFormat="1" applyFont="1" applyFill="1" applyBorder="1" applyAlignment="1"/>
    <xf numFmtId="0" fontId="11" fillId="0" borderId="1" xfId="0" quotePrefix="1" applyFont="1" applyBorder="1">
      <alignment vertical="center"/>
    </xf>
    <xf numFmtId="0" fontId="6" fillId="5" borderId="1" xfId="0" quotePrefix="1" applyNumberFormat="1" applyFont="1" applyFill="1" applyBorder="1" applyAlignment="1">
      <alignment wrapText="1"/>
    </xf>
    <xf numFmtId="0" fontId="7" fillId="13" borderId="1" xfId="0" applyFont="1" applyFill="1" applyBorder="1" applyAlignment="1">
      <alignment horizontal="left" vertical="center"/>
    </xf>
    <xf numFmtId="0" fontId="7" fillId="13" borderId="1" xfId="0" applyFont="1" applyFill="1" applyBorder="1">
      <alignment vertical="center"/>
    </xf>
    <xf numFmtId="178" fontId="8" fillId="13" borderId="1" xfId="0" applyNumberFormat="1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24" fillId="13" borderId="1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/>
    </xf>
    <xf numFmtId="0" fontId="25" fillId="6" borderId="1" xfId="0" applyFont="1" applyFill="1" applyBorder="1">
      <alignment vertical="center"/>
    </xf>
    <xf numFmtId="178" fontId="24" fillId="6" borderId="1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 wrapText="1"/>
    </xf>
    <xf numFmtId="0" fontId="15" fillId="13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/>
    </xf>
    <xf numFmtId="177" fontId="3" fillId="0" borderId="1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28575</xdr:rowOff>
    </xdr:from>
    <xdr:to>
      <xdr:col>7</xdr:col>
      <xdr:colOff>885825</xdr:colOff>
      <xdr:row>20</xdr:row>
      <xdr:rowOff>152400</xdr:rowOff>
    </xdr:to>
    <xdr:cxnSp macro="">
      <xdr:nvCxnSpPr>
        <xdr:cNvPr id="2" name="直接连接符 2"/>
        <xdr:cNvCxnSpPr/>
      </xdr:nvCxnSpPr>
      <xdr:spPr>
        <a:xfrm>
          <a:off x="5002530" y="1123950"/>
          <a:ext cx="3823335" cy="2390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28575</xdr:rowOff>
    </xdr:from>
    <xdr:to>
      <xdr:col>7</xdr:col>
      <xdr:colOff>990600</xdr:colOff>
      <xdr:row>41</xdr:row>
      <xdr:rowOff>142875</xdr:rowOff>
    </xdr:to>
    <xdr:cxnSp macro="">
      <xdr:nvCxnSpPr>
        <xdr:cNvPr id="2" name="直接连接符 2"/>
        <xdr:cNvCxnSpPr/>
      </xdr:nvCxnSpPr>
      <xdr:spPr>
        <a:xfrm>
          <a:off x="6296025" y="1143000"/>
          <a:ext cx="3000375" cy="6118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opLeftCell="C98" workbookViewId="0">
      <selection activeCell="J122" sqref="J122"/>
    </sheetView>
  </sheetViews>
  <sheetFormatPr defaultColWidth="8" defaultRowHeight="14.5"/>
  <cols>
    <col min="1" max="2" width="8" style="65" hidden="1" customWidth="1"/>
    <col min="3" max="3" width="10.81640625" style="69" customWidth="1"/>
    <col min="4" max="4" width="10.81640625" style="70" hidden="1" customWidth="1"/>
    <col min="5" max="5" width="17" style="71" customWidth="1"/>
    <col min="6" max="6" width="33.54296875" style="72" customWidth="1"/>
    <col min="7" max="7" width="12.1796875" style="73" customWidth="1"/>
    <col min="8" max="8" width="12.7265625" style="73" customWidth="1"/>
    <col min="9" max="9" width="3.36328125" style="73" customWidth="1"/>
    <col min="10" max="10" width="15.36328125" style="74" customWidth="1"/>
    <col min="11" max="11" width="11.7265625" style="65" customWidth="1"/>
    <col min="12" max="12" width="8.453125" style="65" customWidth="1"/>
    <col min="13" max="13" width="5.26953125" style="65" customWidth="1"/>
    <col min="14" max="14" width="9.26953125" style="65"/>
    <col min="15" max="15" width="8" style="65"/>
    <col min="16" max="16" width="10.08984375" style="65"/>
    <col min="17" max="16384" width="8" style="65"/>
  </cols>
  <sheetData>
    <row r="1" spans="1:13" ht="20" customHeight="1">
      <c r="C1" s="137" t="s">
        <v>0</v>
      </c>
      <c r="D1" s="137"/>
      <c r="E1" s="138"/>
      <c r="F1" s="139"/>
      <c r="G1" s="137"/>
      <c r="H1" s="137"/>
      <c r="I1" s="137"/>
      <c r="J1" s="140"/>
    </row>
    <row r="2" spans="1:13">
      <c r="A2" s="105" t="s">
        <v>1</v>
      </c>
      <c r="B2" s="105" t="s">
        <v>2</v>
      </c>
      <c r="C2" s="106" t="s">
        <v>3</v>
      </c>
      <c r="D2" s="107" t="s">
        <v>4</v>
      </c>
      <c r="E2" s="108" t="s">
        <v>5</v>
      </c>
      <c r="F2" s="109" t="s">
        <v>6</v>
      </c>
      <c r="G2" s="110" t="s">
        <v>7</v>
      </c>
      <c r="H2" s="110" t="s">
        <v>8</v>
      </c>
      <c r="I2" s="110" t="s">
        <v>9</v>
      </c>
      <c r="J2" s="110" t="s">
        <v>10</v>
      </c>
    </row>
    <row r="3" spans="1:13" s="66" customFormat="1">
      <c r="A3" s="111" t="s">
        <v>11</v>
      </c>
      <c r="B3" s="111" t="s">
        <v>12</v>
      </c>
      <c r="C3" s="75">
        <v>43922</v>
      </c>
      <c r="D3" s="76"/>
      <c r="E3" s="77"/>
      <c r="F3" s="112" t="s">
        <v>13</v>
      </c>
      <c r="G3" s="79"/>
      <c r="H3" s="79"/>
      <c r="I3" s="113" t="s">
        <v>14</v>
      </c>
      <c r="J3" s="79">
        <v>0</v>
      </c>
    </row>
    <row r="4" spans="1:13" s="66" customFormat="1" ht="18" customHeight="1">
      <c r="C4" s="75">
        <v>43951</v>
      </c>
      <c r="D4" s="80">
        <v>43945</v>
      </c>
      <c r="E4" s="114" t="s">
        <v>15</v>
      </c>
      <c r="F4" s="112" t="s">
        <v>16</v>
      </c>
      <c r="G4" s="79">
        <v>410487.32</v>
      </c>
      <c r="H4" s="79">
        <v>0</v>
      </c>
      <c r="I4" s="113" t="s">
        <v>17</v>
      </c>
      <c r="J4" s="79">
        <f t="shared" ref="J4:J59" si="0">J3+G4-H4</f>
        <v>410487.32</v>
      </c>
    </row>
    <row r="5" spans="1:13" s="67" customFormat="1">
      <c r="C5" s="82">
        <v>43951</v>
      </c>
      <c r="D5" s="83">
        <v>43951</v>
      </c>
      <c r="E5" s="115" t="s">
        <v>18</v>
      </c>
      <c r="F5" s="116" t="s">
        <v>19</v>
      </c>
      <c r="G5" s="84">
        <v>0</v>
      </c>
      <c r="H5" s="84">
        <v>64.959999999999994</v>
      </c>
      <c r="I5" s="117" t="s">
        <v>17</v>
      </c>
      <c r="J5" s="84">
        <f t="shared" si="0"/>
        <v>410422.36</v>
      </c>
      <c r="K5" s="67" t="s">
        <v>20</v>
      </c>
      <c r="L5" s="67" t="s">
        <v>21</v>
      </c>
    </row>
    <row r="6" spans="1:13" s="67" customFormat="1">
      <c r="C6" s="82">
        <v>43951</v>
      </c>
      <c r="D6" s="83">
        <v>43951</v>
      </c>
      <c r="E6" s="115" t="s">
        <v>22</v>
      </c>
      <c r="F6" s="116" t="s">
        <v>19</v>
      </c>
      <c r="G6" s="84">
        <v>0</v>
      </c>
      <c r="H6" s="84">
        <v>293.26</v>
      </c>
      <c r="I6" s="117" t="s">
        <v>17</v>
      </c>
      <c r="J6" s="84">
        <f t="shared" si="0"/>
        <v>410129.1</v>
      </c>
      <c r="K6" s="67" t="s">
        <v>20</v>
      </c>
      <c r="L6" s="67" t="s">
        <v>21</v>
      </c>
    </row>
    <row r="7" spans="1:13" s="66" customFormat="1">
      <c r="C7" s="75">
        <v>43972</v>
      </c>
      <c r="D7" s="80">
        <v>43972</v>
      </c>
      <c r="E7" s="114" t="s">
        <v>23</v>
      </c>
      <c r="F7" s="112" t="s">
        <v>24</v>
      </c>
      <c r="G7" s="79">
        <v>0</v>
      </c>
      <c r="H7" s="79">
        <v>150000</v>
      </c>
      <c r="I7" s="113" t="s">
        <v>17</v>
      </c>
      <c r="J7" s="79">
        <f t="shared" si="0"/>
        <v>260129.09999999998</v>
      </c>
    </row>
    <row r="8" spans="1:13" s="66" customFormat="1">
      <c r="C8" s="75">
        <v>43982</v>
      </c>
      <c r="D8" s="80">
        <v>43978</v>
      </c>
      <c r="E8" s="114" t="s">
        <v>25</v>
      </c>
      <c r="F8" s="112" t="s">
        <v>26</v>
      </c>
      <c r="G8" s="79">
        <v>501880.6</v>
      </c>
      <c r="H8" s="79">
        <v>0</v>
      </c>
      <c r="I8" s="113" t="s">
        <v>17</v>
      </c>
      <c r="J8" s="79">
        <f t="shared" si="0"/>
        <v>762009.7</v>
      </c>
    </row>
    <row r="9" spans="1:13" s="66" customFormat="1">
      <c r="C9" s="75">
        <v>44008</v>
      </c>
      <c r="D9" s="80">
        <v>44008</v>
      </c>
      <c r="E9" s="114" t="s">
        <v>27</v>
      </c>
      <c r="F9" s="112" t="s">
        <v>28</v>
      </c>
      <c r="G9" s="79">
        <v>0</v>
      </c>
      <c r="H9" s="79">
        <v>338</v>
      </c>
      <c r="I9" s="113" t="s">
        <v>17</v>
      </c>
      <c r="J9" s="79">
        <f t="shared" si="0"/>
        <v>761671.7</v>
      </c>
    </row>
    <row r="10" spans="1:13" s="66" customFormat="1">
      <c r="C10" s="75">
        <v>44008</v>
      </c>
      <c r="D10" s="80">
        <v>44008</v>
      </c>
      <c r="E10" s="114" t="s">
        <v>27</v>
      </c>
      <c r="F10" s="112" t="s">
        <v>29</v>
      </c>
      <c r="G10" s="79">
        <v>0</v>
      </c>
      <c r="H10" s="79">
        <v>1524.67</v>
      </c>
      <c r="I10" s="113" t="s">
        <v>17</v>
      </c>
      <c r="J10" s="79">
        <f t="shared" si="0"/>
        <v>760147.02999999991</v>
      </c>
    </row>
    <row r="11" spans="1:13" s="66" customFormat="1" ht="26.5">
      <c r="C11" s="75">
        <v>44043</v>
      </c>
      <c r="D11" s="80">
        <v>44029</v>
      </c>
      <c r="E11" s="114" t="s">
        <v>30</v>
      </c>
      <c r="F11" s="112" t="s">
        <v>31</v>
      </c>
      <c r="G11" s="79">
        <v>1257714.43</v>
      </c>
      <c r="H11" s="79">
        <v>0</v>
      </c>
      <c r="I11" s="113" t="s">
        <v>17</v>
      </c>
      <c r="J11" s="79">
        <f t="shared" si="0"/>
        <v>2017861.46</v>
      </c>
    </row>
    <row r="12" spans="1:13" s="66" customFormat="1">
      <c r="C12" s="75">
        <v>44050</v>
      </c>
      <c r="D12" s="80">
        <v>44050</v>
      </c>
      <c r="E12" s="114" t="s">
        <v>32</v>
      </c>
      <c r="F12" s="112" t="s">
        <v>33</v>
      </c>
      <c r="G12" s="79">
        <v>0</v>
      </c>
      <c r="H12" s="79">
        <v>100000</v>
      </c>
      <c r="I12" s="113" t="s">
        <v>17</v>
      </c>
      <c r="J12" s="79">
        <f t="shared" si="0"/>
        <v>1917861.46</v>
      </c>
    </row>
    <row r="13" spans="1:13" s="66" customFormat="1">
      <c r="C13" s="75">
        <v>44068</v>
      </c>
      <c r="D13" s="80">
        <v>44068</v>
      </c>
      <c r="E13" s="114" t="s">
        <v>34</v>
      </c>
      <c r="F13" s="112" t="s">
        <v>35</v>
      </c>
      <c r="G13" s="79">
        <v>0</v>
      </c>
      <c r="H13" s="79">
        <v>10000</v>
      </c>
      <c r="I13" s="113" t="s">
        <v>17</v>
      </c>
      <c r="J13" s="79">
        <f t="shared" si="0"/>
        <v>1907861.46</v>
      </c>
    </row>
    <row r="14" spans="1:13" s="66" customFormat="1">
      <c r="C14" s="75">
        <v>44074</v>
      </c>
      <c r="D14" s="80">
        <v>44074</v>
      </c>
      <c r="E14" s="114" t="s">
        <v>36</v>
      </c>
      <c r="F14" s="112" t="s">
        <v>37</v>
      </c>
      <c r="G14" s="79">
        <v>0</v>
      </c>
      <c r="H14" s="79">
        <v>840000</v>
      </c>
      <c r="I14" s="113" t="s">
        <v>17</v>
      </c>
      <c r="J14" s="79">
        <f t="shared" si="0"/>
        <v>1067861.46</v>
      </c>
    </row>
    <row r="15" spans="1:13" s="66" customFormat="1" ht="26.5">
      <c r="C15" s="75">
        <v>44074</v>
      </c>
      <c r="D15" s="80">
        <v>44067</v>
      </c>
      <c r="E15" s="114" t="s">
        <v>38</v>
      </c>
      <c r="F15" s="112" t="s">
        <v>39</v>
      </c>
      <c r="G15" s="79">
        <v>617251.16</v>
      </c>
      <c r="H15" s="79">
        <v>0</v>
      </c>
      <c r="I15" s="113" t="s">
        <v>17</v>
      </c>
      <c r="J15" s="79">
        <f t="shared" si="0"/>
        <v>1685112.62</v>
      </c>
    </row>
    <row r="16" spans="1:13">
      <c r="C16" s="85">
        <v>44089</v>
      </c>
      <c r="D16" s="86">
        <v>44089</v>
      </c>
      <c r="E16" s="118" t="s">
        <v>40</v>
      </c>
      <c r="F16" s="119" t="s">
        <v>41</v>
      </c>
      <c r="G16" s="87">
        <v>0</v>
      </c>
      <c r="H16" s="84">
        <v>22282.54</v>
      </c>
      <c r="I16" s="120" t="s">
        <v>17</v>
      </c>
      <c r="J16" s="87">
        <f t="shared" si="0"/>
        <v>1662830.08</v>
      </c>
      <c r="L16" s="93">
        <v>863.87</v>
      </c>
      <c r="M16" s="94" t="s">
        <v>42</v>
      </c>
    </row>
    <row r="17" spans="3:13" s="66" customFormat="1">
      <c r="C17" s="75">
        <v>44097</v>
      </c>
      <c r="D17" s="80">
        <v>44097</v>
      </c>
      <c r="E17" s="114" t="s">
        <v>43</v>
      </c>
      <c r="F17" s="112" t="s">
        <v>44</v>
      </c>
      <c r="G17" s="79">
        <v>0</v>
      </c>
      <c r="H17" s="79">
        <v>3904.99</v>
      </c>
      <c r="I17" s="113" t="s">
        <v>17</v>
      </c>
      <c r="J17" s="79">
        <f t="shared" si="0"/>
        <v>1658925.09</v>
      </c>
      <c r="L17" s="93">
        <v>1417.8</v>
      </c>
      <c r="M17" s="94" t="s">
        <v>42</v>
      </c>
    </row>
    <row r="18" spans="3:13" s="66" customFormat="1" ht="26.5">
      <c r="C18" s="75">
        <v>44104</v>
      </c>
      <c r="D18" s="80">
        <v>44096</v>
      </c>
      <c r="E18" s="114" t="s">
        <v>45</v>
      </c>
      <c r="F18" s="112" t="s">
        <v>46</v>
      </c>
      <c r="G18" s="79">
        <v>586671.64</v>
      </c>
      <c r="H18" s="79">
        <v>0</v>
      </c>
      <c r="I18" s="113" t="s">
        <v>17</v>
      </c>
      <c r="J18" s="79">
        <f t="shared" si="0"/>
        <v>2245596.73</v>
      </c>
      <c r="L18" s="95">
        <v>2093.63</v>
      </c>
      <c r="M18" s="94" t="s">
        <v>42</v>
      </c>
    </row>
    <row r="19" spans="3:13" s="66" customFormat="1">
      <c r="C19" s="75">
        <v>44124</v>
      </c>
      <c r="D19" s="80">
        <v>44124</v>
      </c>
      <c r="E19" s="114" t="s">
        <v>47</v>
      </c>
      <c r="F19" s="112" t="s">
        <v>48</v>
      </c>
      <c r="G19" s="79">
        <v>0</v>
      </c>
      <c r="H19" s="79">
        <v>480000</v>
      </c>
      <c r="I19" s="113" t="s">
        <v>17</v>
      </c>
      <c r="J19" s="79">
        <f t="shared" si="0"/>
        <v>1765596.73</v>
      </c>
      <c r="L19" s="93">
        <v>1163.43</v>
      </c>
      <c r="M19" s="94" t="s">
        <v>42</v>
      </c>
    </row>
    <row r="20" spans="3:13" s="66" customFormat="1">
      <c r="C20" s="75">
        <v>44135</v>
      </c>
      <c r="D20" s="80">
        <v>44135</v>
      </c>
      <c r="E20" s="114" t="s">
        <v>49</v>
      </c>
      <c r="F20" s="112" t="s">
        <v>50</v>
      </c>
      <c r="G20" s="79">
        <v>0</v>
      </c>
      <c r="H20" s="79">
        <v>11296.6</v>
      </c>
      <c r="I20" s="113" t="s">
        <v>17</v>
      </c>
      <c r="J20" s="79">
        <f t="shared" si="0"/>
        <v>1754300.13</v>
      </c>
      <c r="L20" s="93">
        <v>1681.43</v>
      </c>
      <c r="M20" s="94" t="s">
        <v>42</v>
      </c>
    </row>
    <row r="21" spans="3:13" s="66" customFormat="1" ht="26.5">
      <c r="C21" s="75">
        <v>44135</v>
      </c>
      <c r="D21" s="80">
        <v>44120</v>
      </c>
      <c r="E21" s="114" t="s">
        <v>51</v>
      </c>
      <c r="F21" s="112" t="s">
        <v>52</v>
      </c>
      <c r="G21" s="79">
        <v>1212722.8500000001</v>
      </c>
      <c r="H21" s="79">
        <v>0</v>
      </c>
      <c r="I21" s="113" t="s">
        <v>17</v>
      </c>
      <c r="J21" s="79">
        <f t="shared" si="0"/>
        <v>2967022.98</v>
      </c>
      <c r="L21" s="93">
        <v>1808.29</v>
      </c>
      <c r="M21" s="94" t="s">
        <v>53</v>
      </c>
    </row>
    <row r="22" spans="3:13" s="66" customFormat="1">
      <c r="C22" s="75">
        <v>44165</v>
      </c>
      <c r="D22" s="80">
        <v>44165</v>
      </c>
      <c r="E22" s="114" t="s">
        <v>54</v>
      </c>
      <c r="F22" s="112" t="s">
        <v>55</v>
      </c>
      <c r="G22" s="79">
        <v>0</v>
      </c>
      <c r="H22" s="79">
        <v>240000</v>
      </c>
      <c r="I22" s="113" t="s">
        <v>17</v>
      </c>
      <c r="J22" s="79">
        <f t="shared" si="0"/>
        <v>2727022.98</v>
      </c>
      <c r="L22" s="93">
        <v>3321.05</v>
      </c>
      <c r="M22" s="94" t="s">
        <v>53</v>
      </c>
    </row>
    <row r="23" spans="3:13" s="66" customFormat="1">
      <c r="C23" s="75">
        <v>44165</v>
      </c>
      <c r="D23" s="80">
        <v>44165</v>
      </c>
      <c r="E23" s="114" t="s">
        <v>54</v>
      </c>
      <c r="F23" s="112" t="s">
        <v>56</v>
      </c>
      <c r="G23" s="79">
        <v>0</v>
      </c>
      <c r="H23" s="79">
        <v>1000000</v>
      </c>
      <c r="I23" s="113" t="s">
        <v>17</v>
      </c>
      <c r="J23" s="79">
        <f t="shared" si="0"/>
        <v>1727022.98</v>
      </c>
      <c r="L23" s="93">
        <v>4282.43</v>
      </c>
      <c r="M23" s="94" t="s">
        <v>53</v>
      </c>
    </row>
    <row r="24" spans="3:13" s="66" customFormat="1" ht="26.5">
      <c r="C24" s="75">
        <v>44165</v>
      </c>
      <c r="D24" s="80">
        <v>44152</v>
      </c>
      <c r="E24" s="114" t="s">
        <v>57</v>
      </c>
      <c r="F24" s="112" t="s">
        <v>58</v>
      </c>
      <c r="G24" s="79">
        <v>478250.23</v>
      </c>
      <c r="H24" s="79">
        <v>0</v>
      </c>
      <c r="I24" s="113" t="s">
        <v>17</v>
      </c>
      <c r="J24" s="79">
        <f t="shared" si="0"/>
        <v>2205273.21</v>
      </c>
      <c r="L24" s="93">
        <v>5650.61</v>
      </c>
      <c r="M24" s="94" t="s">
        <v>53</v>
      </c>
    </row>
    <row r="25" spans="3:13" s="66" customFormat="1">
      <c r="C25" s="75">
        <v>44187</v>
      </c>
      <c r="D25" s="80">
        <v>44187</v>
      </c>
      <c r="E25" s="114" t="s">
        <v>59</v>
      </c>
      <c r="F25" s="112" t="s">
        <v>60</v>
      </c>
      <c r="G25" s="79">
        <v>0</v>
      </c>
      <c r="H25" s="79">
        <v>1513.57</v>
      </c>
      <c r="I25" s="113" t="s">
        <v>17</v>
      </c>
      <c r="J25" s="79">
        <f t="shared" si="0"/>
        <v>2203759.64</v>
      </c>
    </row>
    <row r="26" spans="3:13" s="66" customFormat="1">
      <c r="C26" s="75">
        <v>44189</v>
      </c>
      <c r="D26" s="80">
        <v>44189</v>
      </c>
      <c r="E26" s="114" t="s">
        <v>61</v>
      </c>
      <c r="F26" s="112" t="s">
        <v>62</v>
      </c>
      <c r="G26" s="79">
        <v>0</v>
      </c>
      <c r="H26" s="79">
        <v>600000</v>
      </c>
      <c r="I26" s="113" t="s">
        <v>17</v>
      </c>
      <c r="J26" s="79">
        <f t="shared" si="0"/>
        <v>1603759.6400000001</v>
      </c>
    </row>
    <row r="27" spans="3:13" s="66" customFormat="1">
      <c r="C27" s="75">
        <v>44196</v>
      </c>
      <c r="D27" s="80">
        <v>44196</v>
      </c>
      <c r="E27" s="114" t="s">
        <v>63</v>
      </c>
      <c r="F27" s="112" t="s">
        <v>44</v>
      </c>
      <c r="G27" s="79">
        <v>0</v>
      </c>
      <c r="H27" s="79">
        <v>7329.78</v>
      </c>
      <c r="I27" s="113" t="s">
        <v>17</v>
      </c>
      <c r="J27" s="79">
        <f t="shared" si="0"/>
        <v>1596429.86</v>
      </c>
    </row>
    <row r="28" spans="3:13" s="66" customFormat="1" ht="26.5">
      <c r="C28" s="75">
        <v>44196</v>
      </c>
      <c r="D28" s="80">
        <v>44186</v>
      </c>
      <c r="E28" s="114" t="s">
        <v>64</v>
      </c>
      <c r="F28" s="112" t="s">
        <v>65</v>
      </c>
      <c r="G28" s="79">
        <v>886415.66</v>
      </c>
      <c r="H28" s="79">
        <v>0</v>
      </c>
      <c r="I28" s="113" t="s">
        <v>17</v>
      </c>
      <c r="J28" s="79">
        <f t="shared" si="0"/>
        <v>2482845.52</v>
      </c>
    </row>
    <row r="29" spans="3:13" s="66" customFormat="1">
      <c r="C29" s="75">
        <v>44196</v>
      </c>
      <c r="D29" s="80">
        <v>44196</v>
      </c>
      <c r="E29" s="114" t="s">
        <v>66</v>
      </c>
      <c r="F29" s="112" t="s">
        <v>67</v>
      </c>
      <c r="G29" s="79">
        <v>0</v>
      </c>
      <c r="H29" s="79">
        <v>2169.73</v>
      </c>
      <c r="I29" s="113" t="s">
        <v>17</v>
      </c>
      <c r="J29" s="79">
        <f t="shared" si="0"/>
        <v>2480675.79</v>
      </c>
    </row>
    <row r="30" spans="3:13" s="66" customFormat="1">
      <c r="C30" s="75">
        <v>44196</v>
      </c>
      <c r="D30" s="80">
        <v>44196</v>
      </c>
      <c r="E30" s="114" t="s">
        <v>68</v>
      </c>
      <c r="F30" s="112" t="s">
        <v>67</v>
      </c>
      <c r="G30" s="79">
        <v>0</v>
      </c>
      <c r="H30" s="79">
        <v>1637.35</v>
      </c>
      <c r="I30" s="113" t="s">
        <v>17</v>
      </c>
      <c r="J30" s="79">
        <f t="shared" si="0"/>
        <v>2479038.44</v>
      </c>
    </row>
    <row r="31" spans="3:13" s="66" customFormat="1">
      <c r="C31" s="75">
        <v>44196</v>
      </c>
      <c r="D31" s="80">
        <v>44196</v>
      </c>
      <c r="E31" s="114" t="s">
        <v>69</v>
      </c>
      <c r="F31" s="112" t="s">
        <v>70</v>
      </c>
      <c r="G31" s="79">
        <v>0</v>
      </c>
      <c r="H31" s="79">
        <v>2852.56</v>
      </c>
      <c r="I31" s="113" t="s">
        <v>17</v>
      </c>
      <c r="J31" s="79">
        <f t="shared" si="0"/>
        <v>2476185.88</v>
      </c>
    </row>
    <row r="32" spans="3:13" s="66" customFormat="1">
      <c r="C32" s="75">
        <v>44196</v>
      </c>
      <c r="D32" s="80">
        <v>44196</v>
      </c>
      <c r="E32" s="114" t="s">
        <v>69</v>
      </c>
      <c r="F32" s="112" t="s">
        <v>70</v>
      </c>
      <c r="G32" s="79">
        <v>0</v>
      </c>
      <c r="H32" s="79">
        <v>684.01</v>
      </c>
      <c r="I32" s="113" t="s">
        <v>17</v>
      </c>
      <c r="J32" s="79">
        <f t="shared" si="0"/>
        <v>2475501.87</v>
      </c>
    </row>
    <row r="33" spans="3:10" s="66" customFormat="1">
      <c r="C33" s="75">
        <v>44196</v>
      </c>
      <c r="D33" s="80">
        <v>44196</v>
      </c>
      <c r="E33" s="114" t="s">
        <v>69</v>
      </c>
      <c r="F33" s="112" t="s">
        <v>70</v>
      </c>
      <c r="G33" s="79">
        <v>0</v>
      </c>
      <c r="H33" s="79">
        <v>5000</v>
      </c>
      <c r="I33" s="113" t="s">
        <v>17</v>
      </c>
      <c r="J33" s="79">
        <f t="shared" si="0"/>
        <v>2470501.87</v>
      </c>
    </row>
    <row r="34" spans="3:10" s="66" customFormat="1">
      <c r="C34" s="75">
        <v>44196</v>
      </c>
      <c r="D34" s="80">
        <v>44196</v>
      </c>
      <c r="E34" s="114" t="s">
        <v>69</v>
      </c>
      <c r="F34" s="112" t="s">
        <v>70</v>
      </c>
      <c r="G34" s="79">
        <v>0</v>
      </c>
      <c r="H34" s="79">
        <v>434.51</v>
      </c>
      <c r="I34" s="113" t="s">
        <v>17</v>
      </c>
      <c r="J34" s="79">
        <f t="shared" si="0"/>
        <v>2470067.3600000003</v>
      </c>
    </row>
    <row r="35" spans="3:10" s="66" customFormat="1">
      <c r="C35" s="75">
        <v>44196</v>
      </c>
      <c r="D35" s="80">
        <v>44196</v>
      </c>
      <c r="E35" s="114" t="s">
        <v>71</v>
      </c>
      <c r="F35" s="112" t="s">
        <v>67</v>
      </c>
      <c r="G35" s="79">
        <v>0</v>
      </c>
      <c r="H35" s="79">
        <v>43</v>
      </c>
      <c r="I35" s="113" t="s">
        <v>17</v>
      </c>
      <c r="J35" s="79">
        <f t="shared" si="0"/>
        <v>2470024.3600000003</v>
      </c>
    </row>
    <row r="36" spans="3:10" s="66" customFormat="1">
      <c r="C36" s="75">
        <v>44222</v>
      </c>
      <c r="D36" s="80">
        <v>44222</v>
      </c>
      <c r="E36" s="114" t="s">
        <v>72</v>
      </c>
      <c r="F36" s="112" t="s">
        <v>73</v>
      </c>
      <c r="G36" s="79">
        <v>0</v>
      </c>
      <c r="H36" s="79">
        <v>580000</v>
      </c>
      <c r="I36" s="113" t="s">
        <v>17</v>
      </c>
      <c r="J36" s="79">
        <f t="shared" si="0"/>
        <v>1890024.3600000003</v>
      </c>
    </row>
    <row r="37" spans="3:10" s="66" customFormat="1" ht="26.5">
      <c r="C37" s="75">
        <v>44227</v>
      </c>
      <c r="D37" s="80">
        <v>44204</v>
      </c>
      <c r="E37" s="114" t="s">
        <v>74</v>
      </c>
      <c r="F37" s="112" t="s">
        <v>75</v>
      </c>
      <c r="G37" s="79">
        <v>591669.22</v>
      </c>
      <c r="H37" s="79">
        <v>0</v>
      </c>
      <c r="I37" s="113" t="s">
        <v>17</v>
      </c>
      <c r="J37" s="79">
        <f t="shared" si="0"/>
        <v>2481693.58</v>
      </c>
    </row>
    <row r="38" spans="3:10" s="66" customFormat="1">
      <c r="C38" s="75">
        <v>44250</v>
      </c>
      <c r="D38" s="80">
        <v>44250</v>
      </c>
      <c r="E38" s="114" t="s">
        <v>76</v>
      </c>
      <c r="F38" s="112" t="s">
        <v>77</v>
      </c>
      <c r="G38" s="79">
        <v>0</v>
      </c>
      <c r="H38" s="79">
        <v>1160000</v>
      </c>
      <c r="I38" s="113" t="s">
        <v>17</v>
      </c>
      <c r="J38" s="79">
        <f t="shared" si="0"/>
        <v>1321693.58</v>
      </c>
    </row>
    <row r="39" spans="3:10" s="66" customFormat="1">
      <c r="C39" s="75">
        <v>44255</v>
      </c>
      <c r="D39" s="80">
        <v>44255</v>
      </c>
      <c r="E39" s="114" t="s">
        <v>78</v>
      </c>
      <c r="F39" s="112" t="s">
        <v>44</v>
      </c>
      <c r="G39" s="79">
        <v>0</v>
      </c>
      <c r="H39" s="79">
        <v>334.35</v>
      </c>
      <c r="I39" s="113" t="s">
        <v>17</v>
      </c>
      <c r="J39" s="79">
        <f t="shared" si="0"/>
        <v>1321359.23</v>
      </c>
    </row>
    <row r="40" spans="3:10" s="66" customFormat="1" ht="26.5">
      <c r="C40" s="75">
        <v>44255</v>
      </c>
      <c r="D40" s="80">
        <v>44249</v>
      </c>
      <c r="E40" s="114" t="s">
        <v>79</v>
      </c>
      <c r="F40" s="112" t="s">
        <v>75</v>
      </c>
      <c r="G40" s="79">
        <v>1624182.65</v>
      </c>
      <c r="H40" s="79">
        <v>0</v>
      </c>
      <c r="I40" s="113" t="s">
        <v>17</v>
      </c>
      <c r="J40" s="79">
        <f t="shared" si="0"/>
        <v>2945541.88</v>
      </c>
    </row>
    <row r="41" spans="3:10" s="66" customFormat="1">
      <c r="C41" s="75">
        <v>44281</v>
      </c>
      <c r="D41" s="80">
        <v>44281</v>
      </c>
      <c r="E41" s="114" t="s">
        <v>80</v>
      </c>
      <c r="F41" s="112" t="s">
        <v>67</v>
      </c>
      <c r="G41" s="79">
        <v>0</v>
      </c>
      <c r="H41" s="79">
        <v>1005.9</v>
      </c>
      <c r="I41" s="113" t="s">
        <v>17</v>
      </c>
      <c r="J41" s="79">
        <f t="shared" si="0"/>
        <v>2944535.98</v>
      </c>
    </row>
    <row r="42" spans="3:10" s="66" customFormat="1" ht="26.5">
      <c r="C42" s="75">
        <v>44286</v>
      </c>
      <c r="D42" s="80">
        <v>44286</v>
      </c>
      <c r="E42" s="114" t="s">
        <v>81</v>
      </c>
      <c r="F42" s="112" t="s">
        <v>82</v>
      </c>
      <c r="G42" s="79">
        <v>0</v>
      </c>
      <c r="H42" s="79">
        <v>470000</v>
      </c>
      <c r="I42" s="113" t="s">
        <v>17</v>
      </c>
      <c r="J42" s="79">
        <f t="shared" si="0"/>
        <v>2474535.98</v>
      </c>
    </row>
    <row r="43" spans="3:10" s="66" customFormat="1" ht="26.5">
      <c r="C43" s="75">
        <v>44286</v>
      </c>
      <c r="D43" s="80">
        <v>44286</v>
      </c>
      <c r="E43" s="114" t="s">
        <v>83</v>
      </c>
      <c r="F43" s="112" t="s">
        <v>84</v>
      </c>
      <c r="G43" s="79">
        <v>920761.22</v>
      </c>
      <c r="H43" s="79">
        <v>0</v>
      </c>
      <c r="I43" s="113" t="s">
        <v>17</v>
      </c>
      <c r="J43" s="79">
        <f t="shared" si="0"/>
        <v>3395297.2</v>
      </c>
    </row>
    <row r="44" spans="3:10" s="66" customFormat="1">
      <c r="C44" s="75">
        <v>44314</v>
      </c>
      <c r="D44" s="80">
        <v>44314</v>
      </c>
      <c r="E44" s="114" t="s">
        <v>85</v>
      </c>
      <c r="F44" s="112" t="s">
        <v>86</v>
      </c>
      <c r="G44" s="79">
        <v>0</v>
      </c>
      <c r="H44" s="79">
        <v>36712.36</v>
      </c>
      <c r="I44" s="113" t="s">
        <v>17</v>
      </c>
      <c r="J44" s="79">
        <f t="shared" si="0"/>
        <v>3358584.8400000003</v>
      </c>
    </row>
    <row r="45" spans="3:10" s="66" customFormat="1">
      <c r="C45" s="75">
        <v>44314</v>
      </c>
      <c r="D45" s="80">
        <v>44314</v>
      </c>
      <c r="E45" s="114" t="s">
        <v>87</v>
      </c>
      <c r="F45" s="112" t="s">
        <v>88</v>
      </c>
      <c r="G45" s="79">
        <v>0</v>
      </c>
      <c r="H45" s="79">
        <v>2584.9899999999998</v>
      </c>
      <c r="I45" s="113" t="s">
        <v>17</v>
      </c>
      <c r="J45" s="79">
        <f t="shared" si="0"/>
        <v>3355999.85</v>
      </c>
    </row>
    <row r="46" spans="3:10" s="66" customFormat="1">
      <c r="C46" s="75">
        <v>44314</v>
      </c>
      <c r="D46" s="80">
        <v>44314</v>
      </c>
      <c r="E46" s="114" t="s">
        <v>87</v>
      </c>
      <c r="F46" s="112" t="s">
        <v>89</v>
      </c>
      <c r="G46" s="79">
        <v>0</v>
      </c>
      <c r="H46" s="79">
        <v>3359.28</v>
      </c>
      <c r="I46" s="113" t="s">
        <v>17</v>
      </c>
      <c r="J46" s="79">
        <f t="shared" si="0"/>
        <v>3352640.5700000003</v>
      </c>
    </row>
    <row r="47" spans="3:10" s="66" customFormat="1" ht="26.5">
      <c r="C47" s="75">
        <v>44314</v>
      </c>
      <c r="D47" s="80">
        <v>44314</v>
      </c>
      <c r="E47" s="114" t="s">
        <v>90</v>
      </c>
      <c r="F47" s="112" t="s">
        <v>91</v>
      </c>
      <c r="G47" s="79">
        <v>0</v>
      </c>
      <c r="H47" s="79">
        <v>830000</v>
      </c>
      <c r="I47" s="113" t="s">
        <v>17</v>
      </c>
      <c r="J47" s="79">
        <f t="shared" si="0"/>
        <v>2522640.5700000003</v>
      </c>
    </row>
    <row r="48" spans="3:10" s="66" customFormat="1" ht="26.5">
      <c r="C48" s="75">
        <v>44316</v>
      </c>
      <c r="D48" s="80">
        <v>44315</v>
      </c>
      <c r="E48" s="114" t="s">
        <v>92</v>
      </c>
      <c r="F48" s="112" t="s">
        <v>93</v>
      </c>
      <c r="G48" s="79">
        <v>1857940.45</v>
      </c>
      <c r="H48" s="79">
        <v>0</v>
      </c>
      <c r="I48" s="113" t="s">
        <v>17</v>
      </c>
      <c r="J48" s="79">
        <f t="shared" si="0"/>
        <v>4380581.0200000005</v>
      </c>
    </row>
    <row r="49" spans="3:10" s="66" customFormat="1" ht="26.5">
      <c r="C49" s="75">
        <v>44344</v>
      </c>
      <c r="D49" s="80">
        <v>44344</v>
      </c>
      <c r="E49" s="114" t="s">
        <v>94</v>
      </c>
      <c r="F49" s="112" t="s">
        <v>95</v>
      </c>
      <c r="G49" s="79">
        <v>0</v>
      </c>
      <c r="H49" s="79">
        <v>5640.48</v>
      </c>
      <c r="I49" s="113" t="s">
        <v>17</v>
      </c>
      <c r="J49" s="79">
        <f t="shared" si="0"/>
        <v>4374940.54</v>
      </c>
    </row>
    <row r="50" spans="3:10" s="66" customFormat="1" ht="26.5">
      <c r="C50" s="75">
        <v>44347</v>
      </c>
      <c r="D50" s="80">
        <v>44341</v>
      </c>
      <c r="E50" s="114" t="s">
        <v>96</v>
      </c>
      <c r="F50" s="112" t="s">
        <v>97</v>
      </c>
      <c r="G50" s="79">
        <v>101079.31</v>
      </c>
      <c r="H50" s="79">
        <v>0</v>
      </c>
      <c r="I50" s="113" t="s">
        <v>17</v>
      </c>
      <c r="J50" s="79">
        <f t="shared" si="0"/>
        <v>4476019.8499999996</v>
      </c>
    </row>
    <row r="51" spans="3:10" s="66" customFormat="1" ht="26.5">
      <c r="C51" s="75">
        <v>44353</v>
      </c>
      <c r="D51" s="80">
        <v>44353</v>
      </c>
      <c r="E51" s="114" t="s">
        <v>98</v>
      </c>
      <c r="F51" s="112" t="s">
        <v>99</v>
      </c>
      <c r="G51" s="79">
        <v>0</v>
      </c>
      <c r="H51" s="79">
        <v>560000</v>
      </c>
      <c r="I51" s="113" t="s">
        <v>17</v>
      </c>
      <c r="J51" s="79">
        <f t="shared" si="0"/>
        <v>3916019.8499999996</v>
      </c>
    </row>
    <row r="52" spans="3:10" s="66" customFormat="1">
      <c r="C52" s="75">
        <v>44365</v>
      </c>
      <c r="D52" s="80">
        <v>44365</v>
      </c>
      <c r="E52" s="114" t="s">
        <v>100</v>
      </c>
      <c r="F52" s="112" t="s">
        <v>101</v>
      </c>
      <c r="G52" s="79">
        <v>0</v>
      </c>
      <c r="H52" s="79">
        <v>194335</v>
      </c>
      <c r="I52" s="113" t="s">
        <v>17</v>
      </c>
      <c r="J52" s="79">
        <f t="shared" si="0"/>
        <v>3721684.8499999996</v>
      </c>
    </row>
    <row r="53" spans="3:10" s="66" customFormat="1">
      <c r="C53" s="75">
        <v>44365</v>
      </c>
      <c r="D53" s="80">
        <v>44365</v>
      </c>
      <c r="E53" s="114" t="s">
        <v>100</v>
      </c>
      <c r="F53" s="112" t="s">
        <v>102</v>
      </c>
      <c r="G53" s="79">
        <v>0</v>
      </c>
      <c r="H53" s="79">
        <v>712950</v>
      </c>
      <c r="I53" s="113" t="s">
        <v>17</v>
      </c>
      <c r="J53" s="79">
        <f t="shared" si="0"/>
        <v>3008734.8499999996</v>
      </c>
    </row>
    <row r="54" spans="3:10" s="66" customFormat="1">
      <c r="C54" s="75">
        <v>44365</v>
      </c>
      <c r="D54" s="80">
        <v>44365</v>
      </c>
      <c r="E54" s="114" t="s">
        <v>100</v>
      </c>
      <c r="F54" s="112" t="s">
        <v>103</v>
      </c>
      <c r="G54" s="79">
        <v>0</v>
      </c>
      <c r="H54" s="79">
        <v>711900</v>
      </c>
      <c r="I54" s="113" t="s">
        <v>17</v>
      </c>
      <c r="J54" s="79">
        <f t="shared" si="0"/>
        <v>2296834.8499999996</v>
      </c>
    </row>
    <row r="55" spans="3:10" s="66" customFormat="1" ht="26.5">
      <c r="C55" s="75">
        <v>44377</v>
      </c>
      <c r="D55" s="80">
        <v>44372</v>
      </c>
      <c r="E55" s="114" t="s">
        <v>104</v>
      </c>
      <c r="F55" s="112" t="s">
        <v>105</v>
      </c>
      <c r="G55" s="79">
        <v>610958.82999999996</v>
      </c>
      <c r="H55" s="79">
        <v>0</v>
      </c>
      <c r="I55" s="113" t="s">
        <v>17</v>
      </c>
      <c r="J55" s="79">
        <f t="shared" si="0"/>
        <v>2907793.6799999997</v>
      </c>
    </row>
    <row r="56" spans="3:10" s="66" customFormat="1" ht="26.5">
      <c r="C56" s="75">
        <v>44398</v>
      </c>
      <c r="D56" s="80">
        <v>44398</v>
      </c>
      <c r="E56" s="114" t="s">
        <v>106</v>
      </c>
      <c r="F56" s="112" t="s">
        <v>107</v>
      </c>
      <c r="G56" s="79">
        <v>0</v>
      </c>
      <c r="H56" s="79">
        <v>304923</v>
      </c>
      <c r="I56" s="113" t="s">
        <v>17</v>
      </c>
      <c r="J56" s="79">
        <f t="shared" si="0"/>
        <v>2602870.6799999997</v>
      </c>
    </row>
    <row r="57" spans="3:10" s="66" customFormat="1" ht="26.5">
      <c r="C57" s="75">
        <v>44398</v>
      </c>
      <c r="D57" s="80">
        <v>44398</v>
      </c>
      <c r="E57" s="114" t="s">
        <v>106</v>
      </c>
      <c r="F57" s="112" t="s">
        <v>108</v>
      </c>
      <c r="G57" s="79">
        <v>0</v>
      </c>
      <c r="H57" s="79">
        <v>304923</v>
      </c>
      <c r="I57" s="113" t="s">
        <v>17</v>
      </c>
      <c r="J57" s="79">
        <f t="shared" si="0"/>
        <v>2297947.6799999997</v>
      </c>
    </row>
    <row r="58" spans="3:10" s="66" customFormat="1" ht="27" customHeight="1">
      <c r="C58" s="75">
        <v>44398</v>
      </c>
      <c r="D58" s="80">
        <v>44398</v>
      </c>
      <c r="E58" s="114" t="s">
        <v>106</v>
      </c>
      <c r="F58" s="112" t="s">
        <v>109</v>
      </c>
      <c r="G58" s="79">
        <v>0</v>
      </c>
      <c r="H58" s="79">
        <v>299680</v>
      </c>
      <c r="I58" s="113" t="s">
        <v>17</v>
      </c>
      <c r="J58" s="79">
        <f t="shared" si="0"/>
        <v>1998267.6799999997</v>
      </c>
    </row>
    <row r="59" spans="3:10" s="66" customFormat="1" ht="26.5">
      <c r="C59" s="75">
        <v>44408</v>
      </c>
      <c r="D59" s="80">
        <v>44407</v>
      </c>
      <c r="E59" s="114" t="s">
        <v>45</v>
      </c>
      <c r="F59" s="112" t="s">
        <v>31</v>
      </c>
      <c r="G59" s="79">
        <v>133381.16</v>
      </c>
      <c r="H59" s="79">
        <v>0</v>
      </c>
      <c r="I59" s="113" t="s">
        <v>17</v>
      </c>
      <c r="J59" s="79">
        <f t="shared" si="0"/>
        <v>2131648.84</v>
      </c>
    </row>
    <row r="60" spans="3:10">
      <c r="C60" s="88"/>
      <c r="D60" s="89"/>
      <c r="E60" s="90"/>
      <c r="F60" s="91"/>
      <c r="G60" s="92"/>
      <c r="H60" s="92"/>
      <c r="I60" s="92"/>
      <c r="J60" s="92">
        <f>J59</f>
        <v>2131648.84</v>
      </c>
    </row>
    <row r="61" spans="3:10" s="66" customFormat="1">
      <c r="C61" s="75">
        <v>44428</v>
      </c>
      <c r="D61" s="80">
        <v>44428</v>
      </c>
      <c r="E61" s="114" t="s">
        <v>110</v>
      </c>
      <c r="F61" s="112" t="s">
        <v>111</v>
      </c>
      <c r="G61" s="79">
        <v>0</v>
      </c>
      <c r="H61" s="79">
        <v>28038.21</v>
      </c>
      <c r="I61" s="113" t="s">
        <v>17</v>
      </c>
      <c r="J61" s="79">
        <f>J59+G61-H61</f>
        <v>2103610.63</v>
      </c>
    </row>
    <row r="62" spans="3:10" s="66" customFormat="1" ht="26.5">
      <c r="C62" s="75">
        <v>44439</v>
      </c>
      <c r="D62" s="80">
        <v>44435</v>
      </c>
      <c r="E62" s="114" t="s">
        <v>112</v>
      </c>
      <c r="F62" s="112" t="s">
        <v>39</v>
      </c>
      <c r="G62" s="79">
        <v>5430.33</v>
      </c>
      <c r="H62" s="79">
        <v>0</v>
      </c>
      <c r="I62" s="113" t="s">
        <v>17</v>
      </c>
      <c r="J62" s="79">
        <f t="shared" ref="J62:J68" si="1">J61+G62-H62</f>
        <v>2109040.96</v>
      </c>
    </row>
    <row r="63" spans="3:10" s="66" customFormat="1" ht="26.5">
      <c r="C63" s="75">
        <v>44466</v>
      </c>
      <c r="D63" s="80">
        <v>44463</v>
      </c>
      <c r="E63" s="114" t="s">
        <v>113</v>
      </c>
      <c r="F63" s="112" t="s">
        <v>114</v>
      </c>
      <c r="G63" s="79">
        <v>0</v>
      </c>
      <c r="H63" s="79">
        <v>800000</v>
      </c>
      <c r="I63" s="113" t="s">
        <v>17</v>
      </c>
      <c r="J63" s="79">
        <f t="shared" si="1"/>
        <v>1309040.96</v>
      </c>
    </row>
    <row r="64" spans="3:10" s="66" customFormat="1" ht="26.5">
      <c r="C64" s="75">
        <v>44469</v>
      </c>
      <c r="D64" s="80">
        <v>44469</v>
      </c>
      <c r="E64" s="114" t="s">
        <v>115</v>
      </c>
      <c r="F64" s="112" t="s">
        <v>116</v>
      </c>
      <c r="G64" s="79">
        <v>0</v>
      </c>
      <c r="H64" s="79">
        <v>1021068</v>
      </c>
      <c r="I64" s="113" t="s">
        <v>17</v>
      </c>
      <c r="J64" s="79">
        <f t="shared" si="1"/>
        <v>287972.95999999996</v>
      </c>
    </row>
    <row r="65" spans="3:10" s="66" customFormat="1">
      <c r="C65" s="75">
        <v>44495</v>
      </c>
      <c r="D65" s="80">
        <v>44495</v>
      </c>
      <c r="E65" s="114" t="s">
        <v>117</v>
      </c>
      <c r="F65" s="112" t="s">
        <v>118</v>
      </c>
      <c r="G65" s="79">
        <v>0</v>
      </c>
      <c r="H65" s="79">
        <v>16595.57</v>
      </c>
      <c r="I65" s="113" t="s">
        <v>17</v>
      </c>
      <c r="J65" s="79">
        <f t="shared" si="1"/>
        <v>271377.38999999996</v>
      </c>
    </row>
    <row r="66" spans="3:10" s="66" customFormat="1">
      <c r="C66" s="75">
        <v>44498</v>
      </c>
      <c r="D66" s="80">
        <v>44498</v>
      </c>
      <c r="E66" s="114" t="s">
        <v>119</v>
      </c>
      <c r="F66" s="112" t="s">
        <v>120</v>
      </c>
      <c r="G66" s="79">
        <v>0</v>
      </c>
      <c r="H66" s="79">
        <v>80000</v>
      </c>
      <c r="I66" s="113" t="s">
        <v>17</v>
      </c>
      <c r="J66" s="79">
        <f t="shared" si="1"/>
        <v>191377.38999999996</v>
      </c>
    </row>
    <row r="67" spans="3:10" s="66" customFormat="1" ht="26.5">
      <c r="C67" s="75">
        <v>44500</v>
      </c>
      <c r="D67" s="80">
        <v>44490</v>
      </c>
      <c r="E67" s="114" t="s">
        <v>121</v>
      </c>
      <c r="F67" s="112" t="s">
        <v>52</v>
      </c>
      <c r="G67" s="79">
        <v>37680.21</v>
      </c>
      <c r="H67" s="79">
        <v>0</v>
      </c>
      <c r="I67" s="113" t="s">
        <v>17</v>
      </c>
      <c r="J67" s="79">
        <f t="shared" si="1"/>
        <v>229057.59999999995</v>
      </c>
    </row>
    <row r="68" spans="3:10" s="66" customFormat="1" ht="26.5">
      <c r="C68" s="75">
        <v>44530</v>
      </c>
      <c r="D68" s="80">
        <v>44529</v>
      </c>
      <c r="E68" s="114" t="s">
        <v>122</v>
      </c>
      <c r="F68" s="112" t="s">
        <v>123</v>
      </c>
      <c r="G68" s="79">
        <v>0</v>
      </c>
      <c r="H68" s="79">
        <v>400000</v>
      </c>
      <c r="I68" s="113" t="s">
        <v>124</v>
      </c>
      <c r="J68" s="79">
        <f t="shared" si="1"/>
        <v>-170942.40000000005</v>
      </c>
    </row>
    <row r="69" spans="3:10" s="66" customFormat="1" ht="26.5">
      <c r="C69" s="75">
        <v>44530</v>
      </c>
      <c r="D69" s="80">
        <v>44530</v>
      </c>
      <c r="E69" s="114" t="s">
        <v>125</v>
      </c>
      <c r="F69" s="112" t="s">
        <v>126</v>
      </c>
      <c r="G69" s="79">
        <v>0</v>
      </c>
      <c r="H69" s="79">
        <v>1382.06</v>
      </c>
      <c r="I69" s="113" t="s">
        <v>124</v>
      </c>
      <c r="J69" s="79">
        <f t="shared" ref="J69:J125" si="2">J68+G69-H69</f>
        <v>-172324.46000000005</v>
      </c>
    </row>
    <row r="70" spans="3:10" s="66" customFormat="1">
      <c r="C70" s="75">
        <v>44530</v>
      </c>
      <c r="D70" s="80">
        <v>44530</v>
      </c>
      <c r="E70" s="114" t="s">
        <v>125</v>
      </c>
      <c r="F70" s="112" t="s">
        <v>127</v>
      </c>
      <c r="G70" s="79">
        <v>0</v>
      </c>
      <c r="H70" s="79">
        <v>4715.3999999999996</v>
      </c>
      <c r="I70" s="113" t="s">
        <v>124</v>
      </c>
      <c r="J70" s="79">
        <f t="shared" si="2"/>
        <v>-177039.86000000004</v>
      </c>
    </row>
    <row r="71" spans="3:10" s="66" customFormat="1">
      <c r="C71" s="75">
        <v>44530</v>
      </c>
      <c r="D71" s="80">
        <v>44530</v>
      </c>
      <c r="E71" s="114" t="s">
        <v>125</v>
      </c>
      <c r="F71" s="112" t="s">
        <v>128</v>
      </c>
      <c r="G71" s="79">
        <v>0</v>
      </c>
      <c r="H71" s="79">
        <v>695.08</v>
      </c>
      <c r="I71" s="113" t="s">
        <v>124</v>
      </c>
      <c r="J71" s="79">
        <f t="shared" si="2"/>
        <v>-177734.94000000003</v>
      </c>
    </row>
    <row r="72" spans="3:10" s="66" customFormat="1">
      <c r="C72" s="75">
        <v>44530</v>
      </c>
      <c r="D72" s="80">
        <v>44530</v>
      </c>
      <c r="E72" s="114" t="s">
        <v>125</v>
      </c>
      <c r="F72" s="112" t="s">
        <v>129</v>
      </c>
      <c r="G72" s="79">
        <v>0</v>
      </c>
      <c r="H72" s="79">
        <v>313.73</v>
      </c>
      <c r="I72" s="113" t="s">
        <v>124</v>
      </c>
      <c r="J72" s="79">
        <f t="shared" si="2"/>
        <v>-178048.67000000004</v>
      </c>
    </row>
    <row r="73" spans="3:10" s="66" customFormat="1">
      <c r="C73" s="75">
        <v>44530</v>
      </c>
      <c r="D73" s="80">
        <v>44530</v>
      </c>
      <c r="E73" s="114" t="s">
        <v>125</v>
      </c>
      <c r="F73" s="112" t="s">
        <v>130</v>
      </c>
      <c r="G73" s="79">
        <v>0</v>
      </c>
      <c r="H73" s="79">
        <v>10218.11</v>
      </c>
      <c r="I73" s="113" t="s">
        <v>124</v>
      </c>
      <c r="J73" s="79">
        <f t="shared" si="2"/>
        <v>-188266.78000000003</v>
      </c>
    </row>
    <row r="74" spans="3:10" s="66" customFormat="1">
      <c r="C74" s="75">
        <v>44530</v>
      </c>
      <c r="D74" s="80">
        <v>44530</v>
      </c>
      <c r="E74" s="114" t="s">
        <v>125</v>
      </c>
      <c r="F74" s="112" t="s">
        <v>131</v>
      </c>
      <c r="G74" s="79">
        <v>0</v>
      </c>
      <c r="H74" s="79">
        <v>12795.37</v>
      </c>
      <c r="I74" s="113" t="s">
        <v>124</v>
      </c>
      <c r="J74" s="79">
        <f t="shared" si="2"/>
        <v>-201062.15000000002</v>
      </c>
    </row>
    <row r="75" spans="3:10" s="66" customFormat="1">
      <c r="C75" s="75">
        <v>44530</v>
      </c>
      <c r="D75" s="80">
        <v>44530</v>
      </c>
      <c r="E75" s="114" t="s">
        <v>125</v>
      </c>
      <c r="F75" s="112" t="s">
        <v>132</v>
      </c>
      <c r="G75" s="79">
        <v>0</v>
      </c>
      <c r="H75" s="79">
        <v>10691.13</v>
      </c>
      <c r="I75" s="113" t="s">
        <v>124</v>
      </c>
      <c r="J75" s="79">
        <f t="shared" si="2"/>
        <v>-211753.28000000003</v>
      </c>
    </row>
    <row r="76" spans="3:10" s="66" customFormat="1">
      <c r="C76" s="75">
        <v>44530</v>
      </c>
      <c r="D76" s="80">
        <v>44530</v>
      </c>
      <c r="E76" s="114" t="s">
        <v>125</v>
      </c>
      <c r="F76" s="112" t="s">
        <v>133</v>
      </c>
      <c r="G76" s="79">
        <v>0</v>
      </c>
      <c r="H76" s="79">
        <v>7634.15</v>
      </c>
      <c r="I76" s="113" t="s">
        <v>124</v>
      </c>
      <c r="J76" s="79">
        <f t="shared" si="2"/>
        <v>-219387.43000000002</v>
      </c>
    </row>
    <row r="77" spans="3:10" s="66" customFormat="1">
      <c r="C77" s="75">
        <v>44530</v>
      </c>
      <c r="D77" s="80">
        <v>44530</v>
      </c>
      <c r="E77" s="114" t="s">
        <v>125</v>
      </c>
      <c r="F77" s="112" t="s">
        <v>134</v>
      </c>
      <c r="G77" s="79">
        <v>0</v>
      </c>
      <c r="H77" s="79">
        <v>7523.87</v>
      </c>
      <c r="I77" s="113" t="s">
        <v>124</v>
      </c>
      <c r="J77" s="79">
        <f t="shared" si="2"/>
        <v>-226911.30000000002</v>
      </c>
    </row>
    <row r="78" spans="3:10" s="66" customFormat="1" ht="26.5">
      <c r="C78" s="75">
        <v>44530</v>
      </c>
      <c r="D78" s="80">
        <v>44526</v>
      </c>
      <c r="E78" s="114" t="s">
        <v>135</v>
      </c>
      <c r="F78" s="112" t="s">
        <v>58</v>
      </c>
      <c r="G78" s="79">
        <v>38955.29</v>
      </c>
      <c r="H78" s="79">
        <v>0</v>
      </c>
      <c r="I78" s="113" t="s">
        <v>124</v>
      </c>
      <c r="J78" s="79">
        <f t="shared" si="2"/>
        <v>-187956.01</v>
      </c>
    </row>
    <row r="79" spans="3:10" s="66" customFormat="1" ht="26.5">
      <c r="C79" s="75">
        <v>44561</v>
      </c>
      <c r="D79" s="80">
        <v>44557</v>
      </c>
      <c r="E79" s="114" t="s">
        <v>136</v>
      </c>
      <c r="F79" s="112" t="s">
        <v>137</v>
      </c>
      <c r="G79" s="79">
        <v>2939.34</v>
      </c>
      <c r="H79" s="79">
        <v>0</v>
      </c>
      <c r="I79" s="113" t="s">
        <v>124</v>
      </c>
      <c r="J79" s="79">
        <f t="shared" si="2"/>
        <v>-185016.67</v>
      </c>
    </row>
    <row r="80" spans="3:10" s="66" customFormat="1" ht="26.5">
      <c r="C80" s="75">
        <v>44561</v>
      </c>
      <c r="D80" s="80">
        <v>44560</v>
      </c>
      <c r="E80" s="114" t="s">
        <v>138</v>
      </c>
      <c r="F80" s="112" t="s">
        <v>137</v>
      </c>
      <c r="G80" s="79">
        <v>1653.41</v>
      </c>
      <c r="H80" s="79">
        <v>0</v>
      </c>
      <c r="I80" s="113" t="s">
        <v>124</v>
      </c>
      <c r="J80" s="79">
        <f t="shared" si="2"/>
        <v>-183363.26</v>
      </c>
    </row>
    <row r="81" spans="3:10" s="66" customFormat="1">
      <c r="C81" s="75">
        <v>44561</v>
      </c>
      <c r="D81" s="80">
        <v>44561</v>
      </c>
      <c r="E81" s="114" t="s">
        <v>139</v>
      </c>
      <c r="F81" s="112" t="s">
        <v>140</v>
      </c>
      <c r="G81" s="79">
        <v>0</v>
      </c>
      <c r="H81" s="79">
        <v>15938.98</v>
      </c>
      <c r="I81" s="113" t="s">
        <v>124</v>
      </c>
      <c r="J81" s="79">
        <f t="shared" si="2"/>
        <v>-199302.24000000002</v>
      </c>
    </row>
    <row r="82" spans="3:10" s="66" customFormat="1">
      <c r="C82" s="75">
        <v>44592</v>
      </c>
      <c r="D82" s="80">
        <v>44592</v>
      </c>
      <c r="E82" s="114" t="s">
        <v>141</v>
      </c>
      <c r="F82" s="112" t="s">
        <v>142</v>
      </c>
      <c r="G82" s="79">
        <v>0</v>
      </c>
      <c r="H82" s="79">
        <v>123000</v>
      </c>
      <c r="I82" s="113" t="s">
        <v>124</v>
      </c>
      <c r="J82" s="79">
        <f t="shared" si="2"/>
        <v>-322302.24</v>
      </c>
    </row>
    <row r="83" spans="3:10" s="66" customFormat="1" ht="26.5">
      <c r="C83" s="75">
        <v>44592</v>
      </c>
      <c r="D83" s="80">
        <v>44585</v>
      </c>
      <c r="E83" s="114" t="s">
        <v>143</v>
      </c>
      <c r="F83" s="112" t="s">
        <v>144</v>
      </c>
      <c r="G83" s="79">
        <v>153153.1</v>
      </c>
      <c r="H83" s="79">
        <v>0</v>
      </c>
      <c r="I83" s="113" t="s">
        <v>124</v>
      </c>
      <c r="J83" s="79">
        <f t="shared" si="2"/>
        <v>-169149.13999999998</v>
      </c>
    </row>
    <row r="84" spans="3:10" s="66" customFormat="1" ht="24">
      <c r="C84" s="75" t="s">
        <v>145</v>
      </c>
      <c r="D84" s="80"/>
      <c r="E84" s="81" t="s">
        <v>146</v>
      </c>
      <c r="F84" s="78" t="s">
        <v>147</v>
      </c>
      <c r="G84" s="79">
        <v>96386.85</v>
      </c>
      <c r="H84" s="79"/>
      <c r="I84" s="113" t="s">
        <v>124</v>
      </c>
      <c r="J84" s="79">
        <f t="shared" si="2"/>
        <v>-72762.289999999979</v>
      </c>
    </row>
    <row r="85" spans="3:10" s="66" customFormat="1">
      <c r="C85" s="75" t="s">
        <v>145</v>
      </c>
      <c r="D85" s="80"/>
      <c r="E85" s="81" t="s">
        <v>148</v>
      </c>
      <c r="F85" s="78" t="s">
        <v>149</v>
      </c>
      <c r="G85" s="79"/>
      <c r="H85" s="79">
        <v>10000</v>
      </c>
      <c r="I85" s="113" t="s">
        <v>124</v>
      </c>
      <c r="J85" s="79">
        <f t="shared" si="2"/>
        <v>-82762.289999999979</v>
      </c>
    </row>
    <row r="86" spans="3:10" s="66" customFormat="1" ht="24">
      <c r="C86" s="75" t="s">
        <v>150</v>
      </c>
      <c r="D86" s="80"/>
      <c r="E86" s="81" t="s">
        <v>151</v>
      </c>
      <c r="F86" s="78" t="s">
        <v>147</v>
      </c>
      <c r="G86" s="79">
        <v>166972.34</v>
      </c>
      <c r="H86" s="79"/>
      <c r="I86" s="113" t="s">
        <v>17</v>
      </c>
      <c r="J86" s="79">
        <f t="shared" si="2"/>
        <v>84210.050000000017</v>
      </c>
    </row>
    <row r="87" spans="3:10" s="66" customFormat="1" ht="24">
      <c r="C87" s="75" t="s">
        <v>152</v>
      </c>
      <c r="D87" s="80"/>
      <c r="E87" s="81" t="s">
        <v>153</v>
      </c>
      <c r="F87" s="78" t="s">
        <v>147</v>
      </c>
      <c r="G87" s="79">
        <v>0</v>
      </c>
      <c r="H87" s="79"/>
      <c r="I87" s="113" t="s">
        <v>17</v>
      </c>
      <c r="J87" s="79">
        <f t="shared" si="2"/>
        <v>84210.050000000017</v>
      </c>
    </row>
    <row r="88" spans="3:10" s="66" customFormat="1">
      <c r="C88" s="75" t="s">
        <v>154</v>
      </c>
      <c r="D88" s="80"/>
      <c r="E88" s="81" t="s">
        <v>155</v>
      </c>
      <c r="F88" s="78" t="s">
        <v>149</v>
      </c>
      <c r="G88" s="79"/>
      <c r="H88" s="79">
        <v>12000</v>
      </c>
      <c r="I88" s="113" t="s">
        <v>17</v>
      </c>
      <c r="J88" s="79">
        <f t="shared" si="2"/>
        <v>72210.050000000017</v>
      </c>
    </row>
    <row r="89" spans="3:10" s="66" customFormat="1">
      <c r="C89" s="75" t="s">
        <v>154</v>
      </c>
      <c r="D89" s="80"/>
      <c r="E89" s="81" t="s">
        <v>156</v>
      </c>
      <c r="F89" s="78" t="s">
        <v>149</v>
      </c>
      <c r="G89" s="79">
        <v>12000</v>
      </c>
      <c r="H89" s="79"/>
      <c r="I89" s="113" t="s">
        <v>17</v>
      </c>
      <c r="J89" s="79">
        <f t="shared" si="2"/>
        <v>84210.050000000017</v>
      </c>
    </row>
    <row r="90" spans="3:10" s="66" customFormat="1" ht="24">
      <c r="C90" s="75" t="s">
        <v>157</v>
      </c>
      <c r="D90" s="80"/>
      <c r="E90" s="81" t="s">
        <v>158</v>
      </c>
      <c r="F90" s="78" t="s">
        <v>147</v>
      </c>
      <c r="G90" s="79">
        <v>80785.66</v>
      </c>
      <c r="H90" s="79"/>
      <c r="I90" s="113" t="s">
        <v>17</v>
      </c>
      <c r="J90" s="79">
        <f t="shared" si="2"/>
        <v>164995.71000000002</v>
      </c>
    </row>
    <row r="91" spans="3:10" s="66" customFormat="1">
      <c r="C91" s="75" t="s">
        <v>159</v>
      </c>
      <c r="D91" s="80"/>
      <c r="E91" s="81" t="s">
        <v>160</v>
      </c>
      <c r="F91" s="78" t="s">
        <v>161</v>
      </c>
      <c r="G91" s="79"/>
      <c r="H91" s="79">
        <v>90000</v>
      </c>
      <c r="I91" s="113" t="s">
        <v>17</v>
      </c>
      <c r="J91" s="79">
        <f t="shared" si="2"/>
        <v>74995.710000000021</v>
      </c>
    </row>
    <row r="92" spans="3:10" s="66" customFormat="1">
      <c r="C92" s="75" t="s">
        <v>159</v>
      </c>
      <c r="D92" s="80"/>
      <c r="E92" s="81" t="s">
        <v>162</v>
      </c>
      <c r="F92" s="78" t="s">
        <v>149</v>
      </c>
      <c r="G92" s="79"/>
      <c r="H92" s="79">
        <v>12000</v>
      </c>
      <c r="I92" s="113" t="s">
        <v>17</v>
      </c>
      <c r="J92" s="79">
        <f t="shared" si="2"/>
        <v>62995.710000000021</v>
      </c>
    </row>
    <row r="93" spans="3:10" s="66" customFormat="1" ht="24">
      <c r="C93" s="75" t="s">
        <v>163</v>
      </c>
      <c r="D93" s="80"/>
      <c r="E93" s="81" t="s">
        <v>164</v>
      </c>
      <c r="F93" s="78" t="s">
        <v>147</v>
      </c>
      <c r="G93" s="79">
        <v>52235.83</v>
      </c>
      <c r="H93" s="79"/>
      <c r="I93" s="113" t="s">
        <v>17</v>
      </c>
      <c r="J93" s="79">
        <f t="shared" si="2"/>
        <v>115231.54000000002</v>
      </c>
    </row>
    <row r="94" spans="3:10" s="66" customFormat="1">
      <c r="C94" s="75" t="s">
        <v>165</v>
      </c>
      <c r="D94" s="80"/>
      <c r="E94" s="81" t="s">
        <v>166</v>
      </c>
      <c r="F94" s="78" t="s">
        <v>149</v>
      </c>
      <c r="G94" s="79"/>
      <c r="H94" s="79">
        <v>42000</v>
      </c>
      <c r="I94" s="113" t="s">
        <v>17</v>
      </c>
      <c r="J94" s="79">
        <f t="shared" si="2"/>
        <v>73231.540000000023</v>
      </c>
    </row>
    <row r="95" spans="3:10" s="66" customFormat="1" ht="24">
      <c r="C95" s="75" t="s">
        <v>167</v>
      </c>
      <c r="D95" s="80"/>
      <c r="E95" s="81" t="s">
        <v>168</v>
      </c>
      <c r="F95" s="78" t="s">
        <v>147</v>
      </c>
      <c r="G95" s="79">
        <v>97973.6</v>
      </c>
      <c r="H95" s="79"/>
      <c r="I95" s="113" t="s">
        <v>17</v>
      </c>
      <c r="J95" s="79">
        <f t="shared" si="2"/>
        <v>171205.14</v>
      </c>
    </row>
    <row r="96" spans="3:10" s="66" customFormat="1" ht="24">
      <c r="C96" s="75" t="s">
        <v>169</v>
      </c>
      <c r="D96" s="80"/>
      <c r="E96" s="81" t="s">
        <v>170</v>
      </c>
      <c r="F96" s="78" t="s">
        <v>171</v>
      </c>
      <c r="G96" s="79"/>
      <c r="H96" s="79">
        <v>7471.37</v>
      </c>
      <c r="I96" s="113" t="s">
        <v>17</v>
      </c>
      <c r="J96" s="79">
        <f t="shared" si="2"/>
        <v>163733.77000000002</v>
      </c>
    </row>
    <row r="97" spans="3:11" s="66" customFormat="1">
      <c r="C97" s="75" t="s">
        <v>172</v>
      </c>
      <c r="D97" s="80"/>
      <c r="E97" s="81" t="s">
        <v>173</v>
      </c>
      <c r="F97" s="78" t="s">
        <v>149</v>
      </c>
      <c r="G97" s="79"/>
      <c r="H97" s="79">
        <v>32386.85</v>
      </c>
      <c r="I97" s="113" t="s">
        <v>17</v>
      </c>
      <c r="J97" s="79">
        <f t="shared" si="2"/>
        <v>131346.92000000001</v>
      </c>
    </row>
    <row r="98" spans="3:11" s="66" customFormat="1">
      <c r="C98" s="75" t="s">
        <v>172</v>
      </c>
      <c r="D98" s="80"/>
      <c r="E98" s="81" t="s">
        <v>173</v>
      </c>
      <c r="F98" s="78" t="s">
        <v>174</v>
      </c>
      <c r="G98" s="79"/>
      <c r="H98" s="79">
        <v>37413.15</v>
      </c>
      <c r="I98" s="113" t="s">
        <v>17</v>
      </c>
      <c r="J98" s="79">
        <f t="shared" si="2"/>
        <v>93933.770000000019</v>
      </c>
    </row>
    <row r="99" spans="3:11" s="66" customFormat="1" ht="24">
      <c r="C99" s="75" t="s">
        <v>175</v>
      </c>
      <c r="D99" s="80"/>
      <c r="E99" s="81" t="s">
        <v>176</v>
      </c>
      <c r="F99" s="78" t="s">
        <v>177</v>
      </c>
      <c r="G99" s="79">
        <v>129559.19</v>
      </c>
      <c r="H99" s="79"/>
      <c r="I99" s="113" t="s">
        <v>17</v>
      </c>
      <c r="J99" s="79">
        <f t="shared" si="2"/>
        <v>223492.96000000002</v>
      </c>
    </row>
    <row r="100" spans="3:11" s="66" customFormat="1" ht="24">
      <c r="C100" s="75" t="s">
        <v>175</v>
      </c>
      <c r="D100" s="80"/>
      <c r="E100" s="81" t="s">
        <v>176</v>
      </c>
      <c r="F100" s="78" t="s">
        <v>177</v>
      </c>
      <c r="G100" s="79">
        <v>57640.81</v>
      </c>
      <c r="H100" s="79"/>
      <c r="I100" s="113" t="s">
        <v>17</v>
      </c>
      <c r="J100" s="79">
        <f t="shared" si="2"/>
        <v>281133.77</v>
      </c>
    </row>
    <row r="101" spans="3:11" s="66" customFormat="1" ht="24">
      <c r="C101" s="75" t="s">
        <v>175</v>
      </c>
      <c r="D101" s="80"/>
      <c r="E101" s="81" t="s">
        <v>178</v>
      </c>
      <c r="F101" s="78" t="s">
        <v>179</v>
      </c>
      <c r="G101" s="79"/>
      <c r="H101" s="79">
        <v>2716.96</v>
      </c>
      <c r="I101" s="113" t="s">
        <v>17</v>
      </c>
      <c r="J101" s="79">
        <f t="shared" si="2"/>
        <v>278416.81</v>
      </c>
    </row>
    <row r="102" spans="3:11" s="66" customFormat="1" ht="24">
      <c r="C102" s="75" t="s">
        <v>175</v>
      </c>
      <c r="D102" s="80"/>
      <c r="E102" s="81" t="s">
        <v>180</v>
      </c>
      <c r="F102" s="78" t="s">
        <v>181</v>
      </c>
      <c r="G102" s="79"/>
      <c r="H102" s="79">
        <v>821.92</v>
      </c>
      <c r="I102" s="113" t="s">
        <v>17</v>
      </c>
      <c r="J102" s="79">
        <f t="shared" si="2"/>
        <v>277594.89</v>
      </c>
    </row>
    <row r="103" spans="3:11" s="66" customFormat="1" ht="24">
      <c r="C103" s="75" t="s">
        <v>175</v>
      </c>
      <c r="D103" s="80"/>
      <c r="E103" s="81" t="s">
        <v>182</v>
      </c>
      <c r="F103" s="78" t="s">
        <v>183</v>
      </c>
      <c r="G103" s="79"/>
      <c r="H103" s="79">
        <v>1139.79</v>
      </c>
      <c r="I103" s="113" t="s">
        <v>17</v>
      </c>
      <c r="J103" s="79">
        <f t="shared" si="2"/>
        <v>276455.10000000003</v>
      </c>
    </row>
    <row r="104" spans="3:11" s="66" customFormat="1" ht="24">
      <c r="C104" s="75" t="s">
        <v>175</v>
      </c>
      <c r="D104" s="80"/>
      <c r="E104" s="81" t="s">
        <v>184</v>
      </c>
      <c r="F104" s="78" t="s">
        <v>185</v>
      </c>
      <c r="G104" s="79"/>
      <c r="H104" s="79">
        <v>1943.37</v>
      </c>
      <c r="I104" s="113" t="s">
        <v>17</v>
      </c>
      <c r="J104" s="79">
        <f t="shared" si="2"/>
        <v>274511.73000000004</v>
      </c>
    </row>
    <row r="105" spans="3:11" s="66" customFormat="1" ht="24">
      <c r="C105" s="75" t="s">
        <v>175</v>
      </c>
      <c r="D105" s="80"/>
      <c r="E105" s="81" t="s">
        <v>186</v>
      </c>
      <c r="F105" s="78" t="s">
        <v>187</v>
      </c>
      <c r="G105" s="79"/>
      <c r="H105" s="79">
        <v>3052.87</v>
      </c>
      <c r="I105" s="113" t="s">
        <v>17</v>
      </c>
      <c r="J105" s="79">
        <f t="shared" si="2"/>
        <v>271458.86000000004</v>
      </c>
    </row>
    <row r="106" spans="3:11" s="68" customFormat="1" ht="24">
      <c r="C106" s="96" t="s">
        <v>175</v>
      </c>
      <c r="D106" s="97"/>
      <c r="E106" s="98" t="s">
        <v>188</v>
      </c>
      <c r="F106" s="99" t="s">
        <v>189</v>
      </c>
      <c r="G106" s="100"/>
      <c r="H106" s="100">
        <v>1837.29</v>
      </c>
      <c r="I106" s="121" t="s">
        <v>17</v>
      </c>
      <c r="J106" s="100">
        <f t="shared" si="2"/>
        <v>269621.57000000007</v>
      </c>
      <c r="K106" s="68" t="s">
        <v>190</v>
      </c>
    </row>
    <row r="107" spans="3:11" s="66" customFormat="1" ht="24">
      <c r="C107" s="75" t="s">
        <v>175</v>
      </c>
      <c r="D107" s="80"/>
      <c r="E107" s="81" t="s">
        <v>191</v>
      </c>
      <c r="F107" s="78" t="s">
        <v>179</v>
      </c>
      <c r="G107" s="79"/>
      <c r="H107" s="79">
        <v>2716.96</v>
      </c>
      <c r="I107" s="113" t="s">
        <v>17</v>
      </c>
      <c r="J107" s="79">
        <f t="shared" si="2"/>
        <v>266904.61000000004</v>
      </c>
    </row>
    <row r="108" spans="3:11" s="66" customFormat="1" ht="24">
      <c r="C108" s="75" t="s">
        <v>175</v>
      </c>
      <c r="D108" s="80"/>
      <c r="E108" s="81" t="s">
        <v>192</v>
      </c>
      <c r="F108" s="78" t="s">
        <v>181</v>
      </c>
      <c r="G108" s="79"/>
      <c r="H108" s="79">
        <v>821.92</v>
      </c>
      <c r="I108" s="113" t="s">
        <v>17</v>
      </c>
      <c r="J108" s="79">
        <f t="shared" si="2"/>
        <v>266082.69000000006</v>
      </c>
    </row>
    <row r="109" spans="3:11" s="66" customFormat="1" ht="24">
      <c r="C109" s="75" t="s">
        <v>175</v>
      </c>
      <c r="D109" s="80"/>
      <c r="E109" s="81" t="s">
        <v>193</v>
      </c>
      <c r="F109" s="78" t="s">
        <v>194</v>
      </c>
      <c r="G109" s="79"/>
      <c r="H109" s="79">
        <v>1139.79</v>
      </c>
      <c r="I109" s="113" t="s">
        <v>17</v>
      </c>
      <c r="J109" s="79">
        <f t="shared" si="2"/>
        <v>264942.90000000008</v>
      </c>
    </row>
    <row r="110" spans="3:11" s="66" customFormat="1" ht="24">
      <c r="C110" s="75" t="s">
        <v>175</v>
      </c>
      <c r="D110" s="80"/>
      <c r="E110" s="81" t="s">
        <v>195</v>
      </c>
      <c r="F110" s="78" t="s">
        <v>185</v>
      </c>
      <c r="G110" s="79"/>
      <c r="H110" s="79">
        <v>1943.37</v>
      </c>
      <c r="I110" s="113" t="s">
        <v>17</v>
      </c>
      <c r="J110" s="79">
        <f t="shared" si="2"/>
        <v>262999.53000000009</v>
      </c>
    </row>
    <row r="111" spans="3:11" s="66" customFormat="1" ht="24">
      <c r="C111" s="75" t="s">
        <v>175</v>
      </c>
      <c r="D111" s="80"/>
      <c r="E111" s="81" t="s">
        <v>196</v>
      </c>
      <c r="F111" s="78" t="s">
        <v>187</v>
      </c>
      <c r="G111" s="79"/>
      <c r="H111" s="79">
        <v>3052.87</v>
      </c>
      <c r="I111" s="113" t="s">
        <v>17</v>
      </c>
      <c r="J111" s="79">
        <f t="shared" si="2"/>
        <v>259946.66000000009</v>
      </c>
    </row>
    <row r="112" spans="3:11" s="66" customFormat="1" ht="24">
      <c r="C112" s="75" t="s">
        <v>175</v>
      </c>
      <c r="D112" s="80"/>
      <c r="E112" s="81" t="s">
        <v>197</v>
      </c>
      <c r="F112" s="78" t="s">
        <v>179</v>
      </c>
      <c r="G112" s="79">
        <v>2716.96</v>
      </c>
      <c r="H112" s="79"/>
      <c r="I112" s="113" t="s">
        <v>17</v>
      </c>
      <c r="J112" s="79">
        <f t="shared" si="2"/>
        <v>262663.62000000011</v>
      </c>
    </row>
    <row r="113" spans="3:14" s="66" customFormat="1" ht="24">
      <c r="C113" s="75" t="s">
        <v>175</v>
      </c>
      <c r="D113" s="80"/>
      <c r="E113" s="81" t="s">
        <v>198</v>
      </c>
      <c r="F113" s="78" t="s">
        <v>181</v>
      </c>
      <c r="G113" s="79">
        <v>821.92</v>
      </c>
      <c r="H113" s="79"/>
      <c r="I113" s="113" t="s">
        <v>17</v>
      </c>
      <c r="J113" s="79">
        <f t="shared" si="2"/>
        <v>263485.5400000001</v>
      </c>
    </row>
    <row r="114" spans="3:14" s="66" customFormat="1" ht="24">
      <c r="C114" s="75" t="s">
        <v>175</v>
      </c>
      <c r="D114" s="80"/>
      <c r="E114" s="81" t="s">
        <v>199</v>
      </c>
      <c r="F114" s="78" t="s">
        <v>194</v>
      </c>
      <c r="G114" s="79">
        <v>1139.79</v>
      </c>
      <c r="H114" s="79"/>
      <c r="I114" s="113" t="s">
        <v>17</v>
      </c>
      <c r="J114" s="79">
        <f t="shared" si="2"/>
        <v>264625.33000000007</v>
      </c>
    </row>
    <row r="115" spans="3:14" s="66" customFormat="1" ht="24">
      <c r="C115" s="75" t="s">
        <v>175</v>
      </c>
      <c r="D115" s="80"/>
      <c r="E115" s="81" t="s">
        <v>200</v>
      </c>
      <c r="F115" s="78" t="s">
        <v>185</v>
      </c>
      <c r="G115" s="79">
        <v>1943.37</v>
      </c>
      <c r="H115" s="79"/>
      <c r="I115" s="113" t="s">
        <v>17</v>
      </c>
      <c r="J115" s="79">
        <f t="shared" si="2"/>
        <v>266568.70000000007</v>
      </c>
    </row>
    <row r="116" spans="3:14" s="66" customFormat="1" ht="24">
      <c r="C116" s="75" t="s">
        <v>175</v>
      </c>
      <c r="D116" s="80"/>
      <c r="E116" s="81" t="s">
        <v>201</v>
      </c>
      <c r="F116" s="78" t="s">
        <v>187</v>
      </c>
      <c r="G116" s="79">
        <v>3052.87</v>
      </c>
      <c r="H116" s="79"/>
      <c r="I116" s="113" t="s">
        <v>17</v>
      </c>
      <c r="J116" s="79">
        <f t="shared" si="2"/>
        <v>269621.57000000007</v>
      </c>
    </row>
    <row r="117" spans="3:14" s="66" customFormat="1">
      <c r="C117" s="75" t="s">
        <v>175</v>
      </c>
      <c r="D117" s="80"/>
      <c r="E117" s="81" t="s">
        <v>202</v>
      </c>
      <c r="F117" s="78" t="s">
        <v>174</v>
      </c>
      <c r="G117" s="79"/>
      <c r="H117" s="79">
        <v>84547.73</v>
      </c>
      <c r="I117" s="113" t="s">
        <v>17</v>
      </c>
      <c r="J117" s="79">
        <f t="shared" si="2"/>
        <v>185073.84000000008</v>
      </c>
    </row>
    <row r="118" spans="3:14" s="66" customFormat="1">
      <c r="C118" s="75" t="s">
        <v>175</v>
      </c>
      <c r="D118" s="80"/>
      <c r="E118" s="81" t="s">
        <v>202</v>
      </c>
      <c r="F118" s="78" t="s">
        <v>203</v>
      </c>
      <c r="G118" s="79"/>
      <c r="H118" s="79">
        <v>97973.6</v>
      </c>
      <c r="I118" s="113" t="s">
        <v>17</v>
      </c>
      <c r="J118" s="79">
        <f t="shared" si="2"/>
        <v>87100.240000000078</v>
      </c>
    </row>
    <row r="119" spans="3:14" s="66" customFormat="1">
      <c r="C119" s="75" t="s">
        <v>175</v>
      </c>
      <c r="D119" s="80"/>
      <c r="E119" s="81" t="s">
        <v>202</v>
      </c>
      <c r="F119" s="78" t="s">
        <v>197</v>
      </c>
      <c r="G119" s="79"/>
      <c r="H119" s="79">
        <v>2716.96</v>
      </c>
      <c r="I119" s="113" t="s">
        <v>17</v>
      </c>
      <c r="J119" s="79">
        <f t="shared" si="2"/>
        <v>84383.280000000072</v>
      </c>
    </row>
    <row r="120" spans="3:14" s="66" customFormat="1">
      <c r="C120" s="75" t="s">
        <v>175</v>
      </c>
      <c r="D120" s="80"/>
      <c r="E120" s="81" t="s">
        <v>202</v>
      </c>
      <c r="F120" s="78" t="s">
        <v>198</v>
      </c>
      <c r="G120" s="79"/>
      <c r="H120" s="79">
        <v>821.92</v>
      </c>
      <c r="I120" s="113" t="s">
        <v>17</v>
      </c>
      <c r="J120" s="79">
        <f t="shared" si="2"/>
        <v>83561.360000000073</v>
      </c>
    </row>
    <row r="121" spans="3:14" s="66" customFormat="1">
      <c r="C121" s="75" t="s">
        <v>175</v>
      </c>
      <c r="D121" s="80"/>
      <c r="E121" s="81" t="s">
        <v>202</v>
      </c>
      <c r="F121" s="78" t="s">
        <v>199</v>
      </c>
      <c r="G121" s="79"/>
      <c r="H121" s="79">
        <v>1139.79</v>
      </c>
      <c r="I121" s="113" t="s">
        <v>17</v>
      </c>
      <c r="J121" s="79">
        <f t="shared" si="2"/>
        <v>82421.57000000008</v>
      </c>
    </row>
    <row r="122" spans="3:14" s="66" customFormat="1" ht="24">
      <c r="C122" s="75" t="s">
        <v>204</v>
      </c>
      <c r="D122" s="80"/>
      <c r="E122" s="81" t="s">
        <v>205</v>
      </c>
      <c r="F122" s="78" t="s">
        <v>147</v>
      </c>
      <c r="G122" s="79">
        <v>155726.51</v>
      </c>
      <c r="H122" s="79"/>
      <c r="I122" s="113" t="s">
        <v>17</v>
      </c>
      <c r="J122" s="79">
        <f t="shared" si="2"/>
        <v>238148.08000000007</v>
      </c>
    </row>
    <row r="123" spans="3:14" s="66" customFormat="1">
      <c r="C123" s="75" t="s">
        <v>206</v>
      </c>
      <c r="D123" s="80"/>
      <c r="E123" s="81" t="s">
        <v>207</v>
      </c>
      <c r="F123" s="78" t="s">
        <v>161</v>
      </c>
      <c r="G123" s="79"/>
      <c r="H123" s="79">
        <v>21700</v>
      </c>
      <c r="I123" s="113" t="s">
        <v>17</v>
      </c>
      <c r="J123" s="79">
        <f t="shared" si="2"/>
        <v>216448.08000000007</v>
      </c>
    </row>
    <row r="124" spans="3:14" s="66" customFormat="1" ht="24">
      <c r="C124" s="75" t="s">
        <v>208</v>
      </c>
      <c r="D124" s="80"/>
      <c r="E124" s="81" t="s">
        <v>209</v>
      </c>
      <c r="F124" s="78" t="s">
        <v>147</v>
      </c>
      <c r="G124" s="79">
        <v>187592.89</v>
      </c>
      <c r="H124" s="79"/>
      <c r="I124" s="113" t="s">
        <v>17</v>
      </c>
      <c r="J124" s="79">
        <f t="shared" si="2"/>
        <v>404040.97000000009</v>
      </c>
    </row>
    <row r="125" spans="3:14" s="66" customFormat="1">
      <c r="C125" s="75" t="s">
        <v>210</v>
      </c>
      <c r="D125" s="80"/>
      <c r="E125" s="81" t="s">
        <v>211</v>
      </c>
      <c r="F125" s="78" t="s">
        <v>161</v>
      </c>
      <c r="G125" s="79"/>
      <c r="H125" s="79">
        <v>91250</v>
      </c>
      <c r="I125" s="113" t="s">
        <v>17</v>
      </c>
      <c r="J125" s="79">
        <f t="shared" si="2"/>
        <v>312790.97000000009</v>
      </c>
      <c r="K125" s="101">
        <f>663529.13</f>
        <v>663529.13</v>
      </c>
      <c r="L125" s="66">
        <f>K125+商用车未达!G33</f>
        <v>1005209.8399999997</v>
      </c>
      <c r="N125" s="66">
        <f>L125-J125</f>
        <v>692418.86999999965</v>
      </c>
    </row>
    <row r="126" spans="3:14">
      <c r="K126" s="102">
        <f>K125-J125</f>
        <v>350738.15999999992</v>
      </c>
      <c r="L126" s="65">
        <f>K126+商用车未达!G33</f>
        <v>692418.86999999965</v>
      </c>
    </row>
    <row r="128" spans="3:14">
      <c r="J128" s="65">
        <v>1061299.17</v>
      </c>
    </row>
    <row r="130" spans="8:16">
      <c r="J130" s="74">
        <v>721299.17</v>
      </c>
    </row>
    <row r="131" spans="8:16">
      <c r="J131" s="74">
        <f>J125+J130</f>
        <v>1034090.1400000001</v>
      </c>
    </row>
    <row r="132" spans="8:16">
      <c r="N132" s="65">
        <v>2326503.58</v>
      </c>
      <c r="P132" s="65">
        <f>N132+J125</f>
        <v>2639294.5500000003</v>
      </c>
    </row>
    <row r="139" spans="8:16">
      <c r="H139" s="103" t="s">
        <v>212</v>
      </c>
      <c r="I139" s="103"/>
      <c r="J139" s="104">
        <f>J125+L16+L17+L18+L19+L20+H106</f>
        <v>321848.42000000004</v>
      </c>
    </row>
  </sheetData>
  <mergeCells count="1">
    <mergeCell ref="C1:J1"/>
  </mergeCells>
  <phoneticPr fontId="2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3" workbookViewId="0">
      <selection activeCell="B3" sqref="B3:D3"/>
    </sheetView>
  </sheetViews>
  <sheetFormatPr defaultColWidth="9" defaultRowHeight="14"/>
  <cols>
    <col min="1" max="1" width="5.7265625" customWidth="1"/>
    <col min="2" max="2" width="21.90625" customWidth="1"/>
    <col min="3" max="3" width="18.08984375" customWidth="1"/>
    <col min="4" max="4" width="12.26953125" customWidth="1"/>
    <col min="5" max="5" width="11.453125"/>
    <col min="6" max="6" width="10.36328125"/>
    <col min="7" max="7" width="12.6328125"/>
    <col min="11" max="11" width="11.26953125" customWidth="1"/>
    <col min="12" max="12" width="13.90625" customWidth="1"/>
  </cols>
  <sheetData>
    <row r="1" spans="1:12">
      <c r="A1" s="54"/>
      <c r="B1" s="54" t="s">
        <v>3</v>
      </c>
      <c r="C1" s="54" t="s">
        <v>6</v>
      </c>
      <c r="D1" s="55" t="s">
        <v>17</v>
      </c>
      <c r="E1" s="55" t="s">
        <v>124</v>
      </c>
    </row>
    <row r="2" spans="1:12">
      <c r="A2" s="56">
        <v>1</v>
      </c>
      <c r="B2" s="57">
        <v>43930</v>
      </c>
      <c r="C2" s="58" t="s">
        <v>213</v>
      </c>
      <c r="D2" s="59"/>
      <c r="E2" s="59">
        <v>1061299.17</v>
      </c>
      <c r="F2">
        <f>E2-D3</f>
        <v>721299.16999999993</v>
      </c>
    </row>
    <row r="3" spans="1:12">
      <c r="A3" s="56">
        <v>2</v>
      </c>
      <c r="B3" s="57">
        <v>43936</v>
      </c>
      <c r="C3" s="58" t="s">
        <v>214</v>
      </c>
      <c r="D3" s="59">
        <v>340000</v>
      </c>
      <c r="E3" s="56"/>
    </row>
    <row r="4" spans="1:12">
      <c r="A4" s="56">
        <v>3</v>
      </c>
      <c r="B4" s="60">
        <v>43951</v>
      </c>
      <c r="C4" s="122" t="s">
        <v>19</v>
      </c>
      <c r="D4" s="59"/>
      <c r="E4" s="59">
        <v>64.959999999999994</v>
      </c>
    </row>
    <row r="5" spans="1:12">
      <c r="A5" s="56">
        <v>4</v>
      </c>
      <c r="B5" s="60">
        <v>43951</v>
      </c>
      <c r="C5" s="122" t="s">
        <v>19</v>
      </c>
      <c r="E5" s="59">
        <v>293.26</v>
      </c>
      <c r="J5" t="s">
        <v>212</v>
      </c>
      <c r="L5">
        <v>321848.42</v>
      </c>
    </row>
    <row r="6" spans="1:12">
      <c r="A6" s="56">
        <v>5</v>
      </c>
      <c r="B6" s="57">
        <v>44287</v>
      </c>
      <c r="C6" s="58" t="s">
        <v>215</v>
      </c>
      <c r="D6" s="56"/>
      <c r="E6" s="56">
        <v>-66.87</v>
      </c>
      <c r="J6" t="s">
        <v>216</v>
      </c>
      <c r="L6">
        <v>663529.13</v>
      </c>
    </row>
    <row r="7" spans="1:12">
      <c r="A7" s="56">
        <v>6</v>
      </c>
      <c r="B7" s="58" t="s">
        <v>217</v>
      </c>
      <c r="C7" s="58" t="s">
        <v>218</v>
      </c>
      <c r="D7" s="56">
        <v>1226.57</v>
      </c>
      <c r="E7" s="56"/>
      <c r="L7">
        <f>L6-L5</f>
        <v>341680.71</v>
      </c>
    </row>
    <row r="8" spans="1:12">
      <c r="A8" s="56">
        <v>7</v>
      </c>
      <c r="B8" s="58">
        <v>2021.8</v>
      </c>
      <c r="C8" s="58" t="s">
        <v>219</v>
      </c>
      <c r="D8" s="61">
        <v>812.69</v>
      </c>
      <c r="E8" s="61"/>
      <c r="L8" s="64">
        <f>L7-G33</f>
        <v>0</v>
      </c>
    </row>
    <row r="9" spans="1:12">
      <c r="A9" s="56">
        <v>8</v>
      </c>
      <c r="B9" s="58">
        <v>2021.11</v>
      </c>
      <c r="C9" s="58" t="s">
        <v>220</v>
      </c>
      <c r="D9" s="61">
        <v>48.87</v>
      </c>
      <c r="E9" s="61"/>
    </row>
    <row r="10" spans="1:12">
      <c r="A10" s="56">
        <v>9</v>
      </c>
      <c r="B10" s="58">
        <v>2021.11</v>
      </c>
      <c r="C10" s="58" t="s">
        <v>221</v>
      </c>
      <c r="D10" s="61">
        <v>590</v>
      </c>
      <c r="E10" s="61"/>
    </row>
    <row r="11" spans="1:12">
      <c r="A11" s="56">
        <v>10</v>
      </c>
      <c r="B11" s="58">
        <v>2021.11</v>
      </c>
      <c r="C11" s="58" t="s">
        <v>222</v>
      </c>
      <c r="D11" s="61">
        <v>892.14</v>
      </c>
      <c r="E11" s="61"/>
    </row>
    <row r="12" spans="1:12">
      <c r="A12" s="56">
        <v>11</v>
      </c>
      <c r="B12" s="58">
        <v>2021.12</v>
      </c>
      <c r="C12" s="58" t="s">
        <v>223</v>
      </c>
      <c r="D12" s="61">
        <v>1975.96</v>
      </c>
      <c r="E12" s="61"/>
    </row>
    <row r="13" spans="1:12">
      <c r="A13" s="56">
        <v>12</v>
      </c>
      <c r="B13" s="58">
        <v>2021.12</v>
      </c>
      <c r="C13" s="58" t="s">
        <v>224</v>
      </c>
      <c r="D13" s="61">
        <v>1272</v>
      </c>
      <c r="E13" s="61"/>
    </row>
    <row r="14" spans="1:12">
      <c r="A14" s="56">
        <v>13</v>
      </c>
      <c r="B14" s="58">
        <v>2022.1</v>
      </c>
      <c r="C14" s="58" t="s">
        <v>225</v>
      </c>
      <c r="D14" s="61">
        <v>523.07000000000005</v>
      </c>
      <c r="E14" s="61"/>
    </row>
    <row r="15" spans="1:12">
      <c r="A15" s="56">
        <v>14</v>
      </c>
      <c r="B15" s="58">
        <v>2022.1</v>
      </c>
      <c r="C15" s="58" t="s">
        <v>226</v>
      </c>
      <c r="D15" s="61">
        <v>6.51</v>
      </c>
      <c r="E15" s="61"/>
    </row>
    <row r="16" spans="1:12">
      <c r="A16" s="56">
        <v>15</v>
      </c>
      <c r="B16">
        <v>2022.1</v>
      </c>
      <c r="C16" s="58" t="s">
        <v>227</v>
      </c>
      <c r="D16" s="61">
        <v>2680.18</v>
      </c>
      <c r="E16" s="61"/>
    </row>
    <row r="17" spans="1:5">
      <c r="A17" s="56">
        <v>16</v>
      </c>
      <c r="B17" s="58">
        <v>2022.2</v>
      </c>
      <c r="C17" s="58" t="s">
        <v>228</v>
      </c>
      <c r="D17" s="61">
        <v>294.44</v>
      </c>
      <c r="E17" s="61"/>
    </row>
    <row r="18" spans="1:5">
      <c r="A18" s="56">
        <v>17</v>
      </c>
      <c r="B18" s="58">
        <v>2022.2</v>
      </c>
      <c r="C18" s="58" t="s">
        <v>229</v>
      </c>
      <c r="D18" s="61">
        <v>350000</v>
      </c>
      <c r="E18" s="61"/>
    </row>
    <row r="19" spans="1:5">
      <c r="A19" s="56">
        <v>18</v>
      </c>
      <c r="B19" s="58">
        <v>2022.3</v>
      </c>
      <c r="C19" s="58" t="s">
        <v>230</v>
      </c>
      <c r="D19" s="61">
        <v>265.5</v>
      </c>
      <c r="E19" s="61"/>
    </row>
    <row r="20" spans="1:5">
      <c r="A20" s="56">
        <v>19</v>
      </c>
      <c r="B20" s="58">
        <v>2022.3</v>
      </c>
      <c r="C20" s="58" t="s">
        <v>231</v>
      </c>
      <c r="D20" s="61">
        <v>2474.9299999999998</v>
      </c>
      <c r="E20" s="61"/>
    </row>
    <row r="21" spans="1:5">
      <c r="A21" s="56">
        <v>20</v>
      </c>
      <c r="B21" s="58">
        <v>2022.3</v>
      </c>
      <c r="C21" s="58" t="s">
        <v>232</v>
      </c>
      <c r="D21" s="61">
        <v>36</v>
      </c>
      <c r="E21" s="61"/>
    </row>
    <row r="22" spans="1:5">
      <c r="A22" s="56">
        <v>21</v>
      </c>
      <c r="B22" s="58">
        <v>2022.4</v>
      </c>
      <c r="C22" s="58" t="s">
        <v>233</v>
      </c>
      <c r="D22" s="61">
        <v>500</v>
      </c>
      <c r="E22" s="61"/>
    </row>
    <row r="23" spans="1:5">
      <c r="A23" s="56">
        <v>22</v>
      </c>
      <c r="B23" s="58">
        <v>2022.4</v>
      </c>
      <c r="C23" s="58" t="s">
        <v>234</v>
      </c>
      <c r="D23" s="61">
        <v>1801.24</v>
      </c>
      <c r="E23" s="61"/>
    </row>
    <row r="24" spans="1:5">
      <c r="A24" s="56">
        <v>23</v>
      </c>
      <c r="B24" s="58">
        <v>2022.5</v>
      </c>
      <c r="C24" s="58" t="s">
        <v>235</v>
      </c>
      <c r="D24" s="61">
        <v>1807.68</v>
      </c>
      <c r="E24" s="61"/>
    </row>
    <row r="25" spans="1:5">
      <c r="A25" s="56">
        <v>24</v>
      </c>
      <c r="B25" s="58">
        <v>2022.6</v>
      </c>
      <c r="C25" s="58" t="s">
        <v>236</v>
      </c>
      <c r="D25" s="61">
        <v>1205.71</v>
      </c>
      <c r="E25" s="61"/>
    </row>
    <row r="26" spans="1:5">
      <c r="A26" s="56">
        <v>25</v>
      </c>
      <c r="B26" s="58">
        <v>2022.7</v>
      </c>
      <c r="C26" s="58" t="s">
        <v>237</v>
      </c>
      <c r="D26" s="61">
        <v>771.4</v>
      </c>
      <c r="E26" s="61"/>
    </row>
    <row r="27" spans="1:5">
      <c r="A27" s="56">
        <v>26</v>
      </c>
      <c r="B27" s="58">
        <v>2022.7</v>
      </c>
      <c r="C27" s="58" t="s">
        <v>238</v>
      </c>
      <c r="D27" s="61">
        <v>2339.48</v>
      </c>
      <c r="E27" s="61"/>
    </row>
    <row r="28" spans="1:5">
      <c r="A28" s="56">
        <v>27</v>
      </c>
      <c r="B28" s="58">
        <v>2022.8</v>
      </c>
      <c r="C28" s="58" t="s">
        <v>239</v>
      </c>
      <c r="D28" s="61">
        <v>465.11</v>
      </c>
      <c r="E28" s="61"/>
    </row>
    <row r="29" spans="1:5">
      <c r="A29" s="56">
        <v>28</v>
      </c>
      <c r="B29" s="58">
        <v>2022.8</v>
      </c>
      <c r="C29" s="58" t="s">
        <v>240</v>
      </c>
      <c r="D29" s="61">
        <v>3577.75</v>
      </c>
      <c r="E29" s="61"/>
    </row>
    <row r="30" spans="1:5">
      <c r="A30" s="56">
        <v>29</v>
      </c>
      <c r="B30" s="58">
        <v>2022.8</v>
      </c>
      <c r="C30" s="58" t="s">
        <v>241</v>
      </c>
      <c r="D30" s="61">
        <v>793.25</v>
      </c>
      <c r="E30" s="61"/>
    </row>
    <row r="31" spans="1:5">
      <c r="A31" s="56">
        <v>30</v>
      </c>
      <c r="B31" s="58">
        <v>2022.8</v>
      </c>
      <c r="C31" s="58" t="s">
        <v>242</v>
      </c>
      <c r="D31" s="61">
        <v>1430.37</v>
      </c>
      <c r="E31" s="61"/>
    </row>
    <row r="32" spans="1:5">
      <c r="A32" s="56">
        <v>31</v>
      </c>
      <c r="B32" s="58">
        <v>2022.9</v>
      </c>
      <c r="C32" s="58" t="s">
        <v>243</v>
      </c>
      <c r="D32" s="62">
        <v>2118.96</v>
      </c>
      <c r="E32" s="62"/>
    </row>
    <row r="33" spans="4:7">
      <c r="D33">
        <f>SUM(D3:D4,D7:D32)</f>
        <v>719909.81</v>
      </c>
      <c r="E33">
        <f>SUM(E2:E32)</f>
        <v>1061590.5199999998</v>
      </c>
      <c r="F33" s="63" t="s">
        <v>244</v>
      </c>
      <c r="G33" s="20">
        <f>E33-D33</f>
        <v>341680.70999999973</v>
      </c>
    </row>
  </sheetData>
  <phoneticPr fontId="23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7" sqref="E17"/>
    </sheetView>
  </sheetViews>
  <sheetFormatPr defaultColWidth="7.7265625" defaultRowHeight="12.5"/>
  <cols>
    <col min="1" max="1" width="10.36328125" style="1" customWidth="1"/>
    <col min="2" max="2" width="27.90625" style="1" customWidth="1"/>
    <col min="3" max="3" width="12.36328125" style="1" customWidth="1"/>
    <col min="4" max="4" width="14.36328125" style="1" customWidth="1"/>
    <col min="5" max="5" width="14.7265625" style="1" customWidth="1"/>
    <col min="6" max="6" width="11.26953125" style="1" customWidth="1"/>
    <col min="7" max="7" width="13.08984375" style="1" customWidth="1"/>
    <col min="8" max="8" width="12.1796875" style="1" customWidth="1"/>
    <col min="9" max="9" width="8.453125" style="1" customWidth="1"/>
    <col min="10" max="10" width="7.7265625" style="1"/>
    <col min="11" max="11" width="34" style="1" customWidth="1"/>
    <col min="12" max="16384" width="7.7265625" style="1"/>
  </cols>
  <sheetData>
    <row r="1" spans="1:11" ht="21">
      <c r="A1" s="142" t="s">
        <v>245</v>
      </c>
      <c r="B1" s="142"/>
      <c r="C1" s="142"/>
      <c r="D1" s="142"/>
      <c r="E1" s="142"/>
      <c r="F1" s="142"/>
      <c r="G1" s="142"/>
      <c r="H1" s="142"/>
    </row>
    <row r="2" spans="1:11" ht="13">
      <c r="A2" s="2" t="s">
        <v>246</v>
      </c>
      <c r="B2" s="144" t="s">
        <v>297</v>
      </c>
      <c r="C2" s="144"/>
      <c r="D2" s="144"/>
      <c r="E2" s="2" t="s">
        <v>248</v>
      </c>
      <c r="F2" s="144" t="s">
        <v>249</v>
      </c>
      <c r="G2" s="144"/>
      <c r="H2" s="144"/>
    </row>
    <row r="3" spans="1:11" ht="13">
      <c r="A3" s="144" t="s">
        <v>250</v>
      </c>
      <c r="B3" s="144"/>
      <c r="C3" s="147" t="s">
        <v>251</v>
      </c>
      <c r="D3" s="147"/>
      <c r="E3" s="144" t="s">
        <v>250</v>
      </c>
      <c r="F3" s="144"/>
      <c r="G3" s="147" t="s">
        <v>252</v>
      </c>
      <c r="H3" s="147"/>
    </row>
    <row r="4" spans="1:11" ht="14">
      <c r="A4" s="147" t="s">
        <v>253</v>
      </c>
      <c r="B4" s="147"/>
      <c r="C4" s="2" t="s">
        <v>17</v>
      </c>
      <c r="D4" s="4">
        <v>805136.98</v>
      </c>
      <c r="E4" s="147" t="s">
        <v>253</v>
      </c>
      <c r="F4" s="147"/>
      <c r="G4" s="2" t="s">
        <v>124</v>
      </c>
      <c r="H4" s="4">
        <v>0</v>
      </c>
      <c r="J4" s="17"/>
      <c r="K4" s="18" t="s">
        <v>298</v>
      </c>
    </row>
    <row r="5" spans="1:11" ht="14">
      <c r="A5" s="147" t="s">
        <v>254</v>
      </c>
      <c r="B5" s="147"/>
      <c r="C5" s="2" t="s">
        <v>255</v>
      </c>
      <c r="D5" s="2" t="s">
        <v>256</v>
      </c>
      <c r="E5" s="147" t="s">
        <v>254</v>
      </c>
      <c r="F5" s="147"/>
      <c r="G5" s="3" t="s">
        <v>255</v>
      </c>
      <c r="H5" s="3" t="s">
        <v>256</v>
      </c>
      <c r="J5" s="19"/>
      <c r="K5" s="18" t="s">
        <v>260</v>
      </c>
    </row>
    <row r="6" spans="1:11" ht="14">
      <c r="A6" s="3" t="s">
        <v>3</v>
      </c>
      <c r="B6" s="3" t="s">
        <v>6</v>
      </c>
      <c r="C6" s="2"/>
      <c r="D6" s="2"/>
      <c r="E6" s="2" t="s">
        <v>3</v>
      </c>
      <c r="F6" s="3" t="s">
        <v>6</v>
      </c>
      <c r="G6" s="5"/>
      <c r="H6" s="5"/>
      <c r="J6" s="13"/>
      <c r="K6" s="18" t="s">
        <v>299</v>
      </c>
    </row>
    <row r="7" spans="1:11" ht="13">
      <c r="A7" s="6">
        <v>43100</v>
      </c>
      <c r="B7" s="7" t="s">
        <v>300</v>
      </c>
      <c r="C7" s="8">
        <v>11112.68</v>
      </c>
      <c r="D7" s="8"/>
      <c r="E7" s="2"/>
      <c r="F7" s="2"/>
      <c r="G7" s="5"/>
      <c r="H7" s="5"/>
    </row>
    <row r="8" spans="1:11" ht="13">
      <c r="A8" s="9">
        <v>43305</v>
      </c>
      <c r="B8" s="7" t="s">
        <v>301</v>
      </c>
      <c r="C8" s="8">
        <v>100000</v>
      </c>
      <c r="D8" s="8"/>
      <c r="E8" s="2"/>
      <c r="F8" s="2"/>
      <c r="G8" s="5"/>
      <c r="H8" s="5"/>
    </row>
    <row r="9" spans="1:11" ht="13">
      <c r="A9" s="9">
        <v>43373</v>
      </c>
      <c r="B9" s="7" t="s">
        <v>302</v>
      </c>
      <c r="C9" s="8">
        <v>1596.76</v>
      </c>
      <c r="D9" s="8"/>
      <c r="E9" s="2"/>
      <c r="F9" s="2"/>
      <c r="G9" s="5"/>
      <c r="H9" s="5"/>
    </row>
    <row r="10" spans="1:11" ht="13">
      <c r="A10" s="9">
        <v>43461</v>
      </c>
      <c r="B10" s="7" t="s">
        <v>303</v>
      </c>
      <c r="C10" s="8">
        <v>50000</v>
      </c>
      <c r="D10" s="8"/>
      <c r="E10" s="2"/>
      <c r="F10" s="2"/>
      <c r="G10" s="5"/>
      <c r="H10" s="5"/>
    </row>
    <row r="11" spans="1:11" ht="13">
      <c r="A11" s="9">
        <v>43468</v>
      </c>
      <c r="B11" s="7" t="s">
        <v>304</v>
      </c>
      <c r="C11" s="8"/>
      <c r="D11" s="8">
        <v>50000</v>
      </c>
      <c r="E11" s="2"/>
      <c r="F11" s="2"/>
      <c r="G11" s="5"/>
      <c r="H11" s="5"/>
    </row>
    <row r="12" spans="1:11" ht="13">
      <c r="A12" s="9">
        <v>43614</v>
      </c>
      <c r="B12" s="7" t="s">
        <v>305</v>
      </c>
      <c r="C12" s="8">
        <v>60000</v>
      </c>
      <c r="D12" s="8"/>
      <c r="E12" s="2"/>
      <c r="F12" s="2"/>
      <c r="G12" s="5"/>
      <c r="H12" s="5"/>
    </row>
    <row r="13" spans="1:11" ht="13">
      <c r="A13" s="9">
        <v>43614</v>
      </c>
      <c r="B13" s="7" t="s">
        <v>306</v>
      </c>
      <c r="C13" s="8"/>
      <c r="D13" s="8">
        <v>250000</v>
      </c>
      <c r="E13" s="2"/>
      <c r="F13" s="2"/>
      <c r="G13" s="5"/>
      <c r="H13" s="5"/>
    </row>
    <row r="14" spans="1:11" ht="13">
      <c r="A14" s="10">
        <v>43799</v>
      </c>
      <c r="B14" s="11" t="s">
        <v>307</v>
      </c>
      <c r="C14" s="12"/>
      <c r="D14" s="12">
        <v>863.87</v>
      </c>
      <c r="E14" s="2"/>
      <c r="F14" s="2"/>
      <c r="G14" s="5"/>
      <c r="H14" s="5"/>
    </row>
    <row r="15" spans="1:11" ht="13">
      <c r="A15" s="10">
        <v>43826</v>
      </c>
      <c r="B15" s="11" t="s">
        <v>308</v>
      </c>
      <c r="C15" s="12"/>
      <c r="D15" s="12">
        <v>1417.8</v>
      </c>
      <c r="E15" s="2"/>
      <c r="F15" s="2"/>
      <c r="G15" s="5"/>
      <c r="H15" s="5"/>
    </row>
    <row r="16" spans="1:11" ht="13">
      <c r="A16" s="10">
        <v>43860</v>
      </c>
      <c r="B16" s="11" t="s">
        <v>309</v>
      </c>
      <c r="C16" s="12"/>
      <c r="D16" s="12">
        <v>2093.63</v>
      </c>
      <c r="E16" s="2"/>
      <c r="F16" s="2"/>
      <c r="G16" s="5"/>
      <c r="H16" s="5"/>
    </row>
    <row r="17" spans="1:11" ht="13">
      <c r="A17" s="10">
        <v>43888</v>
      </c>
      <c r="B17" s="11" t="s">
        <v>310</v>
      </c>
      <c r="C17" s="12"/>
      <c r="D17" s="12">
        <v>1163.43</v>
      </c>
      <c r="E17" s="2"/>
      <c r="F17" s="2"/>
      <c r="G17" s="5"/>
      <c r="H17" s="5"/>
    </row>
    <row r="18" spans="1:11" ht="13">
      <c r="A18" s="10">
        <v>43917</v>
      </c>
      <c r="B18" s="11" t="s">
        <v>311</v>
      </c>
      <c r="C18" s="12"/>
      <c r="D18" s="12">
        <v>1681.43</v>
      </c>
      <c r="E18" s="2"/>
      <c r="F18" s="2"/>
      <c r="G18" s="5"/>
      <c r="H18" s="5"/>
      <c r="K18" s="1">
        <v>721299.17</v>
      </c>
    </row>
    <row r="19" spans="1:11" ht="13">
      <c r="A19" s="9">
        <v>44036</v>
      </c>
      <c r="B19" s="7" t="s">
        <v>312</v>
      </c>
      <c r="C19" s="8">
        <v>555.13</v>
      </c>
      <c r="D19" s="8"/>
      <c r="E19" s="2"/>
      <c r="F19" s="2"/>
      <c r="G19" s="5"/>
      <c r="H19" s="5"/>
    </row>
    <row r="20" spans="1:11" ht="13">
      <c r="A20" s="9">
        <v>44036</v>
      </c>
      <c r="B20" s="7" t="s">
        <v>312</v>
      </c>
      <c r="C20" s="8">
        <v>117.78</v>
      </c>
      <c r="D20" s="8"/>
      <c r="E20" s="2"/>
      <c r="F20" s="2"/>
      <c r="G20" s="5"/>
      <c r="H20" s="5"/>
    </row>
    <row r="21" spans="1:11" ht="13">
      <c r="A21" s="13">
        <v>43930</v>
      </c>
      <c r="B21" s="14" t="s">
        <v>313</v>
      </c>
      <c r="C21" s="15"/>
      <c r="D21" s="15">
        <v>721299.17</v>
      </c>
      <c r="E21" s="2"/>
      <c r="F21" s="2"/>
      <c r="G21" s="5"/>
      <c r="H21" s="5"/>
    </row>
    <row r="22" spans="1:11" ht="13">
      <c r="A22" s="3"/>
      <c r="B22" s="3" t="s">
        <v>314</v>
      </c>
      <c r="C22" s="4">
        <f>SUM(C6:C21)</f>
        <v>223382.35</v>
      </c>
      <c r="D22" s="4">
        <f>SUM(D6:D21)</f>
        <v>1028519.3300000001</v>
      </c>
      <c r="E22" s="2"/>
      <c r="F22" s="2"/>
      <c r="G22" s="5"/>
      <c r="H22" s="5">
        <f>SUM(H6:H13)</f>
        <v>0</v>
      </c>
    </row>
    <row r="23" spans="1:11" ht="13">
      <c r="A23" s="3"/>
      <c r="B23" s="3"/>
      <c r="C23" s="5"/>
      <c r="D23" s="5"/>
      <c r="E23" s="2"/>
      <c r="F23" s="2"/>
      <c r="G23" s="5"/>
      <c r="H23" s="5"/>
    </row>
    <row r="24" spans="1:11" ht="13">
      <c r="A24" s="144" t="s">
        <v>293</v>
      </c>
      <c r="B24" s="144"/>
      <c r="C24" s="5"/>
      <c r="D24" s="5"/>
      <c r="E24" s="144" t="s">
        <v>293</v>
      </c>
      <c r="F24" s="144"/>
      <c r="G24" s="5"/>
      <c r="H24" s="5"/>
    </row>
    <row r="25" spans="1:11" ht="13">
      <c r="A25" s="147" t="s">
        <v>294</v>
      </c>
      <c r="B25" s="147"/>
      <c r="C25" s="141">
        <f>D4+C22-D22</f>
        <v>0</v>
      </c>
      <c r="D25" s="141"/>
      <c r="E25" s="147" t="s">
        <v>294</v>
      </c>
      <c r="F25" s="147"/>
      <c r="G25" s="141">
        <f>H4+G22-H22</f>
        <v>0</v>
      </c>
      <c r="H25" s="141"/>
    </row>
    <row r="26" spans="1:11" ht="13">
      <c r="A26" s="147" t="s">
        <v>295</v>
      </c>
      <c r="B26" s="147"/>
      <c r="C26" s="147"/>
      <c r="D26" s="147"/>
      <c r="E26" s="147" t="s">
        <v>295</v>
      </c>
      <c r="F26" s="147"/>
      <c r="G26" s="2"/>
      <c r="H26" s="16"/>
    </row>
    <row r="27" spans="1:11" ht="13">
      <c r="A27" s="147" t="s">
        <v>296</v>
      </c>
      <c r="B27" s="147"/>
      <c r="C27" s="144"/>
      <c r="D27" s="144"/>
      <c r="E27" s="147" t="s">
        <v>296</v>
      </c>
      <c r="F27" s="147"/>
      <c r="G27" s="2"/>
      <c r="H27" s="2"/>
    </row>
  </sheetData>
  <mergeCells count="23">
    <mergeCell ref="A27:B27"/>
    <mergeCell ref="C27:D27"/>
    <mergeCell ref="E27:F27"/>
    <mergeCell ref="A25:B25"/>
    <mergeCell ref="C25:D25"/>
    <mergeCell ref="E25:F25"/>
    <mergeCell ref="G25:H25"/>
    <mergeCell ref="A26:B26"/>
    <mergeCell ref="C26:D26"/>
    <mergeCell ref="E26:F26"/>
    <mergeCell ref="A4:B4"/>
    <mergeCell ref="E4:F4"/>
    <mergeCell ref="A5:B5"/>
    <mergeCell ref="E5:F5"/>
    <mergeCell ref="A24:B24"/>
    <mergeCell ref="E24:F24"/>
    <mergeCell ref="A1:H1"/>
    <mergeCell ref="B2:D2"/>
    <mergeCell ref="F2:H2"/>
    <mergeCell ref="A3:B3"/>
    <mergeCell ref="C3:D3"/>
    <mergeCell ref="E3:F3"/>
    <mergeCell ref="G3:H3"/>
  </mergeCells>
  <phoneticPr fontId="23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9" workbookViewId="0">
      <selection activeCell="J36" sqref="J36"/>
    </sheetView>
  </sheetViews>
  <sheetFormatPr defaultColWidth="9" defaultRowHeight="14"/>
  <cols>
    <col min="1" max="1" width="13.6328125" customWidth="1"/>
    <col min="2" max="2" width="39.7265625" customWidth="1"/>
    <col min="3" max="3" width="13.26953125" style="20" customWidth="1"/>
    <col min="4" max="4" width="14.26953125" style="20" customWidth="1"/>
    <col min="5" max="5" width="10.08984375" customWidth="1"/>
    <col min="8" max="8" width="13.26953125" customWidth="1"/>
    <col min="10" max="10" width="33.453125" customWidth="1"/>
  </cols>
  <sheetData>
    <row r="1" spans="1:11" ht="21">
      <c r="A1" s="142" t="s">
        <v>245</v>
      </c>
      <c r="B1" s="142"/>
      <c r="C1" s="143"/>
      <c r="D1" s="143"/>
      <c r="E1" s="142"/>
      <c r="F1" s="142"/>
      <c r="G1" s="142"/>
      <c r="H1" s="142"/>
    </row>
    <row r="2" spans="1:11">
      <c r="A2" s="21" t="s">
        <v>246</v>
      </c>
      <c r="B2" s="144" t="s">
        <v>247</v>
      </c>
      <c r="C2" s="145"/>
      <c r="D2" s="145"/>
      <c r="E2" s="21" t="s">
        <v>248</v>
      </c>
      <c r="F2" s="144" t="s">
        <v>249</v>
      </c>
      <c r="G2" s="144"/>
      <c r="H2" s="144"/>
    </row>
    <row r="3" spans="1:11">
      <c r="A3" s="144" t="s">
        <v>250</v>
      </c>
      <c r="B3" s="144"/>
      <c r="C3" s="146" t="s">
        <v>251</v>
      </c>
      <c r="D3" s="146"/>
      <c r="E3" s="144" t="s">
        <v>250</v>
      </c>
      <c r="F3" s="144"/>
      <c r="G3" s="147" t="s">
        <v>252</v>
      </c>
      <c r="H3" s="147"/>
    </row>
    <row r="4" spans="1:11">
      <c r="A4" s="147" t="s">
        <v>253</v>
      </c>
      <c r="B4" s="147"/>
      <c r="C4" s="23" t="s">
        <v>17</v>
      </c>
      <c r="D4" s="24">
        <v>2639652.77</v>
      </c>
      <c r="E4" s="147" t="s">
        <v>253</v>
      </c>
      <c r="F4" s="147"/>
      <c r="G4" s="21" t="s">
        <v>124</v>
      </c>
      <c r="H4" s="25">
        <v>663529.13</v>
      </c>
    </row>
    <row r="5" spans="1:11">
      <c r="A5" s="147" t="s">
        <v>254</v>
      </c>
      <c r="B5" s="147"/>
      <c r="C5" s="23" t="s">
        <v>255</v>
      </c>
      <c r="D5" s="23" t="s">
        <v>256</v>
      </c>
      <c r="E5" s="147" t="s">
        <v>254</v>
      </c>
      <c r="F5" s="147"/>
      <c r="G5" s="22" t="s">
        <v>255</v>
      </c>
      <c r="H5" s="22" t="s">
        <v>256</v>
      </c>
    </row>
    <row r="6" spans="1:11">
      <c r="A6" s="22" t="s">
        <v>3</v>
      </c>
      <c r="B6" s="22" t="s">
        <v>6</v>
      </c>
      <c r="C6" s="23"/>
      <c r="D6" s="23"/>
      <c r="E6" s="21" t="s">
        <v>3</v>
      </c>
      <c r="F6" s="22" t="s">
        <v>6</v>
      </c>
      <c r="G6" s="26"/>
      <c r="H6" s="26"/>
      <c r="J6" s="49" t="s">
        <v>257</v>
      </c>
      <c r="K6" s="50"/>
    </row>
    <row r="7" spans="1:11">
      <c r="A7" s="27" t="s">
        <v>258</v>
      </c>
      <c r="B7" s="28" t="s">
        <v>259</v>
      </c>
      <c r="C7" s="29"/>
      <c r="D7" s="30">
        <v>2326503.58</v>
      </c>
      <c r="E7" s="21"/>
      <c r="F7" s="21"/>
      <c r="G7" s="26"/>
      <c r="H7" s="26"/>
      <c r="J7" s="51" t="s">
        <v>260</v>
      </c>
      <c r="K7" s="50"/>
    </row>
    <row r="8" spans="1:11" ht="13.25" customHeight="1">
      <c r="A8" s="31">
        <v>44089</v>
      </c>
      <c r="B8" s="123" t="s">
        <v>261</v>
      </c>
      <c r="C8" s="30">
        <v>863.87</v>
      </c>
      <c r="D8" s="30"/>
      <c r="E8" s="21"/>
      <c r="F8" s="21"/>
      <c r="G8" s="26"/>
      <c r="H8" s="26"/>
      <c r="J8" s="52" t="s">
        <v>262</v>
      </c>
      <c r="K8" s="50"/>
    </row>
    <row r="9" spans="1:11" ht="13.25" customHeight="1">
      <c r="A9" s="31">
        <v>44089</v>
      </c>
      <c r="B9" s="123" t="s">
        <v>261</v>
      </c>
      <c r="C9" s="30">
        <v>1417.8</v>
      </c>
      <c r="D9" s="30"/>
      <c r="E9" s="21"/>
      <c r="F9" s="21"/>
      <c r="G9" s="26"/>
      <c r="H9" s="26"/>
      <c r="J9" s="53">
        <f>C41-D42</f>
        <v>721299.16999999993</v>
      </c>
    </row>
    <row r="10" spans="1:11" ht="13.25" customHeight="1">
      <c r="A10" s="31">
        <v>44089</v>
      </c>
      <c r="B10" s="123" t="s">
        <v>261</v>
      </c>
      <c r="C10" s="30">
        <v>2093.63</v>
      </c>
      <c r="D10" s="30"/>
      <c r="E10" s="21"/>
      <c r="F10" s="21"/>
      <c r="G10" s="26"/>
      <c r="H10" s="26"/>
    </row>
    <row r="11" spans="1:11" ht="13.25" customHeight="1">
      <c r="A11" s="31">
        <v>44089</v>
      </c>
      <c r="B11" s="123" t="s">
        <v>261</v>
      </c>
      <c r="C11" s="30">
        <v>1163.43</v>
      </c>
      <c r="D11" s="30"/>
      <c r="E11" s="21"/>
      <c r="F11" s="21"/>
      <c r="G11" s="26"/>
      <c r="H11" s="26"/>
    </row>
    <row r="12" spans="1:11" ht="13.25" customHeight="1">
      <c r="A12" s="31">
        <v>44089</v>
      </c>
      <c r="B12" s="123" t="s">
        <v>261</v>
      </c>
      <c r="C12" s="30">
        <v>1681.43</v>
      </c>
      <c r="D12" s="30"/>
      <c r="E12" s="21"/>
      <c r="F12" s="21"/>
      <c r="G12" s="26"/>
      <c r="H12" s="26"/>
    </row>
    <row r="13" spans="1:11">
      <c r="A13" s="33" t="s">
        <v>175</v>
      </c>
      <c r="B13" s="32" t="s">
        <v>263</v>
      </c>
      <c r="C13" s="30">
        <v>1837.29</v>
      </c>
      <c r="D13" s="30"/>
      <c r="E13" s="21"/>
      <c r="F13" s="21"/>
      <c r="G13" s="26"/>
      <c r="H13" s="26"/>
    </row>
    <row r="14" spans="1:11">
      <c r="A14" s="34">
        <v>44287</v>
      </c>
      <c r="B14" s="35" t="s">
        <v>264</v>
      </c>
      <c r="C14" s="36">
        <v>-66.87</v>
      </c>
      <c r="D14" s="37"/>
      <c r="E14" s="21"/>
      <c r="F14" s="21"/>
      <c r="G14" s="26"/>
      <c r="H14" s="26"/>
    </row>
    <row r="15" spans="1:11">
      <c r="A15" s="38" t="s">
        <v>217</v>
      </c>
      <c r="B15" s="35" t="s">
        <v>316</v>
      </c>
      <c r="C15" s="37"/>
      <c r="D15" s="36">
        <v>1226.57</v>
      </c>
      <c r="E15" s="148" t="s">
        <v>323</v>
      </c>
      <c r="F15" s="21"/>
      <c r="G15" s="26"/>
      <c r="H15" s="26"/>
    </row>
    <row r="16" spans="1:11" ht="25" customHeight="1">
      <c r="A16" s="38">
        <v>2021.8</v>
      </c>
      <c r="B16" s="35" t="s">
        <v>266</v>
      </c>
      <c r="C16" s="37"/>
      <c r="D16" s="36">
        <v>812.69</v>
      </c>
      <c r="E16" s="149"/>
      <c r="F16" s="21"/>
      <c r="G16" s="26"/>
      <c r="H16" s="26"/>
    </row>
    <row r="17" spans="1:8">
      <c r="A17" s="38">
        <v>2021.11</v>
      </c>
      <c r="B17" s="35" t="s">
        <v>267</v>
      </c>
      <c r="C17" s="37"/>
      <c r="D17" s="36">
        <v>48.87</v>
      </c>
      <c r="E17" s="134" t="s">
        <v>317</v>
      </c>
      <c r="F17" s="21"/>
      <c r="G17" s="26"/>
      <c r="H17" s="26"/>
    </row>
    <row r="18" spans="1:8">
      <c r="A18" s="130">
        <v>2021.11</v>
      </c>
      <c r="B18" s="131" t="s">
        <v>318</v>
      </c>
      <c r="C18" s="132"/>
      <c r="D18" s="129">
        <v>590</v>
      </c>
      <c r="E18" s="134" t="s">
        <v>320</v>
      </c>
      <c r="F18" s="21"/>
      <c r="G18" s="26"/>
      <c r="H18" s="26"/>
    </row>
    <row r="19" spans="1:8">
      <c r="A19" s="38">
        <v>2021.11</v>
      </c>
      <c r="B19" s="35" t="s">
        <v>269</v>
      </c>
      <c r="C19" s="37"/>
      <c r="D19" s="36">
        <v>892.14</v>
      </c>
      <c r="E19" s="134" t="s">
        <v>317</v>
      </c>
      <c r="F19" s="21"/>
      <c r="G19" s="26"/>
      <c r="H19" s="26"/>
    </row>
    <row r="20" spans="1:8">
      <c r="A20" s="38">
        <v>2021.12</v>
      </c>
      <c r="B20" s="35" t="s">
        <v>270</v>
      </c>
      <c r="C20" s="37"/>
      <c r="D20" s="36">
        <v>1975.96</v>
      </c>
      <c r="E20" s="134" t="s">
        <v>317</v>
      </c>
      <c r="F20" s="21"/>
      <c r="G20" s="26"/>
      <c r="H20" s="26"/>
    </row>
    <row r="21" spans="1:8">
      <c r="A21" s="130">
        <v>2021.12</v>
      </c>
      <c r="B21" s="131" t="s">
        <v>315</v>
      </c>
      <c r="C21" s="132"/>
      <c r="D21" s="129">
        <v>1272</v>
      </c>
      <c r="E21" s="134" t="s">
        <v>320</v>
      </c>
      <c r="F21" s="21"/>
      <c r="G21" s="26"/>
      <c r="H21" s="26"/>
    </row>
    <row r="22" spans="1:8">
      <c r="A22" s="38">
        <v>2022.1</v>
      </c>
      <c r="B22" s="35" t="s">
        <v>271</v>
      </c>
      <c r="C22" s="37"/>
      <c r="D22" s="36">
        <v>523.07000000000005</v>
      </c>
      <c r="E22" s="134" t="s">
        <v>317</v>
      </c>
      <c r="F22" s="21"/>
      <c r="G22" s="26"/>
      <c r="H22" s="26"/>
    </row>
    <row r="23" spans="1:8">
      <c r="A23" s="38">
        <v>2022.1</v>
      </c>
      <c r="B23" s="35" t="s">
        <v>272</v>
      </c>
      <c r="C23" s="37"/>
      <c r="D23" s="36">
        <v>6.51</v>
      </c>
      <c r="E23" s="134" t="s">
        <v>317</v>
      </c>
      <c r="F23" s="21"/>
      <c r="G23" s="26"/>
      <c r="H23" s="26"/>
    </row>
    <row r="24" spans="1:8">
      <c r="A24" s="39">
        <v>2022.1</v>
      </c>
      <c r="B24" s="35" t="s">
        <v>273</v>
      </c>
      <c r="C24" s="37"/>
      <c r="D24" s="36">
        <v>2680.18</v>
      </c>
      <c r="E24" s="134" t="s">
        <v>319</v>
      </c>
      <c r="F24" s="21"/>
      <c r="G24" s="26"/>
      <c r="H24" s="26"/>
    </row>
    <row r="25" spans="1:8">
      <c r="A25" s="38">
        <v>2022.2</v>
      </c>
      <c r="B25" s="35" t="s">
        <v>274</v>
      </c>
      <c r="C25" s="37"/>
      <c r="D25" s="36">
        <v>294.44</v>
      </c>
      <c r="E25" s="134" t="s">
        <v>317</v>
      </c>
      <c r="F25" s="21"/>
      <c r="G25" s="26"/>
      <c r="H25" s="26"/>
    </row>
    <row r="26" spans="1:8">
      <c r="A26" s="38">
        <v>2022.2</v>
      </c>
      <c r="B26" s="35" t="s">
        <v>275</v>
      </c>
      <c r="C26" s="37"/>
      <c r="D26" s="36">
        <v>350000</v>
      </c>
      <c r="E26" s="134"/>
      <c r="F26" s="21"/>
      <c r="G26" s="26"/>
      <c r="H26" s="26"/>
    </row>
    <row r="27" spans="1:8">
      <c r="A27" s="38">
        <v>2022.3</v>
      </c>
      <c r="B27" s="35" t="s">
        <v>276</v>
      </c>
      <c r="C27" s="37"/>
      <c r="D27" s="36">
        <v>265.5</v>
      </c>
      <c r="E27" s="134" t="s">
        <v>317</v>
      </c>
      <c r="F27" s="21"/>
      <c r="G27" s="26"/>
      <c r="H27" s="26"/>
    </row>
    <row r="28" spans="1:8">
      <c r="A28" s="38">
        <v>2022.3</v>
      </c>
      <c r="B28" s="35" t="s">
        <v>277</v>
      </c>
      <c r="C28" s="37"/>
      <c r="D28" s="36">
        <v>2474.9299999999998</v>
      </c>
      <c r="E28" s="134" t="s">
        <v>317</v>
      </c>
      <c r="F28" s="21"/>
      <c r="G28" s="26"/>
      <c r="H28" s="26"/>
    </row>
    <row r="29" spans="1:8">
      <c r="A29" s="38">
        <v>2022.3</v>
      </c>
      <c r="B29" s="35" t="s">
        <v>278</v>
      </c>
      <c r="C29" s="37"/>
      <c r="D29" s="36">
        <v>36</v>
      </c>
      <c r="E29" s="134" t="s">
        <v>319</v>
      </c>
      <c r="F29" s="21"/>
      <c r="G29" s="26"/>
      <c r="H29" s="26"/>
    </row>
    <row r="30" spans="1:8">
      <c r="A30" s="130">
        <v>2022.4</v>
      </c>
      <c r="B30" s="131" t="s">
        <v>321</v>
      </c>
      <c r="C30" s="132"/>
      <c r="D30" s="129">
        <v>500</v>
      </c>
      <c r="E30" s="136" t="s">
        <v>320</v>
      </c>
      <c r="F30" s="21"/>
      <c r="G30" s="26"/>
      <c r="H30" s="26"/>
    </row>
    <row r="31" spans="1:8">
      <c r="A31" s="38">
        <v>2022.4</v>
      </c>
      <c r="B31" s="35" t="s">
        <v>280</v>
      </c>
      <c r="C31" s="37"/>
      <c r="D31" s="36">
        <v>1801.24</v>
      </c>
      <c r="E31" s="134" t="s">
        <v>317</v>
      </c>
      <c r="F31" s="21"/>
      <c r="G31" s="26"/>
      <c r="H31" s="26"/>
    </row>
    <row r="32" spans="1:8">
      <c r="A32" s="38">
        <v>2022.5</v>
      </c>
      <c r="B32" s="35" t="s">
        <v>281</v>
      </c>
      <c r="C32" s="37"/>
      <c r="D32" s="36">
        <v>1807.68</v>
      </c>
      <c r="E32" s="134" t="s">
        <v>317</v>
      </c>
      <c r="F32" s="21"/>
      <c r="G32" s="26"/>
      <c r="H32" s="26"/>
    </row>
    <row r="33" spans="1:9">
      <c r="A33" s="38">
        <v>2022.6</v>
      </c>
      <c r="B33" s="35" t="s">
        <v>282</v>
      </c>
      <c r="C33" s="37"/>
      <c r="D33" s="36">
        <v>1205.71</v>
      </c>
      <c r="E33" s="134" t="s">
        <v>317</v>
      </c>
      <c r="F33" s="21"/>
      <c r="G33" s="26"/>
      <c r="H33" s="26"/>
    </row>
    <row r="34" spans="1:9">
      <c r="A34" s="38">
        <v>2022.7</v>
      </c>
      <c r="B34" s="35" t="s">
        <v>283</v>
      </c>
      <c r="C34" s="37"/>
      <c r="D34" s="36">
        <v>771.4</v>
      </c>
      <c r="E34" s="134" t="s">
        <v>317</v>
      </c>
      <c r="F34" s="21"/>
      <c r="G34" s="26"/>
      <c r="H34" s="26"/>
    </row>
    <row r="35" spans="1:9">
      <c r="A35" s="38">
        <v>2022.7</v>
      </c>
      <c r="B35" s="35" t="s">
        <v>284</v>
      </c>
      <c r="C35" s="37"/>
      <c r="D35" s="36">
        <v>2339.48</v>
      </c>
      <c r="E35" s="134" t="s">
        <v>317</v>
      </c>
      <c r="F35" s="21"/>
      <c r="G35" s="26"/>
      <c r="H35" s="26"/>
    </row>
    <row r="36" spans="1:9">
      <c r="A36" s="38">
        <v>2022.8</v>
      </c>
      <c r="B36" s="35" t="s">
        <v>285</v>
      </c>
      <c r="C36" s="37"/>
      <c r="D36" s="36">
        <v>465.11</v>
      </c>
      <c r="E36" s="134" t="s">
        <v>317</v>
      </c>
      <c r="F36" s="21"/>
      <c r="G36" s="26"/>
      <c r="H36" s="26"/>
    </row>
    <row r="37" spans="1:9">
      <c r="A37" s="38">
        <v>2022.8</v>
      </c>
      <c r="B37" s="35" t="s">
        <v>286</v>
      </c>
      <c r="C37" s="37"/>
      <c r="D37" s="36">
        <v>3577.75</v>
      </c>
      <c r="E37" s="134" t="s">
        <v>317</v>
      </c>
      <c r="F37" s="21"/>
      <c r="G37" s="26"/>
      <c r="H37" s="26"/>
    </row>
    <row r="38" spans="1:9">
      <c r="A38" s="38">
        <v>2022.8</v>
      </c>
      <c r="B38" s="35" t="s">
        <v>287</v>
      </c>
      <c r="C38" s="37"/>
      <c r="D38" s="36">
        <v>793.25</v>
      </c>
      <c r="E38" s="134" t="s">
        <v>317</v>
      </c>
      <c r="F38" s="21"/>
      <c r="G38" s="26"/>
      <c r="H38" s="26"/>
    </row>
    <row r="39" spans="1:9">
      <c r="A39" s="38">
        <v>2022.8</v>
      </c>
      <c r="B39" s="35" t="s">
        <v>288</v>
      </c>
      <c r="C39" s="37"/>
      <c r="D39" s="36">
        <v>1430.37</v>
      </c>
      <c r="E39" s="134" t="s">
        <v>322</v>
      </c>
      <c r="F39" s="21"/>
      <c r="G39" s="26"/>
      <c r="H39" s="26"/>
    </row>
    <row r="40" spans="1:9">
      <c r="A40" s="38">
        <v>2022.9</v>
      </c>
      <c r="B40" s="35" t="s">
        <v>289</v>
      </c>
      <c r="C40" s="37"/>
      <c r="D40" s="36">
        <v>2118.96</v>
      </c>
      <c r="E40" s="135" t="s">
        <v>322</v>
      </c>
      <c r="F40" s="21"/>
      <c r="G40" s="26"/>
      <c r="H40" s="26"/>
    </row>
    <row r="41" spans="1:9">
      <c r="A41" s="40">
        <v>43930</v>
      </c>
      <c r="B41" s="41" t="s">
        <v>290</v>
      </c>
      <c r="C41" s="42">
        <v>1061299.17</v>
      </c>
      <c r="D41" s="43"/>
      <c r="E41" s="21"/>
      <c r="F41" s="21"/>
      <c r="G41" s="26"/>
      <c r="H41" s="26"/>
    </row>
    <row r="42" spans="1:9">
      <c r="A42" s="40">
        <v>43936</v>
      </c>
      <c r="B42" s="41" t="s">
        <v>291</v>
      </c>
      <c r="C42" s="44"/>
      <c r="D42" s="42">
        <v>340000</v>
      </c>
      <c r="E42" s="21"/>
      <c r="F42" s="21"/>
      <c r="G42" s="26"/>
      <c r="H42" s="26"/>
    </row>
    <row r="43" spans="1:9">
      <c r="A43" s="45"/>
      <c r="B43" s="45" t="s">
        <v>292</v>
      </c>
      <c r="C43" s="46">
        <f>SUM(C6:C42)</f>
        <v>1070289.75</v>
      </c>
      <c r="D43" s="46">
        <f>SUM(D6:D42)</f>
        <v>3046413.39</v>
      </c>
      <c r="E43" s="21"/>
      <c r="F43" s="21"/>
      <c r="G43" s="26"/>
      <c r="H43" s="26">
        <f>SUM(H6:H13)</f>
        <v>0</v>
      </c>
    </row>
    <row r="44" spans="1:9">
      <c r="A44" s="22"/>
      <c r="B44" s="22"/>
      <c r="C44" s="47"/>
      <c r="D44" s="47"/>
      <c r="E44" s="21"/>
      <c r="F44" s="21"/>
      <c r="G44" s="26"/>
      <c r="H44" s="26"/>
    </row>
    <row r="45" spans="1:9">
      <c r="A45" s="144" t="s">
        <v>293</v>
      </c>
      <c r="B45" s="144"/>
      <c r="C45" s="47"/>
      <c r="D45" s="47"/>
      <c r="E45" s="144" t="s">
        <v>293</v>
      </c>
      <c r="F45" s="144"/>
      <c r="G45" s="26"/>
      <c r="H45" s="26"/>
    </row>
    <row r="46" spans="1:9">
      <c r="A46" s="147" t="s">
        <v>294</v>
      </c>
      <c r="B46" s="147"/>
      <c r="C46" s="150">
        <f>D4+C43-D43</f>
        <v>663529.12999999989</v>
      </c>
      <c r="D46" s="150"/>
      <c r="E46" s="147" t="s">
        <v>294</v>
      </c>
      <c r="F46" s="147"/>
      <c r="G46" s="141">
        <f>H4+G43-H43</f>
        <v>663529.13</v>
      </c>
      <c r="H46" s="141"/>
      <c r="I46">
        <f>C46-G46</f>
        <v>0</v>
      </c>
    </row>
    <row r="47" spans="1:9">
      <c r="A47" s="147" t="s">
        <v>295</v>
      </c>
      <c r="B47" s="147"/>
      <c r="C47" s="146"/>
      <c r="D47" s="146"/>
      <c r="E47" s="147" t="s">
        <v>295</v>
      </c>
      <c r="F47" s="147"/>
      <c r="G47" s="21"/>
      <c r="H47" s="48"/>
    </row>
    <row r="48" spans="1:9">
      <c r="A48" s="147" t="s">
        <v>296</v>
      </c>
      <c r="B48" s="147"/>
      <c r="C48" s="145"/>
      <c r="D48" s="145"/>
      <c r="E48" s="147" t="s">
        <v>296</v>
      </c>
      <c r="F48" s="147"/>
      <c r="G48" s="21"/>
      <c r="H48" s="21"/>
    </row>
    <row r="50" spans="8:9">
      <c r="H50" s="141">
        <v>663529.13</v>
      </c>
      <c r="I50" s="141"/>
    </row>
  </sheetData>
  <mergeCells count="25">
    <mergeCell ref="A45:B45"/>
    <mergeCell ref="E45:F45"/>
    <mergeCell ref="E15:E16"/>
    <mergeCell ref="A48:B48"/>
    <mergeCell ref="C48:D48"/>
    <mergeCell ref="E48:F48"/>
    <mergeCell ref="A46:B46"/>
    <mergeCell ref="C46:D46"/>
    <mergeCell ref="E46:F46"/>
    <mergeCell ref="H50:I50"/>
    <mergeCell ref="A1:H1"/>
    <mergeCell ref="B2:D2"/>
    <mergeCell ref="F2:H2"/>
    <mergeCell ref="A3:B3"/>
    <mergeCell ref="C3:D3"/>
    <mergeCell ref="E3:F3"/>
    <mergeCell ref="G3:H3"/>
    <mergeCell ref="G46:H46"/>
    <mergeCell ref="A47:B47"/>
    <mergeCell ref="C47:D47"/>
    <mergeCell ref="E47:F47"/>
    <mergeCell ref="A4:B4"/>
    <mergeCell ref="E4:F4"/>
    <mergeCell ref="A5:B5"/>
    <mergeCell ref="E5:F5"/>
  </mergeCells>
  <phoneticPr fontId="23" type="noConversion"/>
  <pageMargins left="0.75" right="0.75" top="1" bottom="1" header="0.5" footer="0.5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topLeftCell="A10" workbookViewId="0">
      <selection activeCell="B14" sqref="B14:E40"/>
    </sheetView>
  </sheetViews>
  <sheetFormatPr defaultRowHeight="14"/>
  <cols>
    <col min="2" max="2" width="13.6328125" customWidth="1"/>
    <col min="3" max="3" width="40.90625" customWidth="1"/>
    <col min="4" max="4" width="13.26953125" style="20" customWidth="1"/>
    <col min="5" max="5" width="14.26953125" style="20" customWidth="1"/>
  </cols>
  <sheetData>
    <row r="1" spans="2:5" ht="21">
      <c r="B1" s="142" t="s">
        <v>245</v>
      </c>
      <c r="C1" s="142"/>
      <c r="D1" s="143"/>
      <c r="E1" s="143"/>
    </row>
    <row r="2" spans="2:5">
      <c r="B2" s="21" t="s">
        <v>246</v>
      </c>
      <c r="C2" s="144" t="s">
        <v>247</v>
      </c>
      <c r="D2" s="145"/>
      <c r="E2" s="145"/>
    </row>
    <row r="3" spans="2:5">
      <c r="B3" s="144" t="s">
        <v>250</v>
      </c>
      <c r="C3" s="144"/>
      <c r="D3" s="146" t="s">
        <v>251</v>
      </c>
      <c r="E3" s="146"/>
    </row>
    <row r="4" spans="2:5">
      <c r="B4" s="147" t="s">
        <v>253</v>
      </c>
      <c r="C4" s="147"/>
      <c r="D4" s="23" t="s">
        <v>17</v>
      </c>
      <c r="E4" s="24">
        <v>2639652.77</v>
      </c>
    </row>
    <row r="5" spans="2:5">
      <c r="B5" s="147" t="s">
        <v>254</v>
      </c>
      <c r="C5" s="147"/>
      <c r="D5" s="23" t="s">
        <v>255</v>
      </c>
      <c r="E5" s="23" t="s">
        <v>256</v>
      </c>
    </row>
    <row r="6" spans="2:5">
      <c r="B6" s="22" t="s">
        <v>3</v>
      </c>
      <c r="C6" s="22" t="s">
        <v>6</v>
      </c>
      <c r="D6" s="23"/>
      <c r="E6" s="23"/>
    </row>
    <row r="7" spans="2:5">
      <c r="B7" s="27" t="s">
        <v>258</v>
      </c>
      <c r="C7" s="28" t="s">
        <v>259</v>
      </c>
      <c r="D7" s="29"/>
      <c r="E7" s="30">
        <v>2326503.58</v>
      </c>
    </row>
    <row r="8" spans="2:5">
      <c r="B8" s="31">
        <v>44089</v>
      </c>
      <c r="C8" s="123" t="s">
        <v>261</v>
      </c>
      <c r="D8" s="30">
        <v>863.87</v>
      </c>
      <c r="E8" s="30"/>
    </row>
    <row r="9" spans="2:5">
      <c r="B9" s="31">
        <v>44089</v>
      </c>
      <c r="C9" s="123" t="s">
        <v>261</v>
      </c>
      <c r="D9" s="30">
        <v>1417.8</v>
      </c>
      <c r="E9" s="30"/>
    </row>
    <row r="10" spans="2:5">
      <c r="B10" s="31">
        <v>44089</v>
      </c>
      <c r="C10" s="123" t="s">
        <v>261</v>
      </c>
      <c r="D10" s="30">
        <v>2093.63</v>
      </c>
      <c r="E10" s="30"/>
    </row>
    <row r="11" spans="2:5">
      <c r="B11" s="31">
        <v>44089</v>
      </c>
      <c r="C11" s="123" t="s">
        <v>261</v>
      </c>
      <c r="D11" s="30">
        <v>1163.43</v>
      </c>
      <c r="E11" s="30"/>
    </row>
    <row r="12" spans="2:5">
      <c r="B12" s="31">
        <v>44089</v>
      </c>
      <c r="C12" s="123" t="s">
        <v>261</v>
      </c>
      <c r="D12" s="30">
        <v>1681.43</v>
      </c>
      <c r="E12" s="30"/>
    </row>
    <row r="13" spans="2:5">
      <c r="B13" s="33" t="s">
        <v>175</v>
      </c>
      <c r="C13" s="32" t="s">
        <v>263</v>
      </c>
      <c r="D13" s="30">
        <v>1837.29</v>
      </c>
      <c r="E13" s="30"/>
    </row>
    <row r="14" spans="2:5">
      <c r="B14" s="34">
        <v>44287</v>
      </c>
      <c r="C14" s="35" t="s">
        <v>264</v>
      </c>
      <c r="D14" s="36">
        <v>-66.87</v>
      </c>
      <c r="E14" s="37"/>
    </row>
    <row r="15" spans="2:5">
      <c r="B15" s="38" t="s">
        <v>217</v>
      </c>
      <c r="C15" s="35" t="s">
        <v>265</v>
      </c>
      <c r="D15" s="37"/>
      <c r="E15" s="36">
        <v>1226.57</v>
      </c>
    </row>
    <row r="16" spans="2:5">
      <c r="B16" s="38">
        <v>2021.8</v>
      </c>
      <c r="C16" s="35" t="s">
        <v>266</v>
      </c>
      <c r="D16" s="37"/>
      <c r="E16" s="36">
        <v>812.69</v>
      </c>
    </row>
    <row r="17" spans="2:5">
      <c r="B17" s="38">
        <v>2021.11</v>
      </c>
      <c r="C17" s="35" t="s">
        <v>267</v>
      </c>
      <c r="D17" s="37"/>
      <c r="E17" s="129">
        <v>48.87</v>
      </c>
    </row>
    <row r="18" spans="2:5">
      <c r="B18" s="38">
        <v>2021.11</v>
      </c>
      <c r="C18" s="35" t="s">
        <v>268</v>
      </c>
      <c r="D18" s="37"/>
      <c r="E18" s="127">
        <v>590</v>
      </c>
    </row>
    <row r="19" spans="2:5">
      <c r="B19" s="38">
        <v>2021.11</v>
      </c>
      <c r="C19" s="35" t="s">
        <v>269</v>
      </c>
      <c r="D19" s="37"/>
      <c r="E19" s="129">
        <v>892.14</v>
      </c>
    </row>
    <row r="20" spans="2:5">
      <c r="B20" s="38">
        <v>2021.12</v>
      </c>
      <c r="C20" s="35" t="s">
        <v>270</v>
      </c>
      <c r="D20" s="37"/>
      <c r="E20" s="129">
        <v>1975.96</v>
      </c>
    </row>
    <row r="21" spans="2:5">
      <c r="B21" s="130">
        <v>2021.12</v>
      </c>
      <c r="C21" s="131" t="s">
        <v>315</v>
      </c>
      <c r="D21" s="132"/>
      <c r="E21" s="133">
        <v>1272</v>
      </c>
    </row>
    <row r="22" spans="2:5">
      <c r="B22" s="38">
        <v>2022.1</v>
      </c>
      <c r="C22" s="35" t="s">
        <v>271</v>
      </c>
      <c r="D22" s="37"/>
      <c r="E22" s="129">
        <v>523.07000000000005</v>
      </c>
    </row>
    <row r="23" spans="2:5">
      <c r="B23" s="38">
        <v>2022.1</v>
      </c>
      <c r="C23" s="35" t="s">
        <v>272</v>
      </c>
      <c r="D23" s="37"/>
      <c r="E23" s="129">
        <v>6.51</v>
      </c>
    </row>
    <row r="24" spans="2:5">
      <c r="B24" s="39">
        <v>2022.1</v>
      </c>
      <c r="C24" s="35" t="s">
        <v>273</v>
      </c>
      <c r="D24" s="37"/>
      <c r="E24" s="127">
        <v>2680.18</v>
      </c>
    </row>
    <row r="25" spans="2:5">
      <c r="B25" s="38">
        <v>2022.2</v>
      </c>
      <c r="C25" s="35" t="s">
        <v>274</v>
      </c>
      <c r="D25" s="37"/>
      <c r="E25" s="129">
        <v>294.44</v>
      </c>
    </row>
    <row r="26" spans="2:5">
      <c r="B26" s="124">
        <v>2022.2</v>
      </c>
      <c r="C26" s="125" t="s">
        <v>275</v>
      </c>
      <c r="D26" s="126"/>
      <c r="E26" s="127">
        <v>350000</v>
      </c>
    </row>
    <row r="27" spans="2:5">
      <c r="B27" s="38">
        <v>2022.3</v>
      </c>
      <c r="C27" s="35" t="s">
        <v>276</v>
      </c>
      <c r="D27" s="37"/>
      <c r="E27" s="129">
        <v>265.5</v>
      </c>
    </row>
    <row r="28" spans="2:5">
      <c r="B28" s="38">
        <v>2022.3</v>
      </c>
      <c r="C28" s="35" t="s">
        <v>277</v>
      </c>
      <c r="D28" s="37"/>
      <c r="E28" s="129">
        <v>2474.9299999999998</v>
      </c>
    </row>
    <row r="29" spans="2:5">
      <c r="B29" s="38">
        <v>2022.3</v>
      </c>
      <c r="C29" s="35" t="s">
        <v>278</v>
      </c>
      <c r="D29" s="37"/>
      <c r="E29" s="127">
        <v>36</v>
      </c>
    </row>
    <row r="30" spans="2:5">
      <c r="B30" s="38">
        <v>2022.4</v>
      </c>
      <c r="C30" s="35" t="s">
        <v>279</v>
      </c>
      <c r="D30" s="37"/>
      <c r="E30" s="127">
        <v>500</v>
      </c>
    </row>
    <row r="31" spans="2:5">
      <c r="B31" s="38">
        <v>2022.4</v>
      </c>
      <c r="C31" s="35" t="s">
        <v>280</v>
      </c>
      <c r="D31" s="37"/>
      <c r="E31" s="129">
        <v>1801.24</v>
      </c>
    </row>
    <row r="32" spans="2:5">
      <c r="B32" s="38">
        <v>2022.5</v>
      </c>
      <c r="C32" s="35" t="s">
        <v>281</v>
      </c>
      <c r="D32" s="37"/>
      <c r="E32" s="129">
        <v>1807.68</v>
      </c>
    </row>
    <row r="33" spans="2:5">
      <c r="B33" s="38">
        <v>2022.6</v>
      </c>
      <c r="C33" s="35" t="s">
        <v>282</v>
      </c>
      <c r="D33" s="37"/>
      <c r="E33" s="129">
        <v>1205.71</v>
      </c>
    </row>
    <row r="34" spans="2:5">
      <c r="B34" s="38">
        <v>2022.7</v>
      </c>
      <c r="C34" s="35" t="s">
        <v>283</v>
      </c>
      <c r="D34" s="37"/>
      <c r="E34" s="127">
        <v>771.4</v>
      </c>
    </row>
    <row r="35" spans="2:5">
      <c r="B35" s="38">
        <v>2022.7</v>
      </c>
      <c r="C35" s="35" t="s">
        <v>284</v>
      </c>
      <c r="D35" s="37"/>
      <c r="E35" s="128">
        <v>2339.48</v>
      </c>
    </row>
    <row r="36" spans="2:5">
      <c r="B36" s="38">
        <v>2022.8</v>
      </c>
      <c r="C36" s="35" t="s">
        <v>285</v>
      </c>
      <c r="D36" s="37"/>
      <c r="E36" s="128">
        <v>465.11</v>
      </c>
    </row>
    <row r="37" spans="2:5">
      <c r="B37" s="38">
        <v>2022.8</v>
      </c>
      <c r="C37" s="35" t="s">
        <v>286</v>
      </c>
      <c r="D37" s="37"/>
      <c r="E37" s="128">
        <v>3577.75</v>
      </c>
    </row>
    <row r="38" spans="2:5">
      <c r="B38" s="38">
        <v>2022.8</v>
      </c>
      <c r="C38" s="35" t="s">
        <v>287</v>
      </c>
      <c r="D38" s="37"/>
      <c r="E38" s="128">
        <v>793.25</v>
      </c>
    </row>
    <row r="39" spans="2:5">
      <c r="B39" s="38">
        <v>2022.8</v>
      </c>
      <c r="C39" s="35" t="s">
        <v>288</v>
      </c>
      <c r="D39" s="37"/>
      <c r="E39" s="36">
        <v>1430.37</v>
      </c>
    </row>
    <row r="40" spans="2:5">
      <c r="B40" s="38">
        <v>2022.9</v>
      </c>
      <c r="C40" s="35" t="s">
        <v>289</v>
      </c>
      <c r="D40" s="37"/>
      <c r="E40" s="36">
        <v>2118.96</v>
      </c>
    </row>
    <row r="41" spans="2:5">
      <c r="B41" s="40">
        <v>43930</v>
      </c>
      <c r="C41" s="41" t="s">
        <v>290</v>
      </c>
      <c r="D41" s="42">
        <v>1061299.17</v>
      </c>
      <c r="E41" s="43"/>
    </row>
    <row r="42" spans="2:5">
      <c r="B42" s="40">
        <v>43936</v>
      </c>
      <c r="C42" s="41" t="s">
        <v>291</v>
      </c>
      <c r="D42" s="44"/>
      <c r="E42" s="42">
        <v>340000</v>
      </c>
    </row>
    <row r="43" spans="2:5">
      <c r="B43" s="45"/>
      <c r="C43" s="45" t="s">
        <v>292</v>
      </c>
      <c r="D43" s="46">
        <f>SUM(D6:D42)</f>
        <v>1070289.75</v>
      </c>
      <c r="E43" s="46">
        <f>SUM(E6:E42)</f>
        <v>3046413.39</v>
      </c>
    </row>
    <row r="44" spans="2:5">
      <c r="B44" s="22"/>
      <c r="C44" s="22"/>
      <c r="D44" s="47"/>
      <c r="E44" s="47"/>
    </row>
    <row r="45" spans="2:5">
      <c r="B45" s="144" t="s">
        <v>293</v>
      </c>
      <c r="C45" s="144"/>
      <c r="D45" s="47"/>
      <c r="E45" s="47"/>
    </row>
    <row r="46" spans="2:5">
      <c r="B46" s="147" t="s">
        <v>294</v>
      </c>
      <c r="C46" s="147"/>
      <c r="D46" s="150">
        <f>E4+D43-E43</f>
        <v>663529.12999999989</v>
      </c>
      <c r="E46" s="150"/>
    </row>
    <row r="47" spans="2:5">
      <c r="B47" s="147" t="s">
        <v>295</v>
      </c>
      <c r="C47" s="147"/>
      <c r="D47" s="146"/>
      <c r="E47" s="146"/>
    </row>
    <row r="48" spans="2:5">
      <c r="B48" s="147" t="s">
        <v>296</v>
      </c>
      <c r="C48" s="147"/>
      <c r="D48" s="145"/>
      <c r="E48" s="145"/>
    </row>
  </sheetData>
  <mergeCells count="13">
    <mergeCell ref="B48:C48"/>
    <mergeCell ref="D48:E48"/>
    <mergeCell ref="B46:C46"/>
    <mergeCell ref="D46:E46"/>
    <mergeCell ref="B47:C47"/>
    <mergeCell ref="D47:E47"/>
    <mergeCell ref="B4:C4"/>
    <mergeCell ref="B5:C5"/>
    <mergeCell ref="B45:C45"/>
    <mergeCell ref="B1:E1"/>
    <mergeCell ref="C2:E2"/>
    <mergeCell ref="B3:C3"/>
    <mergeCell ref="D3:E3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7"/>
  <sheetViews>
    <sheetView topLeftCell="A3" workbookViewId="0">
      <selection activeCell="G3" sqref="G3:G27"/>
    </sheetView>
  </sheetViews>
  <sheetFormatPr defaultRowHeight="14"/>
  <cols>
    <col min="2" max="2" width="8.90625" customWidth="1"/>
    <col min="4" max="4" width="14.90625" customWidth="1"/>
    <col min="5" max="5" width="12.7265625" customWidth="1"/>
  </cols>
  <sheetData>
    <row r="3" spans="2:7">
      <c r="B3" s="38">
        <v>2021.11</v>
      </c>
      <c r="C3" s="35" t="s">
        <v>268</v>
      </c>
      <c r="D3" s="37"/>
      <c r="E3" s="127">
        <v>590</v>
      </c>
      <c r="G3" s="36">
        <v>1226.57</v>
      </c>
    </row>
    <row r="4" spans="2:7" ht="18.5" customHeight="1">
      <c r="B4" s="130">
        <v>2021.12</v>
      </c>
      <c r="C4" s="131" t="s">
        <v>315</v>
      </c>
      <c r="D4" s="132"/>
      <c r="E4" s="133">
        <v>1272</v>
      </c>
      <c r="G4" s="36">
        <v>812.69</v>
      </c>
    </row>
    <row r="5" spans="2:7">
      <c r="B5" s="39">
        <v>2022.1</v>
      </c>
      <c r="C5" s="35" t="s">
        <v>273</v>
      </c>
      <c r="D5" s="37"/>
      <c r="E5" s="127">
        <v>2680.18</v>
      </c>
      <c r="G5" s="36">
        <v>48.87</v>
      </c>
    </row>
    <row r="6" spans="2:7">
      <c r="B6" s="38">
        <v>2022.3</v>
      </c>
      <c r="C6" s="35" t="s">
        <v>278</v>
      </c>
      <c r="D6" s="37"/>
      <c r="E6" s="127">
        <v>36</v>
      </c>
      <c r="G6" s="129">
        <v>590</v>
      </c>
    </row>
    <row r="7" spans="2:7">
      <c r="B7" s="38">
        <v>2022.4</v>
      </c>
      <c r="C7" s="35" t="s">
        <v>279</v>
      </c>
      <c r="D7" s="37"/>
      <c r="E7" s="127">
        <v>500</v>
      </c>
      <c r="G7" s="36">
        <v>892.14</v>
      </c>
    </row>
    <row r="8" spans="2:7">
      <c r="G8" s="36">
        <v>1975.96</v>
      </c>
    </row>
    <row r="9" spans="2:7">
      <c r="G9" s="129">
        <v>1272</v>
      </c>
    </row>
    <row r="10" spans="2:7">
      <c r="G10" s="36">
        <v>523.07000000000005</v>
      </c>
    </row>
    <row r="11" spans="2:7">
      <c r="G11" s="36">
        <v>6.51</v>
      </c>
    </row>
    <row r="12" spans="2:7">
      <c r="G12" s="36">
        <v>2680.18</v>
      </c>
    </row>
    <row r="13" spans="2:7">
      <c r="G13" s="36">
        <v>294.44</v>
      </c>
    </row>
    <row r="14" spans="2:7">
      <c r="G14" s="36">
        <v>265.5</v>
      </c>
    </row>
    <row r="15" spans="2:7">
      <c r="G15" s="36">
        <v>2474.9299999999998</v>
      </c>
    </row>
    <row r="16" spans="2:7">
      <c r="G16" s="36">
        <v>36</v>
      </c>
    </row>
    <row r="17" spans="7:7">
      <c r="G17" s="129">
        <v>500</v>
      </c>
    </row>
    <row r="18" spans="7:7">
      <c r="G18" s="36">
        <v>1801.24</v>
      </c>
    </row>
    <row r="19" spans="7:7">
      <c r="G19" s="36">
        <v>1807.68</v>
      </c>
    </row>
    <row r="20" spans="7:7">
      <c r="G20" s="36">
        <v>1205.71</v>
      </c>
    </row>
    <row r="21" spans="7:7">
      <c r="G21" s="36">
        <v>771.4</v>
      </c>
    </row>
    <row r="22" spans="7:7">
      <c r="G22" s="36">
        <v>2339.48</v>
      </c>
    </row>
    <row r="23" spans="7:7">
      <c r="G23" s="36">
        <v>465.11</v>
      </c>
    </row>
    <row r="24" spans="7:7">
      <c r="G24" s="36">
        <v>3577.75</v>
      </c>
    </row>
    <row r="25" spans="7:7">
      <c r="G25" s="36">
        <v>793.25</v>
      </c>
    </row>
    <row r="26" spans="7:7">
      <c r="G26" s="36">
        <v>1430.37</v>
      </c>
    </row>
    <row r="27" spans="7:7">
      <c r="G27" s="36">
        <v>2118.96</v>
      </c>
    </row>
  </sheetData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5" sqref="E5:E15"/>
    </sheetView>
  </sheetViews>
  <sheetFormatPr defaultRowHeight="14"/>
  <cols>
    <col min="2" max="2" width="13.453125" customWidth="1"/>
    <col min="3" max="3" width="25.36328125" customWidth="1"/>
    <col min="5" max="5" width="19.08984375" customWidth="1"/>
  </cols>
  <sheetData>
    <row r="2" spans="2:5">
      <c r="B2" s="22" t="s">
        <v>3</v>
      </c>
      <c r="C2" s="22" t="s">
        <v>6</v>
      </c>
      <c r="D2" s="23"/>
      <c r="E2" s="23"/>
    </row>
    <row r="3" spans="2:5">
      <c r="B3" s="38" t="s">
        <v>217</v>
      </c>
      <c r="C3" s="35" t="s">
        <v>265</v>
      </c>
      <c r="D3" s="37"/>
      <c r="E3" s="36">
        <v>1226.57</v>
      </c>
    </row>
    <row r="4" spans="2:5">
      <c r="B4" s="38">
        <v>2021.8</v>
      </c>
      <c r="C4" s="35" t="s">
        <v>266</v>
      </c>
      <c r="D4" s="37"/>
      <c r="E4" s="36">
        <v>812.69</v>
      </c>
    </row>
    <row r="5" spans="2:5">
      <c r="B5" s="38">
        <v>2021.11</v>
      </c>
      <c r="C5" s="35" t="s">
        <v>267</v>
      </c>
      <c r="D5" s="37"/>
      <c r="E5" s="129">
        <v>48.87</v>
      </c>
    </row>
    <row r="6" spans="2:5">
      <c r="B6" s="38">
        <v>2021.11</v>
      </c>
      <c r="C6" s="35" t="s">
        <v>269</v>
      </c>
      <c r="D6" s="37"/>
      <c r="E6" s="129">
        <v>892.14</v>
      </c>
    </row>
    <row r="7" spans="2:5">
      <c r="B7" s="38">
        <v>2021.12</v>
      </c>
      <c r="C7" s="35" t="s">
        <v>270</v>
      </c>
      <c r="D7" s="37"/>
      <c r="E7" s="129">
        <v>1975.96</v>
      </c>
    </row>
    <row r="8" spans="2:5">
      <c r="B8" s="38">
        <v>2022.1</v>
      </c>
      <c r="C8" s="35" t="s">
        <v>271</v>
      </c>
      <c r="D8" s="37"/>
      <c r="E8" s="129">
        <v>523.07000000000005</v>
      </c>
    </row>
    <row r="9" spans="2:5">
      <c r="B9" s="38">
        <v>2022.1</v>
      </c>
      <c r="C9" s="35" t="s">
        <v>272</v>
      </c>
      <c r="D9" s="37"/>
      <c r="E9" s="129">
        <v>6.51</v>
      </c>
    </row>
    <row r="10" spans="2:5">
      <c r="B10" s="38">
        <v>2022.2</v>
      </c>
      <c r="C10" s="35" t="s">
        <v>274</v>
      </c>
      <c r="D10" s="37"/>
      <c r="E10" s="129">
        <v>294.44</v>
      </c>
    </row>
    <row r="11" spans="2:5">
      <c r="B11" s="38">
        <v>2022.3</v>
      </c>
      <c r="C11" s="35" t="s">
        <v>276</v>
      </c>
      <c r="D11" s="37"/>
      <c r="E11" s="129">
        <v>265.5</v>
      </c>
    </row>
    <row r="12" spans="2:5">
      <c r="B12" s="38">
        <v>2022.3</v>
      </c>
      <c r="C12" s="35" t="s">
        <v>277</v>
      </c>
      <c r="D12" s="37"/>
      <c r="E12" s="129">
        <v>2474.9299999999998</v>
      </c>
    </row>
    <row r="13" spans="2:5">
      <c r="B13" s="38">
        <v>2022.4</v>
      </c>
      <c r="C13" s="35" t="s">
        <v>280</v>
      </c>
      <c r="D13" s="37"/>
      <c r="E13" s="129">
        <v>1801.24</v>
      </c>
    </row>
    <row r="14" spans="2:5">
      <c r="B14" s="38">
        <v>2022.5</v>
      </c>
      <c r="C14" s="35" t="s">
        <v>281</v>
      </c>
      <c r="D14" s="37"/>
      <c r="E14" s="129">
        <v>1807.68</v>
      </c>
    </row>
    <row r="15" spans="2:5">
      <c r="B15" s="38">
        <v>2022.6</v>
      </c>
      <c r="C15" s="35" t="s">
        <v>282</v>
      </c>
      <c r="D15" s="37"/>
      <c r="E15" s="129">
        <v>1205.71</v>
      </c>
    </row>
    <row r="16" spans="2:5">
      <c r="B16" s="38">
        <v>2022.7</v>
      </c>
      <c r="C16" s="35" t="s">
        <v>283</v>
      </c>
      <c r="D16" s="37"/>
      <c r="E16" s="127">
        <v>771.4</v>
      </c>
    </row>
    <row r="17" spans="2:5">
      <c r="B17" s="38">
        <v>2022.8</v>
      </c>
      <c r="C17" s="35" t="s">
        <v>288</v>
      </c>
      <c r="D17" s="37"/>
      <c r="E17" s="36">
        <v>1430.37</v>
      </c>
    </row>
    <row r="18" spans="2:5">
      <c r="B18" s="38">
        <v>2022.9</v>
      </c>
      <c r="C18" s="35" t="s">
        <v>289</v>
      </c>
      <c r="D18" s="37"/>
      <c r="E18" s="36">
        <v>2118.96</v>
      </c>
    </row>
    <row r="19" spans="2:5">
      <c r="B19" s="40">
        <v>43930</v>
      </c>
      <c r="C19" s="41" t="s">
        <v>290</v>
      </c>
      <c r="D19" s="42">
        <v>1061299.17</v>
      </c>
      <c r="E19" s="43"/>
    </row>
    <row r="20" spans="2:5">
      <c r="B20" s="40">
        <v>43936</v>
      </c>
      <c r="C20" s="41" t="s">
        <v>291</v>
      </c>
      <c r="D20" s="44"/>
      <c r="E20" s="42">
        <v>340000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商用车明细账</vt:lpstr>
      <vt:lpstr>商用车未达</vt:lpstr>
      <vt:lpstr>北京光华-商用车对账表</vt:lpstr>
      <vt:lpstr>河北光华-商用车对账表</vt:lpstr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QAD_008</dc:creator>
  <cp:lastModifiedBy>1</cp:lastModifiedBy>
  <dcterms:created xsi:type="dcterms:W3CDTF">2022-10-14T06:15:00Z</dcterms:created>
  <dcterms:modified xsi:type="dcterms:W3CDTF">2022-10-23T13:12:56Z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09C0EED8E9A74BFBBC05BDFBC7EC6403</vt:lpwstr>
  </property>
  <property fmtid="{D5CDD505-2E9C-101B-9397-08002B2CF9AE}" pid="3" name="KSOProductBuildVer">
    <vt:lpwstr>2052-11.1.0.12598</vt:lpwstr>
  </property>
</Properties>
</file>