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9" r:id="rId1"/>
    <sheet name="劳务费" sheetId="7" r:id="rId2"/>
    <sheet name="考勤" sheetId="6" r:id="rId3"/>
    <sheet name="其他" sheetId="4" r:id="rId4"/>
    <sheet name="分类" sheetId="8" r:id="rId5"/>
  </sheets>
  <externalReferences>
    <externalReference r:id="rId6"/>
    <externalReference r:id="rId7"/>
    <externalReference r:id="rId8"/>
  </externalReferences>
  <definedNames>
    <definedName name="_xlnm._FilterDatabase" localSheetId="0" hidden="1">'劳务费 (2)'!$A$2:$P$6</definedName>
    <definedName name="_xlnm._FilterDatabase" localSheetId="1" hidden="1">劳务费!$A$2:$P$6</definedName>
    <definedName name="_xlnm._FilterDatabase" localSheetId="2" hidden="1">考勤!$4:$85</definedName>
    <definedName name="_xlnm.Print_Titles" localSheetId="2">考勤!$3:$4</definedName>
  </definedNames>
  <calcPr calcId="144525"/>
</workbook>
</file>

<file path=xl/sharedStrings.xml><?xml version="1.0" encoding="utf-8"?>
<sst xmlns="http://schemas.openxmlformats.org/spreadsheetml/2006/main" count="109" uniqueCount="54">
  <si>
    <t>众智鑫成09月劳务费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</si>
  <si>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</si>
  <si>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</si>
  <si>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</si>
  <si>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</si>
  <si>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</si>
  <si>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</si>
  <si>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</si>
  <si>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</si>
  <si>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</si>
  <si>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</si>
  <si>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</si>
  <si>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</si>
  <si>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</si>
  <si>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</si>
  <si>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</si>
  <si>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注塑工序</t>
  </si>
  <si>
    <t>张春玲</t>
  </si>
  <si>
    <t>夜班补16.5晚330</t>
  </si>
  <si>
    <t>合计：</t>
  </si>
  <si>
    <t>开票数</t>
  </si>
  <si>
    <t>说明：3天试用期工资为15/小时，转正之后18元/小时，整理现场、盘点等工时按照80%计算，饭补5元/天；</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</si>
  <si>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</si>
  <si>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</si>
  <si>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</si>
  <si>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</si>
  <si>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</si>
  <si>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</si>
  <si>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</si>
  <si>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</si>
  <si>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</si>
  <si>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</si>
  <si>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</si>
  <si>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</si>
  <si>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</si>
  <si>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一</t>
  </si>
  <si>
    <t>二</t>
  </si>
  <si>
    <t>三</t>
  </si>
  <si>
    <t>四</t>
  </si>
  <si>
    <t>五</t>
  </si>
  <si>
    <t>六</t>
  </si>
  <si>
    <t>日</t>
  </si>
  <si>
    <t>白</t>
  </si>
  <si>
    <t>事</t>
  </si>
  <si>
    <t>正常在职</t>
  </si>
  <si>
    <t>夜</t>
  </si>
  <si>
    <t>放</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</si>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</sst>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yyyy/m/d;@"/>
    <numFmt numFmtId="180" formatCode="General&quot;月&quot;"/>
    <numFmt numFmtId="181" formatCode="0.0"/>
  </numFmts>
  <fonts count="36">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name val="宋体"/>
      <charset val="134"/>
    </font>
    <font>
      <sz val="9"/>
      <color theme="1"/>
      <name val="宋体"/>
      <charset val="134"/>
    </font>
    <font>
      <sz val="9"/>
      <name val="宋体"/>
      <charset val="134"/>
    </font>
    <font>
      <b/>
      <sz val="2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scheme val="minor"/>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DFE0E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1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6" applyNumberFormat="0" applyFont="0" applyAlignment="0" applyProtection="0">
      <alignment vertical="center"/>
    </xf>
    <xf numFmtId="0" fontId="19" fillId="12"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13" borderId="0" applyNumberFormat="0" applyBorder="0" applyAlignment="0" applyProtection="0">
      <alignment vertical="center"/>
    </xf>
    <xf numFmtId="0" fontId="22" fillId="0" borderId="8" applyNumberFormat="0" applyFill="0" applyAlignment="0" applyProtection="0">
      <alignment vertical="center"/>
    </xf>
    <xf numFmtId="0" fontId="19" fillId="14" borderId="0" applyNumberFormat="0" applyBorder="0" applyAlignment="0" applyProtection="0">
      <alignment vertical="center"/>
    </xf>
    <xf numFmtId="0" fontId="28" fillId="15" borderId="9" applyNumberFormat="0" applyAlignment="0" applyProtection="0">
      <alignment vertical="center"/>
    </xf>
    <xf numFmtId="0" fontId="29" fillId="15" borderId="5" applyNumberFormat="0" applyAlignment="0" applyProtection="0">
      <alignment vertical="center"/>
    </xf>
    <xf numFmtId="0" fontId="30" fillId="16" borderId="10" applyNumberFormat="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16" fillId="21" borderId="0" applyNumberFormat="0" applyBorder="0" applyAlignment="0" applyProtection="0">
      <alignment vertical="center"/>
    </xf>
    <xf numFmtId="0" fontId="19"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19" fillId="34" borderId="0" applyNumberFormat="0" applyBorder="0" applyAlignment="0" applyProtection="0">
      <alignment vertical="center"/>
    </xf>
    <xf numFmtId="0" fontId="16" fillId="35" borderId="0" applyNumberFormat="0" applyBorder="0" applyAlignment="0" applyProtection="0">
      <alignment vertical="center"/>
    </xf>
    <xf numFmtId="0" fontId="19" fillId="36" borderId="0" applyNumberFormat="0" applyBorder="0" applyAlignment="0" applyProtection="0">
      <alignment vertical="center"/>
    </xf>
    <xf numFmtId="0" fontId="35" fillId="0" borderId="0">
      <alignment vertical="center"/>
    </xf>
  </cellStyleXfs>
  <cellXfs count="70">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right" vertical="center"/>
    </xf>
    <xf numFmtId="0" fontId="5" fillId="0" borderId="1" xfId="0" applyFont="1" applyFill="1" applyBorder="1" applyAlignment="1">
      <alignment horizontal="center" vertical="center"/>
    </xf>
    <xf numFmtId="0" fontId="4" fillId="3" borderId="1" xfId="0" applyNumberFormat="1" applyFont="1" applyFill="1" applyBorder="1" applyAlignment="1" applyProtection="1">
      <alignment horizontal="center" vertical="center"/>
    </xf>
    <xf numFmtId="176" fontId="4"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xf>
    <xf numFmtId="0" fontId="6" fillId="0" borderId="0" xfId="0" applyFont="1" applyFill="1" applyAlignment="1"/>
    <xf numFmtId="0" fontId="0" fillId="0"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177"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9" fillId="4" borderId="0" xfId="0" applyFont="1" applyFill="1" applyAlignment="1" applyProtection="1">
      <alignment vertical="center"/>
    </xf>
    <xf numFmtId="0" fontId="9" fillId="0" borderId="0" xfId="0" applyFont="1" applyFill="1" applyAlignment="1" applyProtection="1">
      <alignment horizontal="left" vertical="center"/>
    </xf>
    <xf numFmtId="0" fontId="7" fillId="0" borderId="1" xfId="0" applyNumberFormat="1" applyFont="1" applyFill="1" applyBorder="1" applyAlignment="1" applyProtection="1">
      <alignment horizontal="center" vertical="center"/>
    </xf>
    <xf numFmtId="0" fontId="9" fillId="5" borderId="0" xfId="0" applyFont="1" applyFill="1" applyAlignment="1" applyProtection="1">
      <alignment vertical="center"/>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xf>
    <xf numFmtId="178" fontId="10" fillId="0" borderId="0" xfId="0" applyNumberFormat="1" applyFont="1" applyFill="1" applyAlignment="1" applyProtection="1">
      <alignment horizontal="left" vertical="center"/>
      <protection locked="0"/>
    </xf>
    <xf numFmtId="180" fontId="10" fillId="0" borderId="0" xfId="0" applyNumberFormat="1" applyFont="1" applyFill="1" applyAlignment="1" applyProtection="1">
      <alignment horizontal="left" vertical="center"/>
      <protection locked="0"/>
    </xf>
    <xf numFmtId="0" fontId="11" fillId="0" borderId="0" xfId="0" applyFont="1" applyFill="1" applyBorder="1" applyAlignment="1" applyProtection="1">
      <alignment vertical="center"/>
    </xf>
    <xf numFmtId="0" fontId="11" fillId="0" borderId="0" xfId="0"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181" fontId="7"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7" fillId="0" borderId="1" xfId="0" applyFont="1" applyFill="1" applyBorder="1" applyAlignment="1">
      <alignment horizontal="center" vertical="center"/>
    </xf>
    <xf numFmtId="181" fontId="12" fillId="0" borderId="1" xfId="0" applyNumberFormat="1" applyFont="1" applyFill="1" applyBorder="1" applyAlignment="1" applyProtection="1">
      <alignment horizontal="center" vertical="center"/>
    </xf>
    <xf numFmtId="181" fontId="7" fillId="0" borderId="4" xfId="0" applyNumberFormat="1" applyFont="1" applyFill="1" applyBorder="1" applyAlignment="1" applyProtection="1">
      <alignment horizontal="center" vertical="center"/>
      <protection locked="0"/>
    </xf>
    <xf numFmtId="181" fontId="7" fillId="0" borderId="3" xfId="0" applyNumberFormat="1" applyFont="1" applyFill="1" applyBorder="1" applyAlignment="1" applyProtection="1">
      <alignment horizontal="center" vertical="center"/>
      <protection locked="0"/>
    </xf>
    <xf numFmtId="0" fontId="9" fillId="5" borderId="0" xfId="0" applyFont="1" applyFill="1" applyAlignment="1" applyProtection="1">
      <alignment horizontal="left" vertical="center"/>
      <protection locked="0"/>
    </xf>
    <xf numFmtId="0" fontId="13" fillId="0" borderId="0" xfId="0" applyFont="1" applyFill="1" applyAlignment="1" applyProtection="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xf>
    <xf numFmtId="0" fontId="6" fillId="0" borderId="4" xfId="0" applyFont="1" applyFill="1" applyBorder="1" applyAlignment="1">
      <alignment horizontal="center"/>
    </xf>
    <xf numFmtId="0" fontId="6" fillId="0" borderId="3" xfId="0" applyFont="1" applyFill="1" applyBorder="1" applyAlignment="1">
      <alignment horizontal="center"/>
    </xf>
    <xf numFmtId="0" fontId="14"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179"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5" fillId="0" borderId="0" xfId="0" applyFont="1" applyFill="1" applyAlignment="1">
      <alignment horizontal="left" vertical="center"/>
    </xf>
    <xf numFmtId="0" fontId="14"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5"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8"/>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8"/>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2"/>
</file>

<file path=xl/ctrlProps/ctrlProp26.xml><?xml version="1.0" encoding="utf-8"?>
<formControlPr xmlns="http://schemas.microsoft.com/office/spreadsheetml/2009/9/main" objectType="Spin" dx="22" fmlaLink="$AN$1" max="12" min="1" page="10" val="8"/>
</file>

<file path=xl/ctrlProps/ctrlProp27.xml><?xml version="1.0" encoding="utf-8"?>
<formControlPr xmlns="http://schemas.microsoft.com/office/spreadsheetml/2009/9/main" objectType="Spin" dx="22" fmlaLink="$AM$1" max="2099" min="2020" page="10" val="2022"/>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2"/>
</file>

<file path=xl/ctrlProps/ctrlProp3.xml><?xml version="1.0" encoding="utf-8"?>
<formControlPr xmlns="http://schemas.microsoft.com/office/spreadsheetml/2009/9/main" objectType="Spin" dx="22" fmlaLink="$AN$1" max="12" min="1" page="10" val="8"/>
</file>

<file path=xl/ctrlProps/ctrlProp30.xml><?xml version="1.0" encoding="utf-8"?>
<formControlPr xmlns="http://schemas.microsoft.com/office/spreadsheetml/2009/9/main" objectType="Spin" dx="22" fmlaLink="$AN$1" max="12" min="1" page="10" val="8"/>
</file>

<file path=xl/ctrlProps/ctrlProp31.xml><?xml version="1.0" encoding="utf-8"?>
<formControlPr xmlns="http://schemas.microsoft.com/office/spreadsheetml/2009/9/main" objectType="Spin" dx="22" fmlaLink="$AM$1" max="2099" min="2020" page="10" val="2022"/>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2"/>
</file>

<file path=xl/ctrlProps/ctrlProp34.xml><?xml version="1.0" encoding="utf-8"?>
<formControlPr xmlns="http://schemas.microsoft.com/office/spreadsheetml/2009/9/main" objectType="Spin" dx="22" fmlaLink="$AM$1" max="2099" min="2020" page="10" val="2022"/>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0"/>
</file>

<file path=xl/ctrlProps/ctrlProp37.xml><?xml version="1.0" encoding="utf-8"?>
<formControlPr xmlns="http://schemas.microsoft.com/office/spreadsheetml/2009/9/main" objectType="Spin" dx="22" fmlaLink="$AM$1" max="12" min="1" page="10" val="12"/>
</file>

<file path=xl/ctrlProps/ctrlProp38.xml><?xml version="1.0" encoding="utf-8"?>
<formControlPr xmlns="http://schemas.microsoft.com/office/spreadsheetml/2009/9/main" objectType="Spin" dx="22" fmlaLink="$AL$1" max="2099" min="2020" page="10" val="2020"/>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2"/>
</file>

<file path=xl/ctrlProps/ctrlProp40.xml><?xml version="1.0" encoding="utf-8"?>
<formControlPr xmlns="http://schemas.microsoft.com/office/spreadsheetml/2009/9/main" objectType="Spin" dx="22" fmlaLink="$AL$1" max="2099" min="2020" page="10" val="2020"/>
</file>

<file path=xl/ctrlProps/ctrlProp41.xml><?xml version="1.0" encoding="utf-8"?>
<formControlPr xmlns="http://schemas.microsoft.com/office/spreadsheetml/2009/9/main" objectType="Spin" dx="22" fmlaLink="$AL$1" max="2099" min="2020" page="10" val="2020"/>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8"/>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2"/>
</file>

<file path=xl/ctrlProps/ctrlProp46.xml><?xml version="1.0" encoding="utf-8"?>
<formControlPr xmlns="http://schemas.microsoft.com/office/spreadsheetml/2009/9/main" objectType="Spin" dx="22" fmlaLink="$AN$1" max="12" min="1" page="10" val="8"/>
</file>

<file path=xl/ctrlProps/ctrlProp47.xml><?xml version="1.0" encoding="utf-8"?>
<formControlPr xmlns="http://schemas.microsoft.com/office/spreadsheetml/2009/9/main" objectType="Spin" dx="22" fmlaLink="$AM$1" max="2099" min="2020" page="10" val="2022"/>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2"/>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2"/>
</file>

<file path=xl/ctrlProps/ctrlProp53.xml><?xml version="1.0" encoding="utf-8"?>
<formControlPr xmlns="http://schemas.microsoft.com/office/spreadsheetml/2009/9/main" objectType="Spin" dx="22" fmlaLink="$AN$1" max="12" min="1" page="10" val="8"/>
</file>

<file path=xl/ctrlProps/ctrlProp54.xml><?xml version="1.0" encoding="utf-8"?>
<formControlPr xmlns="http://schemas.microsoft.com/office/spreadsheetml/2009/9/main" objectType="Spin" dx="22" fmlaLink="$AM$1" max="2099" min="2020" page="10" val="2022"/>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2"/>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M$1" max="2099" min="2020" page="10" val="2022"/>
</file>

<file path=xl/ctrlProps/ctrlProp60.xml><?xml version="1.0" encoding="utf-8"?>
<formControlPr xmlns="http://schemas.microsoft.com/office/spreadsheetml/2009/9/main" objectType="Spin" dx="22" fmlaLink="$AN$1" max="12" min="1" page="10" val="8"/>
</file>

<file path=xl/ctrlProps/ctrlProp61.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996795" y="19050"/>
              <a:ext cx="31496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509204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504442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91983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509204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500735"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566900" y="952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54848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5007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5669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7674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5484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54848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29</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51</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22</v>
          </cell>
          <cell r="I43" t="str">
            <v>男</v>
          </cell>
          <cell r="J43">
            <v>44069</v>
          </cell>
        </row>
        <row r="44">
          <cell r="C44" t="str">
            <v>左之正</v>
          </cell>
          <cell r="D44" t="str">
            <v>劳务田</v>
          </cell>
          <cell r="E44" t="str">
            <v>13111772713</v>
          </cell>
          <cell r="F44" t="str">
            <v>130983200003050018</v>
          </cell>
          <cell r="G44" t="str">
            <v>2000-03-05</v>
          </cell>
          <cell r="H44">
            <v>21</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tabSelected="1" workbookViewId="0">
      <selection activeCell="A1" sqref="$A1:$XFD5"/>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6">
      <c r="A3" s="59">
        <v>1</v>
      </c>
      <c r="B3" s="11" t="s">
        <v>16</v>
      </c>
      <c r="C3" s="11" t="s">
        <v>17</v>
      </c>
      <c r="D3" s="60">
        <v>44613</v>
      </c>
      <c r="E3" s="10">
        <v>25</v>
      </c>
      <c r="F3" s="10">
        <v>284.5</v>
      </c>
      <c r="G3" s="10">
        <v>18</v>
      </c>
      <c r="H3" s="61"/>
      <c r="I3" s="10"/>
      <c r="J3" s="10">
        <v>330</v>
      </c>
      <c r="K3" s="10"/>
      <c r="L3" s="61">
        <v>5451</v>
      </c>
      <c r="M3" s="61">
        <v>125</v>
      </c>
      <c r="N3" s="61">
        <v>5576</v>
      </c>
      <c r="O3" s="67" t="s">
        <v>18</v>
      </c>
      <c r="P3" s="5">
        <v>19.1599297012302</v>
      </c>
    </row>
    <row r="4" ht="21" customHeight="1" spans="1:15">
      <c r="A4" s="59" t="s">
        <v>19</v>
      </c>
      <c r="B4" s="62"/>
      <c r="C4" s="62"/>
      <c r="D4" s="63"/>
      <c r="E4" s="61">
        <v>25</v>
      </c>
      <c r="F4" s="61">
        <v>284.5</v>
      </c>
      <c r="G4" s="61">
        <v>18</v>
      </c>
      <c r="H4" s="61">
        <v>0</v>
      </c>
      <c r="I4" s="61">
        <v>0</v>
      </c>
      <c r="J4" s="61">
        <v>330</v>
      </c>
      <c r="K4" s="61">
        <v>0</v>
      </c>
      <c r="L4" s="61">
        <v>5451</v>
      </c>
      <c r="M4" s="61">
        <v>125</v>
      </c>
      <c r="N4" s="61">
        <v>5576</v>
      </c>
      <c r="O4" s="68"/>
    </row>
    <row r="5" ht="21" customHeight="1" spans="1:15">
      <c r="A5" s="55" t="s">
        <v>20</v>
      </c>
      <c r="B5" s="55"/>
      <c r="C5" s="55">
        <v>5910.56</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mergeCells count="4">
    <mergeCell ref="A1:O1"/>
    <mergeCell ref="A5:B5"/>
    <mergeCell ref="C5:O5"/>
    <mergeCell ref="A6:O6"/>
  </mergeCells>
  <conditionalFormatting sqref="C$1:C$1048576">
    <cfRule type="duplicateValues" dxfId="0" priority="5"/>
    <cfRule type="duplicateValues" dxfId="0" priority="4"/>
    <cfRule type="duplicateValues" dxfId="0" priority="3"/>
    <cfRule type="duplicateValues" dxfId="0" priority="2"/>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workbookViewId="0">
      <selection activeCell="A1" sqref="$A1:$XFD5"/>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6">
      <c r="A3" s="59">
        <v>1</v>
      </c>
      <c r="B3" s="11" t="s">
        <v>16</v>
      </c>
      <c r="C3" s="11" t="s">
        <v>17</v>
      </c>
      <c r="D3" s="60">
        <f>VLOOKUP(C3,[1]劳务及公司临时工!$C:$J,8,0)</f>
        <v>44613</v>
      </c>
      <c r="E3" s="10">
        <f>VLOOKUP(C3,考勤!$A:$AH,34,0)</f>
        <v>25</v>
      </c>
      <c r="F3" s="10">
        <f>VLOOKUP(C3,考勤!$A:$AK,37,0)</f>
        <v>284.5</v>
      </c>
      <c r="G3" s="10">
        <v>18</v>
      </c>
      <c r="H3" s="61"/>
      <c r="I3" s="10"/>
      <c r="J3" s="10">
        <f>IFERROR(VLOOKUP(C3,其他!B:D,3,0),0)</f>
        <v>330</v>
      </c>
      <c r="K3" s="10"/>
      <c r="L3" s="61">
        <f>H3*15+(F3-H3-I3)*G3+I3*G3*80%+J3+K3</f>
        <v>5451</v>
      </c>
      <c r="M3" s="61">
        <f>E3*5</f>
        <v>125</v>
      </c>
      <c r="N3" s="61">
        <f>L3+M3</f>
        <v>5576</v>
      </c>
      <c r="O3" s="67" t="str">
        <f>IFERROR(VLOOKUP(C3,其他!B:E,2,0),"")</f>
        <v>夜班补16.5晚330</v>
      </c>
      <c r="P3" s="5">
        <f>L3/F3</f>
        <v>19.1599297012302</v>
      </c>
    </row>
    <row r="4" ht="21" customHeight="1" spans="1:15">
      <c r="A4" s="59" t="s">
        <v>19</v>
      </c>
      <c r="B4" s="62"/>
      <c r="C4" s="62"/>
      <c r="D4" s="63"/>
      <c r="E4" s="61">
        <f>SUM(E3:E3)</f>
        <v>25</v>
      </c>
      <c r="F4" s="61">
        <f t="shared" ref="F4:N4" si="0">SUM(F3:F3)</f>
        <v>284.5</v>
      </c>
      <c r="G4" s="61">
        <f t="shared" si="0"/>
        <v>18</v>
      </c>
      <c r="H4" s="61">
        <f t="shared" si="0"/>
        <v>0</v>
      </c>
      <c r="I4" s="61">
        <f t="shared" si="0"/>
        <v>0</v>
      </c>
      <c r="J4" s="61">
        <f t="shared" si="0"/>
        <v>330</v>
      </c>
      <c r="K4" s="61">
        <f t="shared" si="0"/>
        <v>0</v>
      </c>
      <c r="L4" s="61">
        <f t="shared" si="0"/>
        <v>5451</v>
      </c>
      <c r="M4" s="61">
        <f t="shared" si="0"/>
        <v>125</v>
      </c>
      <c r="N4" s="61">
        <f t="shared" si="0"/>
        <v>5576</v>
      </c>
      <c r="O4" s="68"/>
    </row>
    <row r="5" ht="21" customHeight="1" spans="1:15">
      <c r="A5" s="55" t="s">
        <v>20</v>
      </c>
      <c r="B5" s="55"/>
      <c r="C5" s="55">
        <f>ROUND(N4*1.06,2)</f>
        <v>5910.56</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sortState ref="B3:O30">
    <sortCondition ref="B3:B30"/>
  </sortState>
  <mergeCells count="4">
    <mergeCell ref="A1:O1"/>
    <mergeCell ref="A5:B5"/>
    <mergeCell ref="C5:O5"/>
    <mergeCell ref="A6:O6"/>
  </mergeCells>
  <conditionalFormatting sqref="C$1:C$1048576">
    <cfRule type="duplicateValues" dxfId="0" priority="1"/>
    <cfRule type="duplicateValues" dxfId="0" priority="11"/>
    <cfRule type="duplicateValues" dxfId="0" priority="187"/>
    <cfRule type="duplicateValues" dxfId="0" priority="200"/>
    <cfRule type="duplicateValues" dxfId="0" priority="217"/>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view="pageBreakPreview" zoomScaleNormal="100" workbookViewId="0">
      <pane xSplit="2" ySplit="4" topLeftCell="C5" activePane="bottomRight" state="frozen"/>
      <selection/>
      <selection pane="topRight"/>
      <selection pane="bottomLeft"/>
      <selection pane="bottomRight" activeCell="AP14" sqref="AP14"/>
    </sheetView>
  </sheetViews>
  <sheetFormatPr defaultColWidth="9" defaultRowHeight="13.5"/>
  <cols>
    <col min="1" max="2" width="6.63333333333333" style="15" customWidth="1"/>
    <col min="3" max="33" width="4.275" style="15" customWidth="1"/>
    <col min="34" max="34" width="5" style="15" customWidth="1"/>
    <col min="35" max="35" width="7.75" style="15" customWidth="1"/>
    <col min="36" max="36" width="11" style="15" customWidth="1"/>
    <col min="37" max="37" width="7.63333333333333" style="15" customWidth="1"/>
    <col min="38" max="38" width="5.5" style="15" customWidth="1"/>
    <col min="39" max="39" width="10.3833333333333" style="15" customWidth="1"/>
    <col min="40" max="40" width="7.88333333333333" style="15" customWidth="1"/>
    <col min="41" max="41" width="8" style="17" customWidth="1"/>
    <col min="42" max="16381" width="9" style="15"/>
    <col min="16382" max="16384" width="9" style="18"/>
  </cols>
  <sheetData>
    <row r="1" s="15" customFormat="1" ht="30" customHeight="1" spans="1:16383">
      <c r="A1" s="19" t="s">
        <v>22</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32">
        <v>2022</v>
      </c>
      <c r="AN1" s="33">
        <v>8</v>
      </c>
      <c r="AO1" s="17"/>
      <c r="XFB1" s="18"/>
      <c r="XFC1" s="18"/>
    </row>
    <row r="2" s="15" customFormat="1" ht="21" customHeight="1" spans="1:16383">
      <c r="A2" s="20" t="s">
        <v>23</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34" t="s">
        <v>24</v>
      </c>
      <c r="AN2" s="35">
        <v>23</v>
      </c>
      <c r="AO2" s="17"/>
      <c r="XFB2" s="18"/>
      <c r="XFC2" s="18"/>
    </row>
    <row r="3" s="15" customFormat="1" ht="15" customHeight="1" spans="1:16383">
      <c r="A3" s="21" t="s">
        <v>25</v>
      </c>
      <c r="B3" s="21" t="s">
        <v>26</v>
      </c>
      <c r="C3" s="22">
        <v>1</v>
      </c>
      <c r="D3" s="22">
        <v>2</v>
      </c>
      <c r="E3" s="22">
        <v>3</v>
      </c>
      <c r="F3" s="22">
        <v>4</v>
      </c>
      <c r="G3" s="22">
        <v>5</v>
      </c>
      <c r="H3" s="22">
        <v>6</v>
      </c>
      <c r="I3" s="22">
        <v>7</v>
      </c>
      <c r="J3" s="22">
        <v>8</v>
      </c>
      <c r="K3" s="22">
        <v>9</v>
      </c>
      <c r="L3" s="22">
        <v>10</v>
      </c>
      <c r="M3" s="28">
        <v>11</v>
      </c>
      <c r="N3" s="22">
        <v>12</v>
      </c>
      <c r="O3" s="22">
        <v>13</v>
      </c>
      <c r="P3" s="22">
        <v>14</v>
      </c>
      <c r="Q3" s="22">
        <v>15</v>
      </c>
      <c r="R3" s="22">
        <v>16</v>
      </c>
      <c r="S3" s="22">
        <v>17</v>
      </c>
      <c r="T3" s="22">
        <v>18</v>
      </c>
      <c r="U3" s="22">
        <v>19</v>
      </c>
      <c r="V3" s="22">
        <v>20</v>
      </c>
      <c r="W3" s="22">
        <v>21</v>
      </c>
      <c r="X3" s="22">
        <v>22</v>
      </c>
      <c r="Y3" s="22">
        <v>23</v>
      </c>
      <c r="Z3" s="22">
        <v>24</v>
      </c>
      <c r="AA3" s="22">
        <v>25</v>
      </c>
      <c r="AB3" s="22">
        <v>26</v>
      </c>
      <c r="AC3" s="22">
        <v>27</v>
      </c>
      <c r="AD3" s="22">
        <v>28</v>
      </c>
      <c r="AE3" s="22">
        <v>29</v>
      </c>
      <c r="AF3" s="22">
        <v>30</v>
      </c>
      <c r="AG3" s="22">
        <v>31</v>
      </c>
      <c r="AH3" s="36" t="s">
        <v>27</v>
      </c>
      <c r="AI3" s="37" t="s">
        <v>28</v>
      </c>
      <c r="AJ3" s="37" t="s">
        <v>29</v>
      </c>
      <c r="AK3" s="38" t="s">
        <v>30</v>
      </c>
      <c r="AL3" s="21" t="s">
        <v>31</v>
      </c>
      <c r="AM3" s="39" t="s">
        <v>32</v>
      </c>
      <c r="AN3" s="40" t="s">
        <v>33</v>
      </c>
      <c r="AO3" s="50" t="s">
        <v>34</v>
      </c>
      <c r="XFA3" s="18"/>
      <c r="XFB3" s="18"/>
      <c r="XFC3" s="18"/>
    </row>
    <row r="4" s="15" customFormat="1" ht="15" customHeight="1" spans="1:16383">
      <c r="A4" s="21" t="s">
        <v>3</v>
      </c>
      <c r="B4" s="21"/>
      <c r="C4" s="23" t="s">
        <v>35</v>
      </c>
      <c r="D4" s="23" t="s">
        <v>36</v>
      </c>
      <c r="E4" s="23" t="s">
        <v>37</v>
      </c>
      <c r="F4" s="23" t="s">
        <v>38</v>
      </c>
      <c r="G4" s="23" t="s">
        <v>39</v>
      </c>
      <c r="H4" s="23" t="s">
        <v>40</v>
      </c>
      <c r="I4" s="23" t="s">
        <v>41</v>
      </c>
      <c r="J4" s="23" t="s">
        <v>35</v>
      </c>
      <c r="K4" s="23" t="s">
        <v>36</v>
      </c>
      <c r="L4" s="23" t="s">
        <v>37</v>
      </c>
      <c r="M4" s="23" t="s">
        <v>38</v>
      </c>
      <c r="N4" s="23" t="s">
        <v>39</v>
      </c>
      <c r="O4" s="23" t="s">
        <v>40</v>
      </c>
      <c r="P4" s="23" t="s">
        <v>41</v>
      </c>
      <c r="Q4" s="23" t="s">
        <v>35</v>
      </c>
      <c r="R4" s="23" t="s">
        <v>36</v>
      </c>
      <c r="S4" s="23" t="s">
        <v>37</v>
      </c>
      <c r="T4" s="23" t="s">
        <v>38</v>
      </c>
      <c r="U4" s="23" t="s">
        <v>39</v>
      </c>
      <c r="V4" s="23" t="s">
        <v>40</v>
      </c>
      <c r="W4" s="23" t="s">
        <v>41</v>
      </c>
      <c r="X4" s="23" t="s">
        <v>35</v>
      </c>
      <c r="Y4" s="23" t="s">
        <v>36</v>
      </c>
      <c r="Z4" s="23" t="s">
        <v>37</v>
      </c>
      <c r="AA4" s="23" t="s">
        <v>38</v>
      </c>
      <c r="AB4" s="23" t="s">
        <v>39</v>
      </c>
      <c r="AC4" s="23" t="s">
        <v>40</v>
      </c>
      <c r="AD4" s="23" t="s">
        <v>41</v>
      </c>
      <c r="AE4" s="23" t="s">
        <v>35</v>
      </c>
      <c r="AF4" s="23" t="s">
        <v>36</v>
      </c>
      <c r="AG4" s="23" t="s">
        <v>37</v>
      </c>
      <c r="AH4" s="36"/>
      <c r="AI4" s="37"/>
      <c r="AJ4" s="37"/>
      <c r="AK4" s="41"/>
      <c r="AL4" s="21"/>
      <c r="AM4" s="39"/>
      <c r="AN4" s="40"/>
      <c r="AO4" s="50"/>
      <c r="XFA4" s="18"/>
      <c r="XFB4" s="18"/>
      <c r="XFC4" s="18"/>
    </row>
    <row r="5" s="15" customFormat="1" ht="19" customHeight="1" spans="1:41">
      <c r="A5" s="24" t="s">
        <v>17</v>
      </c>
      <c r="B5" s="24" t="s">
        <v>42</v>
      </c>
      <c r="C5" s="24">
        <v>11</v>
      </c>
      <c r="D5" s="24">
        <v>11</v>
      </c>
      <c r="E5" s="24">
        <v>11</v>
      </c>
      <c r="F5" s="24">
        <v>11</v>
      </c>
      <c r="G5" s="24">
        <v>11</v>
      </c>
      <c r="H5" s="24">
        <v>11</v>
      </c>
      <c r="I5" s="24">
        <v>11</v>
      </c>
      <c r="J5" s="24" t="s">
        <v>43</v>
      </c>
      <c r="K5" s="24">
        <v>11</v>
      </c>
      <c r="L5" s="24"/>
      <c r="M5" s="24"/>
      <c r="N5" s="24"/>
      <c r="O5" s="24"/>
      <c r="P5" s="24"/>
      <c r="Q5" s="24"/>
      <c r="R5" s="24"/>
      <c r="S5" s="24"/>
      <c r="T5" s="24"/>
      <c r="U5" s="24"/>
      <c r="V5" s="24"/>
      <c r="W5" s="24"/>
      <c r="X5" s="24"/>
      <c r="Y5" s="24"/>
      <c r="Z5" s="24"/>
      <c r="AA5" s="24"/>
      <c r="AB5" s="24"/>
      <c r="AC5" s="24"/>
      <c r="AD5" s="24"/>
      <c r="AE5" s="24"/>
      <c r="AF5" s="24"/>
      <c r="AG5" s="24"/>
      <c r="AH5" s="42">
        <f>IF(A5="","",COUNTIF(C5:AG6,"&gt;2"))</f>
        <v>25</v>
      </c>
      <c r="AI5" s="42">
        <f>SUM(C5:AG6)</f>
        <v>284.5</v>
      </c>
      <c r="AJ5" s="42">
        <f>SUM(D7:AF7)</f>
        <v>0</v>
      </c>
      <c r="AK5" s="42">
        <f>AI5+AJ5</f>
        <v>284.5</v>
      </c>
      <c r="AL5" s="43">
        <f>IFERROR(AH5/$AN$2,"")</f>
        <v>1.08695652173913</v>
      </c>
      <c r="AM5" s="44" t="s">
        <v>44</v>
      </c>
      <c r="AN5" s="45"/>
      <c r="AO5" s="51" t="str">
        <f>VLOOKUP(A5,[3]劳务档案!$D:$G,4,0)</f>
        <v>劳务张</v>
      </c>
    </row>
    <row r="6" s="15" customFormat="1" ht="19" customHeight="1" spans="1:41">
      <c r="A6" s="24"/>
      <c r="B6" s="24" t="s">
        <v>45</v>
      </c>
      <c r="C6" s="24"/>
      <c r="D6" s="24"/>
      <c r="E6" s="24"/>
      <c r="F6" s="24"/>
      <c r="G6" s="24"/>
      <c r="H6" s="24"/>
      <c r="I6" s="24"/>
      <c r="J6" s="24"/>
      <c r="K6" s="24"/>
      <c r="L6" s="24" t="s">
        <v>46</v>
      </c>
      <c r="M6" s="24" t="s">
        <v>46</v>
      </c>
      <c r="N6" s="24" t="s">
        <v>46</v>
      </c>
      <c r="O6" s="24">
        <v>12</v>
      </c>
      <c r="P6" s="24">
        <v>12</v>
      </c>
      <c r="Q6" s="24">
        <v>4</v>
      </c>
      <c r="R6" s="24">
        <v>12</v>
      </c>
      <c r="S6" s="24">
        <v>12</v>
      </c>
      <c r="T6" s="24">
        <v>12</v>
      </c>
      <c r="U6" s="24">
        <v>12</v>
      </c>
      <c r="V6" s="24">
        <v>12</v>
      </c>
      <c r="W6" s="24">
        <v>12</v>
      </c>
      <c r="X6" s="24">
        <v>12</v>
      </c>
      <c r="Y6" s="24">
        <v>10</v>
      </c>
      <c r="Z6" s="24">
        <v>12</v>
      </c>
      <c r="AA6" s="24">
        <v>12</v>
      </c>
      <c r="AB6" s="24">
        <v>12</v>
      </c>
      <c r="AC6" s="24">
        <v>12</v>
      </c>
      <c r="AD6" s="24">
        <v>12</v>
      </c>
      <c r="AE6" s="24">
        <v>14.5</v>
      </c>
      <c r="AF6" s="24" t="s">
        <v>46</v>
      </c>
      <c r="AG6" s="24" t="s">
        <v>46</v>
      </c>
      <c r="AH6" s="46"/>
      <c r="AI6" s="46"/>
      <c r="AJ6" s="46"/>
      <c r="AK6" s="46"/>
      <c r="AL6" s="43"/>
      <c r="AM6" s="44"/>
      <c r="AN6" s="45"/>
      <c r="AO6" s="52"/>
    </row>
    <row r="7" s="15" customFormat="1" ht="19" customHeight="1" spans="1:41">
      <c r="A7" s="21" t="str">
        <f>IF(A5="","","加班")</f>
        <v>加班</v>
      </c>
      <c r="B7" s="3"/>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47"/>
      <c r="AI7" s="47"/>
      <c r="AJ7" s="47"/>
      <c r="AK7" s="47"/>
      <c r="AL7" s="43"/>
      <c r="AM7" s="44"/>
      <c r="AN7" s="45"/>
      <c r="AO7" s="53"/>
    </row>
    <row r="8" s="15" customFormat="1" ht="16.5" spans="1:41">
      <c r="A8" s="25"/>
      <c r="B8" s="25"/>
      <c r="C8" s="25"/>
      <c r="D8" s="26"/>
      <c r="E8" s="26"/>
      <c r="F8" s="25"/>
      <c r="G8" s="25"/>
      <c r="H8" s="25"/>
      <c r="I8" s="25"/>
      <c r="J8" s="25"/>
      <c r="K8" s="25"/>
      <c r="L8" s="26"/>
      <c r="M8" s="25"/>
      <c r="N8" s="25"/>
      <c r="O8" s="25"/>
      <c r="P8" s="25"/>
      <c r="Q8" s="25"/>
      <c r="R8" s="26"/>
      <c r="S8" s="26"/>
      <c r="T8" s="25"/>
      <c r="U8" s="25"/>
      <c r="V8" s="25"/>
      <c r="W8" s="25"/>
      <c r="X8" s="25"/>
      <c r="Y8" s="25"/>
      <c r="Z8" s="29"/>
      <c r="AA8" s="25"/>
      <c r="AB8" s="25"/>
      <c r="AC8" s="25"/>
      <c r="AD8" s="25"/>
      <c r="AE8" s="30" t="s">
        <v>47</v>
      </c>
      <c r="AF8" s="30"/>
      <c r="AG8" s="30"/>
      <c r="AH8" s="30"/>
      <c r="AI8" s="48"/>
      <c r="AJ8" s="30" t="s">
        <v>48</v>
      </c>
      <c r="AK8" s="30"/>
      <c r="AL8" s="30"/>
      <c r="AM8" s="30"/>
      <c r="AO8" s="17"/>
    </row>
    <row r="9" s="15" customFormat="1" ht="16.5" spans="1:41">
      <c r="A9" s="27"/>
      <c r="B9" s="27"/>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18"/>
      <c r="AE9" s="31"/>
      <c r="AF9" s="31"/>
      <c r="AG9" s="31"/>
      <c r="AH9" s="49"/>
      <c r="AI9" s="49"/>
      <c r="AJ9" s="49"/>
      <c r="AK9" s="49"/>
      <c r="AL9" s="18"/>
      <c r="AM9" s="18"/>
      <c r="AO9" s="17"/>
    </row>
    <row r="10" s="15" customFormat="1" ht="16.5" spans="1:16383">
      <c r="A10" s="27" t="s">
        <v>49</v>
      </c>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O10" s="17"/>
      <c r="XFB10" s="18"/>
      <c r="XFC10" s="18"/>
    </row>
    <row r="11" s="15" customFormat="1" ht="16.5" spans="1:16383">
      <c r="A11" s="27" t="s">
        <v>50</v>
      </c>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O11" s="17"/>
      <c r="XFB11" s="18"/>
      <c r="XFC11" s="18"/>
    </row>
    <row r="12" s="15" customFormat="1" ht="16.5" spans="1:16383">
      <c r="A12" s="27" t="s">
        <v>51</v>
      </c>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O12" s="17"/>
      <c r="XFB12" s="18"/>
      <c r="XFC12" s="18"/>
    </row>
    <row r="13" s="15" customFormat="1" spans="41:16383">
      <c r="AO13" s="17"/>
      <c r="XFB13" s="18"/>
      <c r="XFC13" s="18"/>
    </row>
    <row r="14" s="16" customFormat="1" spans="1:1638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7"/>
      <c r="XFB14" s="18"/>
      <c r="XFC14" s="18"/>
    </row>
    <row r="15" s="16" customFormat="1" spans="1:1638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7"/>
      <c r="XFB15" s="18"/>
      <c r="XFC15" s="18"/>
    </row>
    <row r="16" s="16" customFormat="1" spans="1:1638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7"/>
      <c r="XFB16" s="18"/>
      <c r="XFC16" s="18"/>
    </row>
    <row r="17" s="16" customFormat="1" spans="1:1638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7"/>
      <c r="XFB17" s="18"/>
      <c r="XFC17" s="18"/>
    </row>
    <row r="18" s="16" customFormat="1" spans="1:1638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7"/>
      <c r="XFB18" s="18"/>
      <c r="XFC18" s="18"/>
    </row>
    <row r="19" s="16" customFormat="1" spans="1:1638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7"/>
      <c r="XFB19" s="18"/>
      <c r="XFC19" s="18"/>
    </row>
    <row r="20" s="16" customFormat="1" spans="1:1638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7"/>
      <c r="XFB20" s="18"/>
      <c r="XFC20" s="18"/>
    </row>
    <row r="21" s="16" customFormat="1" spans="1:1638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7"/>
      <c r="XFB21" s="18"/>
      <c r="XFC21" s="18"/>
    </row>
    <row r="22" s="16" customFormat="1" spans="1:1638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7"/>
      <c r="XFB22" s="18"/>
      <c r="XFC22" s="18"/>
    </row>
    <row r="23" s="16" customFormat="1" spans="1:1638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7"/>
      <c r="XFB23" s="18"/>
      <c r="XFC23" s="18"/>
    </row>
    <row r="24" s="16" customFormat="1" spans="1:1638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7"/>
      <c r="XFB24" s="18"/>
      <c r="XFC24" s="18"/>
    </row>
    <row r="25" s="16" customFormat="1" spans="1:1638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7"/>
      <c r="XFB25" s="18"/>
      <c r="XFC25" s="18"/>
    </row>
    <row r="26" s="16" customFormat="1" spans="1:1638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7"/>
      <c r="XFB26" s="18"/>
      <c r="XFC26" s="18"/>
    </row>
    <row r="27" s="16" customFormat="1" spans="1:1638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7"/>
      <c r="XFB27" s="18"/>
      <c r="XFC27" s="18"/>
    </row>
    <row r="28" s="16" customFormat="1" spans="1:1638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7"/>
      <c r="XFB28" s="18"/>
      <c r="XFC28" s="18"/>
    </row>
    <row r="29" s="16" customFormat="1" spans="1:1638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7"/>
      <c r="XFB29" s="18"/>
      <c r="XFC29" s="18"/>
    </row>
    <row r="30" s="16" customFormat="1" spans="1:1638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7"/>
      <c r="XFB30" s="18"/>
      <c r="XFC30" s="18"/>
    </row>
    <row r="31" s="16" customFormat="1" spans="1:1638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7"/>
      <c r="XFB31" s="18"/>
      <c r="XFC31" s="18"/>
    </row>
    <row r="32" s="16" customFormat="1" spans="1:1638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7"/>
      <c r="XFB32" s="18"/>
      <c r="XFC32" s="18"/>
    </row>
    <row r="33" s="16" customFormat="1" spans="1:1638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7"/>
      <c r="XFB33" s="18"/>
      <c r="XFC33" s="18"/>
    </row>
    <row r="34" s="16" customFormat="1" spans="1:1638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7"/>
      <c r="XFB34" s="18"/>
      <c r="XFC34" s="18"/>
    </row>
    <row r="35" s="16" customFormat="1" spans="1:1638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7"/>
      <c r="XFB35" s="18"/>
      <c r="XFC35" s="18"/>
    </row>
    <row r="36" s="16" customFormat="1" spans="1:1638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7"/>
      <c r="XFB36" s="18"/>
      <c r="XFC36" s="18"/>
    </row>
    <row r="37" s="16" customFormat="1" spans="1:1638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7"/>
      <c r="XFB37" s="18"/>
      <c r="XFC37" s="18"/>
    </row>
    <row r="38" s="16" customFormat="1" spans="1:1638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7"/>
      <c r="XFB38" s="18"/>
      <c r="XFC38" s="18"/>
    </row>
    <row r="39" s="16" customFormat="1" spans="1:1638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7"/>
      <c r="XFB39" s="18"/>
      <c r="XFC39" s="18"/>
    </row>
    <row r="40" s="16" customFormat="1" spans="1:1638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7"/>
      <c r="XFB40" s="18"/>
      <c r="XFC40" s="18"/>
    </row>
    <row r="41" s="16" customFormat="1" spans="1:1638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7"/>
      <c r="XFB41" s="18"/>
      <c r="XFC41" s="18"/>
    </row>
    <row r="42" s="16" customFormat="1" spans="1:1638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7"/>
      <c r="XFB42" s="18"/>
      <c r="XFC42" s="18"/>
    </row>
    <row r="43" s="16" customFormat="1" spans="1:1638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7"/>
      <c r="XFB43" s="18"/>
      <c r="XFC43" s="18"/>
    </row>
    <row r="44" s="16" customFormat="1" spans="1:1638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7"/>
      <c r="XFB44" s="18"/>
      <c r="XFC44" s="18"/>
    </row>
    <row r="45" s="16" customFormat="1" spans="1:1638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7"/>
      <c r="XFB45" s="18"/>
      <c r="XFC45" s="18"/>
    </row>
    <row r="46" s="16" customFormat="1" spans="1:1638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7"/>
      <c r="XFB46" s="18"/>
      <c r="XFC46" s="18"/>
    </row>
    <row r="47" s="16" customFormat="1" spans="1:1638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7"/>
      <c r="XFB47" s="18"/>
      <c r="XFC47" s="18"/>
    </row>
    <row r="48" s="16" customFormat="1" spans="1:1638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7"/>
      <c r="XFB48" s="18"/>
      <c r="XFC48" s="18"/>
    </row>
    <row r="49" s="16" customFormat="1" spans="1:1638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7"/>
      <c r="XFB49" s="18"/>
      <c r="XFC49" s="18"/>
    </row>
    <row r="50" s="16" customFormat="1" spans="1:1638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7"/>
      <c r="XFB50" s="18"/>
      <c r="XFC50" s="18"/>
    </row>
    <row r="51" s="16" customFormat="1" spans="1:1638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7"/>
      <c r="XFB51" s="18"/>
      <c r="XFC51" s="18"/>
    </row>
    <row r="52" s="16" customFormat="1" spans="1:1638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7"/>
      <c r="XFB52" s="18"/>
      <c r="XFC52" s="18"/>
    </row>
    <row r="53" s="16" customFormat="1" spans="1:1638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7"/>
      <c r="XFB53" s="18"/>
      <c r="XFC53" s="18"/>
    </row>
    <row r="54" s="16" customFormat="1" spans="1:1638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7"/>
      <c r="XFB54" s="18"/>
      <c r="XFC54" s="18"/>
    </row>
    <row r="55" s="16" customFormat="1" spans="1:1638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7"/>
      <c r="XFB55" s="18"/>
      <c r="XFC55" s="18"/>
    </row>
    <row r="56" s="16" customFormat="1" spans="1:1638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7"/>
      <c r="XFB56" s="18"/>
      <c r="XFC56" s="18"/>
    </row>
    <row r="57" s="16" customFormat="1" spans="1:1638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7"/>
      <c r="XFB57" s="18"/>
      <c r="XFC57" s="18"/>
    </row>
    <row r="58" s="16" customFormat="1" spans="1:1638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7"/>
      <c r="XFB58" s="18"/>
      <c r="XFC58" s="18"/>
    </row>
    <row r="59" s="16" customFormat="1" spans="1:1638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7"/>
      <c r="XFB59" s="18"/>
      <c r="XFC59" s="18"/>
    </row>
    <row r="60" s="16" customFormat="1" spans="1:1638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7"/>
      <c r="XFB60" s="18"/>
      <c r="XFC60" s="18"/>
    </row>
    <row r="61" s="16" customFormat="1" spans="1:1638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7"/>
      <c r="XFB61" s="18"/>
      <c r="XFC61" s="18"/>
    </row>
    <row r="62" s="16" customFormat="1" spans="1:1638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7"/>
      <c r="XFB62" s="18"/>
      <c r="XFC62" s="18"/>
    </row>
    <row r="63" s="16" customFormat="1" spans="1:1638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7"/>
      <c r="XFB63" s="18"/>
      <c r="XFC63" s="18"/>
    </row>
    <row r="64" s="16" customFormat="1" spans="1:1638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7"/>
      <c r="XFB64" s="18"/>
      <c r="XFC64" s="18"/>
    </row>
    <row r="65" s="15" customFormat="1" spans="41:16383">
      <c r="AO65" s="17"/>
      <c r="XFB65" s="18"/>
      <c r="XFC65" s="18"/>
    </row>
    <row r="66" s="15" customFormat="1" spans="41:16383">
      <c r="AO66" s="17"/>
      <c r="XFB66" s="18"/>
      <c r="XFC66" s="18"/>
    </row>
    <row r="67" s="15" customFormat="1" spans="41:16383">
      <c r="AO67" s="17"/>
      <c r="XFB67" s="18"/>
      <c r="XFC67" s="18"/>
    </row>
  </sheetData>
  <autoFilter ref="A4:XFD85">
    <extLst/>
  </autoFilter>
  <mergeCells count="27">
    <mergeCell ref="A1:AH1"/>
    <mergeCell ref="A2:AH2"/>
    <mergeCell ref="A8:AD8"/>
    <mergeCell ref="AE8:AI8"/>
    <mergeCell ref="AJ8:AM8"/>
    <mergeCell ref="A9:AC9"/>
    <mergeCell ref="A10:AD10"/>
    <mergeCell ref="A11:AD11"/>
    <mergeCell ref="A12:AD12"/>
    <mergeCell ref="A5:A6"/>
    <mergeCell ref="B3:B4"/>
    <mergeCell ref="AH3:AH4"/>
    <mergeCell ref="AH5:AH7"/>
    <mergeCell ref="AI3:AI4"/>
    <mergeCell ref="AI5:AI7"/>
    <mergeCell ref="AJ3:AJ4"/>
    <mergeCell ref="AJ5:AJ7"/>
    <mergeCell ref="AK3:AK4"/>
    <mergeCell ref="AK5:AK7"/>
    <mergeCell ref="AL3:AL4"/>
    <mergeCell ref="AL5:AL7"/>
    <mergeCell ref="AM3:AM4"/>
    <mergeCell ref="AM5:AM7"/>
    <mergeCell ref="AN3:AN4"/>
    <mergeCell ref="AN5:AN7"/>
    <mergeCell ref="AO3:AO4"/>
    <mergeCell ref="AO5:AO7"/>
  </mergeCells>
  <conditionalFormatting sqref="A$1:A$1048576">
    <cfRule type="duplicateValues" dxfId="0" priority="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C5:D5 H5 I5:J5 K5 L5 M5 N5 O5 R5 S5 T5 U5 V5 Y5 AA5 AB5 AD5 AE5 AF5 H6 I6 J6 K6 L6 M6 N6 O6 R6 S6 T6 U6 V6 Y6 AA6 AB6 AD6 AE6 AF6 H7 I7 J7 K7 L7 M7 N7 O7 R7 S7 T7 U7 V7 Y7 AA7 AB7 AD7 AE7 AF7 P5:P7 Q5:Q7 W5:W7 X5:X7 Z5:Z7 AC5:AC7 AG5:AG7 C6:D7 E5:G7">
      <formula1>[2]数据源!#REF!</formula1>
    </dataValidation>
    <dataValidation type="list" allowBlank="1" showInputMessage="1" showErrorMessage="1" sqref="AM5 AM6 AM7">
      <formula1>"正常在职,本月离职,本月入职,本月调入,本月调出"</formula1>
    </dataValidation>
    <dataValidation type="list" allowBlank="1" showInputMessage="1" showErrorMessage="1" sqref="AO5:AO7">
      <formula1>"正式,劳务张,劳务田"</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28" max="16383" man="1"/>
    <brk id="55"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3">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5">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1">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4">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2">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39">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1">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5">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6">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4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0">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1">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7">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8">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5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0">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1">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2">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3">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G19" sqref="G19"/>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52</v>
      </c>
      <c r="D1" s="2" t="s">
        <v>53</v>
      </c>
    </row>
    <row r="2" ht="13.5" spans="1:4">
      <c r="A2" s="7">
        <f>ROW()-1</f>
        <v>1</v>
      </c>
      <c r="B2" s="8" t="s">
        <v>17</v>
      </c>
      <c r="C2" s="9" t="s">
        <v>18</v>
      </c>
      <c r="D2" s="10">
        <v>330</v>
      </c>
    </row>
    <row r="3" ht="13.5" spans="1:4">
      <c r="A3" s="7"/>
      <c r="B3" s="11"/>
      <c r="C3" s="9"/>
      <c r="D3" s="10"/>
    </row>
    <row r="4" ht="13.5" spans="1:4">
      <c r="A4" s="7"/>
      <c r="B4" s="11"/>
      <c r="C4" s="9"/>
      <c r="D4" s="10"/>
    </row>
    <row r="5" ht="13.5" spans="1:4">
      <c r="A5" s="7"/>
      <c r="B5" s="12"/>
      <c r="C5" s="13"/>
      <c r="D5" s="10"/>
    </row>
    <row r="6" ht="13.5" spans="1:4">
      <c r="A6" s="7"/>
      <c r="B6" s="14"/>
      <c r="C6" s="9"/>
      <c r="D6" s="10"/>
    </row>
    <row r="7" ht="13.5" spans="1:4">
      <c r="A7" s="7"/>
      <c r="B7" s="11"/>
      <c r="C7" s="9"/>
      <c r="D7" s="10"/>
    </row>
    <row r="8" ht="13.5" spans="1:4">
      <c r="A8" s="7"/>
      <c r="B8" s="11"/>
      <c r="C8" s="9"/>
      <c r="D8" s="10"/>
    </row>
    <row r="9" ht="13.5" spans="1:4">
      <c r="A9" s="7"/>
      <c r="B9" s="11"/>
      <c r="C9" s="9"/>
      <c r="D9" s="10"/>
    </row>
    <row r="10" spans="2:4">
      <c r="B10" s="11"/>
      <c r="C10" s="9"/>
      <c r="D10" s="10"/>
    </row>
    <row r="11" spans="2:4">
      <c r="B11" s="11"/>
      <c r="C11" s="9"/>
      <c r="D11" s="10"/>
    </row>
    <row r="12" spans="4:4">
      <c r="D12" s="6">
        <f>SUM(D2:D11)</f>
        <v>330</v>
      </c>
    </row>
  </sheetData>
  <conditionalFormatting sqref="B2">
    <cfRule type="duplicateValues" dxfId="0" priority="26"/>
  </conditionalFormatting>
  <conditionalFormatting sqref="B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1" sqref="C4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劳务费 (2)</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2022-10-28T08:39:42Z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2052-11.1.0.12598</vt:lpwstr>
  </property>
  <property fmtid="{D5CDD505-2E9C-101B-9397-08002B2CF9AE}" pid="4" name="KSOReadingLayout">
    <vt:bool>false</vt:bool>
  </property>
  <property fmtid="{D5CDD505-2E9C-101B-9397-08002B2CF9AE}" pid="5" name="ICV">
    <vt:lpwstr>D373FB70BDD94126B14A5C9958A6261C</vt:lpwstr>
  </property>
</Properties>
</file>