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3232CBF1-5E12-49C7-8411-138C626100B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鑫昌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鑫昌!$A$2:$AR$57</definedName>
    <definedName name="_xlnm.Print_Area" localSheetId="0">鑫昌!$A$1:$S$66</definedName>
    <definedName name="_xlnm.Print_Titles" localSheetId="0">鑫昌!$2:$2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7" i="6" l="1"/>
  <c r="V56" i="6"/>
  <c r="U56" i="6"/>
  <c r="V55" i="6"/>
  <c r="U55" i="6"/>
  <c r="V54" i="6"/>
  <c r="U54" i="6"/>
  <c r="V53" i="6"/>
  <c r="U53" i="6"/>
  <c r="V52" i="6"/>
  <c r="U52" i="6"/>
  <c r="V51" i="6"/>
  <c r="U51" i="6"/>
  <c r="V50" i="6"/>
  <c r="U50" i="6"/>
  <c r="V49" i="6"/>
  <c r="U49" i="6"/>
  <c r="V48" i="6"/>
  <c r="U48" i="6"/>
  <c r="V47" i="6"/>
  <c r="U47" i="6"/>
  <c r="J47" i="6"/>
  <c r="V46" i="6"/>
  <c r="U46" i="6"/>
  <c r="V45" i="6"/>
  <c r="U45" i="6"/>
  <c r="V44" i="6"/>
  <c r="U44" i="6"/>
  <c r="V43" i="6"/>
  <c r="U43" i="6"/>
  <c r="V42" i="6"/>
  <c r="U42" i="6"/>
  <c r="V41" i="6"/>
  <c r="U41" i="6"/>
  <c r="V40" i="6"/>
  <c r="U40" i="6"/>
  <c r="V39" i="6"/>
  <c r="U39" i="6"/>
  <c r="V38" i="6"/>
  <c r="U38" i="6"/>
  <c r="V37" i="6"/>
  <c r="U37" i="6"/>
  <c r="J37" i="6"/>
  <c r="V36" i="6"/>
  <c r="U36" i="6"/>
  <c r="V35" i="6"/>
  <c r="U35" i="6"/>
  <c r="V34" i="6"/>
  <c r="U34" i="6"/>
  <c r="V33" i="6"/>
  <c r="U33" i="6"/>
  <c r="V32" i="6"/>
  <c r="U32" i="6"/>
  <c r="V31" i="6"/>
  <c r="U31" i="6"/>
  <c r="V30" i="6"/>
  <c r="U30" i="6"/>
  <c r="V29" i="6"/>
  <c r="U29" i="6"/>
  <c r="V28" i="6"/>
  <c r="U28" i="6"/>
  <c r="V27" i="6"/>
  <c r="U27" i="6"/>
  <c r="J27" i="6"/>
  <c r="V26" i="6"/>
  <c r="U26" i="6"/>
  <c r="V25" i="6"/>
  <c r="U25" i="6"/>
  <c r="V24" i="6"/>
  <c r="U24" i="6"/>
  <c r="V23" i="6"/>
  <c r="U23" i="6"/>
  <c r="J23" i="6"/>
  <c r="V22" i="6"/>
  <c r="U22" i="6"/>
  <c r="V21" i="6"/>
  <c r="U21" i="6"/>
  <c r="V20" i="6"/>
  <c r="U20" i="6"/>
  <c r="V19" i="6"/>
  <c r="U19" i="6"/>
  <c r="J19" i="6"/>
  <c r="V18" i="6"/>
  <c r="U18" i="6"/>
  <c r="V17" i="6"/>
  <c r="U17" i="6"/>
  <c r="V16" i="6"/>
  <c r="U16" i="6"/>
  <c r="V15" i="6"/>
  <c r="U15" i="6"/>
  <c r="J15" i="6"/>
  <c r="V14" i="6"/>
  <c r="U14" i="6"/>
  <c r="V13" i="6"/>
  <c r="U13" i="6"/>
  <c r="V12" i="6"/>
  <c r="U12" i="6"/>
  <c r="J12" i="6"/>
  <c r="V11" i="6"/>
  <c r="U11" i="6"/>
  <c r="V10" i="6"/>
  <c r="U10" i="6"/>
  <c r="V9" i="6"/>
  <c r="U9" i="6"/>
  <c r="J9" i="6"/>
  <c r="V8" i="6"/>
  <c r="U8" i="6"/>
  <c r="V7" i="6"/>
  <c r="U7" i="6"/>
  <c r="V6" i="6"/>
  <c r="U6" i="6"/>
  <c r="J6" i="6"/>
  <c r="V5" i="6"/>
  <c r="U5" i="6"/>
  <c r="V4" i="6"/>
  <c r="U4" i="6"/>
  <c r="V3" i="6"/>
  <c r="U3" i="6"/>
  <c r="J3" i="6"/>
</calcChain>
</file>

<file path=xl/sharedStrings.xml><?xml version="1.0" encoding="utf-8"?>
<sst xmlns="http://schemas.openxmlformats.org/spreadsheetml/2006/main" count="287" uniqueCount="120">
  <si>
    <t>模具清单</t>
    <phoneticPr fontId="3" type="noConversion"/>
  </si>
  <si>
    <t>序号</t>
    <phoneticPr fontId="3" type="noConversion"/>
  </si>
  <si>
    <t>物料代码</t>
  </si>
  <si>
    <t>QAD</t>
    <phoneticPr fontId="3" type="noConversion"/>
  </si>
  <si>
    <t>名称</t>
  </si>
  <si>
    <t>零件名称</t>
  </si>
  <si>
    <t>耗用量</t>
  </si>
  <si>
    <t>材质</t>
  </si>
  <si>
    <t>工序</t>
  </si>
  <si>
    <t>吨位</t>
  </si>
  <si>
    <t>工序数</t>
  </si>
  <si>
    <t>出件数</t>
  </si>
  <si>
    <t>照片</t>
  </si>
  <si>
    <t>02.03.11.101</t>
    <phoneticPr fontId="3" type="noConversion"/>
  </si>
  <si>
    <t>SHT0011003</t>
    <phoneticPr fontId="3" type="noConversion"/>
  </si>
  <si>
    <t>H4升级滑轨右上连接板焊接总成</t>
  </si>
  <si>
    <t>冲压件</t>
  </si>
  <si>
    <t>SAPH440</t>
  </si>
  <si>
    <t>落料</t>
  </si>
  <si>
    <t>160T</t>
  </si>
  <si>
    <t>M6螺母</t>
  </si>
  <si>
    <t>冲孔</t>
  </si>
  <si>
    <t>100T</t>
  </si>
  <si>
    <t>支撑管A\B</t>
  </si>
  <si>
    <t>成型</t>
  </si>
  <si>
    <t>315油</t>
  </si>
  <si>
    <t>02.03.11.100</t>
    <phoneticPr fontId="3" type="noConversion"/>
  </si>
  <si>
    <t>SHT0010999</t>
    <phoneticPr fontId="3" type="noConversion"/>
  </si>
  <si>
    <t>H4升级滑轨左上连接板焊接总成</t>
  </si>
  <si>
    <t>02.03.37.030A</t>
    <phoneticPr fontId="3" type="noConversion"/>
  </si>
  <si>
    <t>SHT0001874</t>
    <phoneticPr fontId="3" type="noConversion"/>
  </si>
  <si>
    <t>绞架大孔侧板</t>
  </si>
  <si>
    <t>SPFH590</t>
  </si>
  <si>
    <t>80T</t>
  </si>
  <si>
    <t>02.03.37.031A</t>
    <phoneticPr fontId="3" type="noConversion"/>
  </si>
  <si>
    <t>绞架小孔侧板</t>
  </si>
  <si>
    <t>SHT0001864</t>
    <phoneticPr fontId="3" type="noConversion"/>
  </si>
  <si>
    <t>气囊下支架</t>
  </si>
  <si>
    <t>02.03.37.029B</t>
    <phoneticPr fontId="3" type="noConversion"/>
  </si>
  <si>
    <t>冲孔2</t>
  </si>
  <si>
    <t>250T</t>
  </si>
  <si>
    <t>H4-2.0气囊上支架</t>
  </si>
  <si>
    <t>气囊上支架</t>
  </si>
  <si>
    <t>B40L地脚上连接板</t>
  </si>
  <si>
    <t>上连接板</t>
  </si>
  <si>
    <t>成型（压圆弧）</t>
  </si>
  <si>
    <t>安装支架</t>
  </si>
  <si>
    <t>315T</t>
  </si>
  <si>
    <t>02.03.30.156A</t>
  </si>
  <si>
    <t>地脚固定板组合左右共用总成（中期改款）</t>
  </si>
  <si>
    <t>定位销</t>
  </si>
  <si>
    <t>冲长孔</t>
  </si>
  <si>
    <t>压弯</t>
  </si>
  <si>
    <t>压型①（压槽)</t>
  </si>
  <si>
    <t>压型②（起鼓）</t>
  </si>
  <si>
    <t>成型（折弯）</t>
  </si>
  <si>
    <t>对冲</t>
  </si>
  <si>
    <t>冲侧孔</t>
  </si>
  <si>
    <t>02.03.30.157A</t>
  </si>
  <si>
    <t>左座椅右侧地脚固定板组合总成（中期改款）</t>
  </si>
  <si>
    <t>02.03.30.158A</t>
  </si>
  <si>
    <t>右座椅左侧地脚固定板组合总成（中期改款）</t>
  </si>
  <si>
    <t>模具编号</t>
    <phoneticPr fontId="3" type="noConversion"/>
  </si>
  <si>
    <t>出件数量</t>
    <phoneticPr fontId="3" type="noConversion"/>
  </si>
  <si>
    <t>SHT0011003-MJ-01</t>
    <phoneticPr fontId="3" type="noConversion"/>
  </si>
  <si>
    <t>SHT0011003-MJ-02</t>
  </si>
  <si>
    <t>SHT0011003-MJ-03</t>
  </si>
  <si>
    <t>SHT0010999-MJ-03</t>
  </si>
  <si>
    <t>SHT0001874-MJ-01</t>
    <phoneticPr fontId="3" type="noConversion"/>
  </si>
  <si>
    <t>SHT0001874-MJ-02</t>
  </si>
  <si>
    <t>SHT0001874-MJ-03</t>
  </si>
  <si>
    <t>SHT0001760</t>
    <phoneticPr fontId="3" type="noConversion"/>
  </si>
  <si>
    <t>SHT0001760-MJ-02</t>
  </si>
  <si>
    <t>SHT0001864-MJ-01</t>
    <phoneticPr fontId="3" type="noConversion"/>
  </si>
  <si>
    <t>SHT0001864-MJ-02</t>
  </si>
  <si>
    <t>SHT0001864-MJ-03</t>
  </si>
  <si>
    <t>SHT0001864-MJ-04</t>
    <phoneticPr fontId="3" type="noConversion"/>
  </si>
  <si>
    <t>SHT0010521</t>
    <phoneticPr fontId="3" type="noConversion"/>
  </si>
  <si>
    <t>SHT0010521-MJ-01</t>
    <phoneticPr fontId="3" type="noConversion"/>
  </si>
  <si>
    <t>SHT0010521-MJ-02</t>
  </si>
  <si>
    <t>SHT0010521-MJ-03</t>
  </si>
  <si>
    <t>SHT0010521-MJ-04</t>
  </si>
  <si>
    <t>冲长孔</t>
    <phoneticPr fontId="3" type="noConversion"/>
  </si>
  <si>
    <t>断开</t>
    <phoneticPr fontId="3" type="noConversion"/>
  </si>
  <si>
    <t>SCS0004389</t>
    <phoneticPr fontId="3" type="noConversion"/>
  </si>
  <si>
    <t>SCS0004389-MJ-01</t>
    <phoneticPr fontId="3" type="noConversion"/>
  </si>
  <si>
    <t>SCS0004389-MJ-02</t>
  </si>
  <si>
    <t>SCS0004389-MJ-03</t>
  </si>
  <si>
    <t>SCS0004389-MJ-04</t>
  </si>
  <si>
    <t>SCS0004393</t>
    <phoneticPr fontId="3" type="noConversion"/>
  </si>
  <si>
    <t>SCS0004393-MJ-01</t>
    <phoneticPr fontId="3" type="noConversion"/>
  </si>
  <si>
    <t>SCS0004393-MJ-02</t>
  </si>
  <si>
    <t>SCS0004393-MJ-03</t>
  </si>
  <si>
    <t>SCS0004393-MJ-04</t>
  </si>
  <si>
    <t>SCS0004393-MJ-05</t>
  </si>
  <si>
    <t>SCS0004393-MJ-06</t>
  </si>
  <si>
    <t>SCS0004393-MJ-07</t>
  </si>
  <si>
    <t>SCS0004393-MJ-08</t>
  </si>
  <si>
    <t>SCS0004393-MJ-09</t>
  </si>
  <si>
    <t>SCS0004393-MJ-10</t>
  </si>
  <si>
    <t>冲侧孔</t>
    <phoneticPr fontId="3" type="noConversion"/>
  </si>
  <si>
    <t>SCS0004391</t>
    <phoneticPr fontId="3" type="noConversion"/>
  </si>
  <si>
    <t>SCS0004391-MJ-01</t>
    <phoneticPr fontId="3" type="noConversion"/>
  </si>
  <si>
    <t>冲长孔(上面)</t>
  </si>
  <si>
    <t>冲长孔(上面)</t>
    <phoneticPr fontId="3" type="noConversion"/>
  </si>
  <si>
    <t>SCS0004392</t>
    <phoneticPr fontId="3" type="noConversion"/>
  </si>
  <si>
    <t>SCS0004392-MJ-01</t>
    <phoneticPr fontId="3" type="noConversion"/>
  </si>
  <si>
    <t>备注</t>
    <phoneticPr fontId="3" type="noConversion"/>
  </si>
  <si>
    <t>模具共用</t>
    <phoneticPr fontId="3" type="noConversion"/>
  </si>
  <si>
    <t>模具数量（付）</t>
    <phoneticPr fontId="3" type="noConversion"/>
  </si>
  <si>
    <t>气囊下支架</t>
    <phoneticPr fontId="3" type="noConversion"/>
  </si>
  <si>
    <t>沧州宇诺</t>
    <phoneticPr fontId="3" type="noConversion"/>
  </si>
  <si>
    <t>航天宏达</t>
    <phoneticPr fontId="3" type="noConversion"/>
  </si>
  <si>
    <t>绞架大孔侧板</t>
    <phoneticPr fontId="3" type="noConversion"/>
  </si>
  <si>
    <t>厚</t>
    <phoneticPr fontId="3" type="noConversion"/>
  </si>
  <si>
    <t>鑫昌</t>
    <phoneticPr fontId="3" type="noConversion"/>
  </si>
  <si>
    <t>自制/委外-2022.10.14会议</t>
    <phoneticPr fontId="3" type="noConversion"/>
  </si>
  <si>
    <t>未税单价</t>
    <phoneticPr fontId="3" type="noConversion"/>
  </si>
  <si>
    <t>02.03.11.106</t>
    <phoneticPr fontId="3" type="noConversion"/>
  </si>
  <si>
    <t>02.03.30.160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</si>
</sst>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0.0000_ "/>
    <numFmt numFmtId="179" formatCode="0.00_);[Red]\(0.00\)"/>
    <numFmt numFmtId="180" formatCode="0.0000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9">
    <xf numFmtId="0" fontId="0" fillId="0" borderId="0" xfId="0"/>
    <xf numFmtId="0" fontId="4" fillId="0" borderId="0" xfId="1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176" fontId="4" fillId="0" borderId="3" xfId="1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179" fontId="4" fillId="0" borderId="3" xfId="1" applyNumberFormat="1" applyFont="1" applyBorder="1" applyAlignment="1">
      <alignment horizontal="center" vertical="center" wrapText="1"/>
    </xf>
    <xf numFmtId="179" fontId="4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77" fontId="6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76" fontId="4" fillId="0" borderId="0" xfId="1" applyNumberFormat="1" applyFont="1" applyAlignment="1">
      <alignment horizontal="center" vertical="center"/>
    </xf>
    <xf numFmtId="177" fontId="4" fillId="2" borderId="3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178" fontId="4" fillId="0" borderId="3" xfId="1" applyNumberFormat="1" applyFont="1" applyBorder="1" applyAlignment="1">
      <alignment horizontal="center" vertical="center"/>
    </xf>
    <xf numFmtId="180" fontId="4" fillId="0" borderId="2" xfId="1" applyNumberFormat="1" applyFont="1" applyFill="1" applyBorder="1" applyAlignment="1">
      <alignment horizontal="center" vertical="center" wrapText="1"/>
    </xf>
    <xf numFmtId="180" fontId="4" fillId="0" borderId="4" xfId="1" applyNumberFormat="1" applyFont="1" applyFill="1" applyBorder="1" applyAlignment="1">
      <alignment horizontal="center" vertical="center" wrapText="1"/>
    </xf>
    <xf numFmtId="180" fontId="4" fillId="0" borderId="5" xfId="1" applyNumberFormat="1" applyFont="1" applyFill="1" applyBorder="1" applyAlignment="1">
      <alignment horizontal="center" vertical="center" wrapText="1"/>
    </xf>
    <xf numFmtId="180" fontId="1" fillId="0" borderId="2" xfId="1" applyNumberFormat="1" applyFill="1" applyBorder="1" applyAlignment="1">
      <alignment horizontal="center" vertical="center" wrapText="1"/>
    </xf>
    <xf numFmtId="180" fontId="1" fillId="0" borderId="4" xfId="1" applyNumberFormat="1" applyFill="1" applyBorder="1" applyAlignment="1">
      <alignment horizontal="center" vertical="center" wrapText="1"/>
    </xf>
    <xf numFmtId="180" fontId="1" fillId="0" borderId="5" xfId="1" applyNumberFormat="1" applyFill="1" applyBorder="1" applyAlignment="1">
      <alignment horizontal="center" vertical="center" wrapText="1"/>
    </xf>
  </cellXfs>
  <cellStyles count="2">
    <cellStyle name="常规" xfId="0" builtinId="0"/>
    <cellStyle name="常规 2" xfId="1" xr:uid="{42D5CCA8-ADAF-4764-88F6-87FA6638E0CA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80010</xdr:colOff>
      <xdr:row>2</xdr:row>
      <xdr:rowOff>207644</xdr:rowOff>
    </xdr:from>
    <xdr:to>
      <xdr:col>18</xdr:col>
      <xdr:colOff>1982276</xdr:colOff>
      <xdr:row>4</xdr:row>
      <xdr:rowOff>295275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F785B83-4423-40F7-AA10-7BAB4DF4E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6130" y="809624"/>
          <a:ext cx="1902266" cy="880111"/>
        </a:xfrm>
        <a:prstGeom prst="rect">
          <a:avLst/>
        </a:prstGeom>
      </xdr:spPr>
    </xdr:pic>
    <xdr:clientData/>
  </xdr:twoCellAnchor>
  <xdr:twoCellAnchor editAs="oneCell">
    <xdr:from>
      <xdr:col>18</xdr:col>
      <xdr:colOff>85725</xdr:colOff>
      <xdr:row>8</xdr:row>
      <xdr:rowOff>45720</xdr:rowOff>
    </xdr:from>
    <xdr:to>
      <xdr:col>18</xdr:col>
      <xdr:colOff>1964531</xdr:colOff>
      <xdr:row>10</xdr:row>
      <xdr:rowOff>247650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7BB9AA7-92AA-46C6-B87A-E9165A650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1845" y="3025140"/>
          <a:ext cx="1878806" cy="994410"/>
        </a:xfrm>
        <a:prstGeom prst="rect">
          <a:avLst/>
        </a:prstGeom>
      </xdr:spPr>
    </xdr:pic>
    <xdr:clientData/>
  </xdr:twoCellAnchor>
  <xdr:twoCellAnchor editAs="oneCell">
    <xdr:from>
      <xdr:col>18</xdr:col>
      <xdr:colOff>60960</xdr:colOff>
      <xdr:row>11</xdr:row>
      <xdr:rowOff>45720</xdr:rowOff>
    </xdr:from>
    <xdr:to>
      <xdr:col>18</xdr:col>
      <xdr:colOff>1943100</xdr:colOff>
      <xdr:row>13</xdr:row>
      <xdr:rowOff>342900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AD35A0B-A94B-45A5-AAE2-1BDDB3D7A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7080" y="4213860"/>
          <a:ext cx="1882140" cy="1089660"/>
        </a:xfrm>
        <a:prstGeom prst="rect">
          <a:avLst/>
        </a:prstGeom>
      </xdr:spPr>
    </xdr:pic>
    <xdr:clientData/>
  </xdr:twoCellAnchor>
  <xdr:twoCellAnchor editAs="oneCell">
    <xdr:from>
      <xdr:col>18</xdr:col>
      <xdr:colOff>99060</xdr:colOff>
      <xdr:row>14</xdr:row>
      <xdr:rowOff>121920</xdr:rowOff>
    </xdr:from>
    <xdr:to>
      <xdr:col>18</xdr:col>
      <xdr:colOff>1943100</xdr:colOff>
      <xdr:row>17</xdr:row>
      <xdr:rowOff>276225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6548925-E630-46EA-B785-BE850AD7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5180" y="5478780"/>
          <a:ext cx="1844040" cy="1343025"/>
        </a:xfrm>
        <a:prstGeom prst="rect">
          <a:avLst/>
        </a:prstGeom>
      </xdr:spPr>
    </xdr:pic>
    <xdr:clientData/>
  </xdr:twoCellAnchor>
  <xdr:twoCellAnchor editAs="oneCell">
    <xdr:from>
      <xdr:col>18</xdr:col>
      <xdr:colOff>198663</xdr:colOff>
      <xdr:row>18</xdr:row>
      <xdr:rowOff>27214</xdr:rowOff>
    </xdr:from>
    <xdr:to>
      <xdr:col>18</xdr:col>
      <xdr:colOff>1998888</xdr:colOff>
      <xdr:row>21</xdr:row>
      <xdr:rowOff>376953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9F98D0-AED3-4CF1-8742-92EA4C9E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64783" y="14893834"/>
          <a:ext cx="1800225" cy="1538460"/>
        </a:xfrm>
        <a:prstGeom prst="rect">
          <a:avLst/>
        </a:prstGeom>
      </xdr:spPr>
    </xdr:pic>
    <xdr:clientData/>
  </xdr:twoCellAnchor>
  <xdr:twoCellAnchor editAs="oneCell">
    <xdr:from>
      <xdr:col>18</xdr:col>
      <xdr:colOff>121920</xdr:colOff>
      <xdr:row>22</xdr:row>
      <xdr:rowOff>53340</xdr:rowOff>
    </xdr:from>
    <xdr:to>
      <xdr:col>18</xdr:col>
      <xdr:colOff>2042160</xdr:colOff>
      <xdr:row>25</xdr:row>
      <xdr:rowOff>133348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38EBB77-AD83-4F5C-A601-77751592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88040" y="23637240"/>
          <a:ext cx="1920240" cy="1268729"/>
        </a:xfrm>
        <a:prstGeom prst="rect">
          <a:avLst/>
        </a:prstGeom>
      </xdr:spPr>
    </xdr:pic>
    <xdr:clientData/>
  </xdr:twoCellAnchor>
  <xdr:twoCellAnchor editAs="oneCell">
    <xdr:from>
      <xdr:col>18</xdr:col>
      <xdr:colOff>142874</xdr:colOff>
      <xdr:row>26</xdr:row>
      <xdr:rowOff>192304</xdr:rowOff>
    </xdr:from>
    <xdr:to>
      <xdr:col>18</xdr:col>
      <xdr:colOff>1981199</xdr:colOff>
      <xdr:row>32</xdr:row>
      <xdr:rowOff>161925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B4213C21-3628-478B-AE28-E7E920221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08994" y="39389584"/>
          <a:ext cx="1838325" cy="2347061"/>
        </a:xfrm>
        <a:prstGeom prst="rect">
          <a:avLst/>
        </a:prstGeom>
      </xdr:spPr>
    </xdr:pic>
    <xdr:clientData/>
  </xdr:twoCellAnchor>
  <xdr:twoCellAnchor editAs="oneCell">
    <xdr:from>
      <xdr:col>18</xdr:col>
      <xdr:colOff>164494</xdr:colOff>
      <xdr:row>46</xdr:row>
      <xdr:rowOff>143519</xdr:rowOff>
    </xdr:from>
    <xdr:to>
      <xdr:col>18</xdr:col>
      <xdr:colOff>1968954</xdr:colOff>
      <xdr:row>54</xdr:row>
      <xdr:rowOff>109578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C691600-BCB4-4713-89D7-7BFFACBA5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30614" y="47265599"/>
          <a:ext cx="1804460" cy="3135979"/>
        </a:xfrm>
        <a:prstGeom prst="rect">
          <a:avLst/>
        </a:prstGeom>
      </xdr:spPr>
    </xdr:pic>
    <xdr:clientData/>
  </xdr:twoCellAnchor>
  <xdr:oneCellAnchor>
    <xdr:from>
      <xdr:col>18</xdr:col>
      <xdr:colOff>101600</xdr:colOff>
      <xdr:row>36</xdr:row>
      <xdr:rowOff>120139</xdr:rowOff>
    </xdr:from>
    <xdr:ext cx="1831975" cy="3650259"/>
    <xdr:pic>
      <xdr:nvPicPr>
        <xdr:cNvPr id="24" name="图片 23">
          <a:extLst>
            <a:ext uri="{FF2B5EF4-FFF2-40B4-BE49-F238E27FC236}">
              <a16:creationId xmlns:a16="http://schemas.microsoft.com/office/drawing/2014/main" id="{5B296063-359C-48A9-A68C-FA87F3C77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967720" y="43279819"/>
          <a:ext cx="1831975" cy="36502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23431;&#35834;-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33322;&#22825;&#23439;&#367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>
            <v>3</v>
          </cell>
        </row>
        <row r="10">
          <cell r="B10" t="str">
            <v>02.03.11.100</v>
          </cell>
          <cell r="C10">
            <v>3</v>
          </cell>
        </row>
        <row r="16">
          <cell r="B16" t="str">
            <v>02.03.37.030A</v>
          </cell>
          <cell r="C16">
            <v>4</v>
          </cell>
        </row>
        <row r="20">
          <cell r="B20" t="str">
            <v>02.03.37.030B</v>
          </cell>
          <cell r="C20">
            <v>4</v>
          </cell>
        </row>
        <row r="25">
          <cell r="B25" t="str">
            <v>02.03.37.031A</v>
          </cell>
          <cell r="C25">
            <v>4</v>
          </cell>
        </row>
        <row r="29">
          <cell r="B29" t="str">
            <v>02.03.37.029A</v>
          </cell>
          <cell r="C29">
            <v>3</v>
          </cell>
        </row>
        <row r="33">
          <cell r="B33" t="str">
            <v>02.03.37.029B</v>
          </cell>
          <cell r="C33">
            <v>3</v>
          </cell>
        </row>
        <row r="38">
          <cell r="B38" t="str">
            <v>02.03.50.051</v>
          </cell>
          <cell r="C38">
            <v>3</v>
          </cell>
        </row>
        <row r="42">
          <cell r="B42" t="str">
            <v>02.03.50.053</v>
          </cell>
          <cell r="C42">
            <v>2.5</v>
          </cell>
        </row>
        <row r="48">
          <cell r="B48" t="str">
            <v>02.03.50.052</v>
          </cell>
          <cell r="C48">
            <v>2.5</v>
          </cell>
        </row>
        <row r="54">
          <cell r="B54" t="str">
            <v>02.03.50.050</v>
          </cell>
          <cell r="C54">
            <v>2</v>
          </cell>
        </row>
        <row r="58">
          <cell r="B58" t="str">
            <v>02.03.37.028</v>
          </cell>
          <cell r="C58">
            <v>3</v>
          </cell>
        </row>
        <row r="62">
          <cell r="B62" t="str">
            <v>02.03.37.028A</v>
          </cell>
        </row>
        <row r="68">
          <cell r="B68" t="str">
            <v>02.03.11.106</v>
          </cell>
          <cell r="C68">
            <v>4</v>
          </cell>
        </row>
        <row r="73">
          <cell r="B73" t="str">
            <v>02.03.30.189</v>
          </cell>
          <cell r="C73">
            <v>3.5</v>
          </cell>
        </row>
        <row r="75">
          <cell r="C75">
            <v>3</v>
          </cell>
        </row>
        <row r="81">
          <cell r="B81" t="str">
            <v>02.03.30.188</v>
          </cell>
          <cell r="C81">
            <v>3.5</v>
          </cell>
        </row>
        <row r="86">
          <cell r="B86" t="str">
            <v>02.03.30.187</v>
          </cell>
          <cell r="C86">
            <v>3.5</v>
          </cell>
        </row>
        <row r="91">
          <cell r="B91" t="str">
            <v>02.03.30.190</v>
          </cell>
          <cell r="C91">
            <v>3.5</v>
          </cell>
        </row>
        <row r="93">
          <cell r="C93">
            <v>3</v>
          </cell>
        </row>
        <row r="99">
          <cell r="B99" t="str">
            <v>02.03.30.160</v>
          </cell>
          <cell r="C99">
            <v>4</v>
          </cell>
        </row>
        <row r="104">
          <cell r="B104" t="str">
            <v>02.03.30.149</v>
          </cell>
          <cell r="C104">
            <v>3</v>
          </cell>
        </row>
        <row r="108">
          <cell r="B108" t="str">
            <v>02.03.03.054</v>
          </cell>
          <cell r="C108">
            <v>5</v>
          </cell>
        </row>
        <row r="114">
          <cell r="B114" t="str">
            <v>02.03.03.054A</v>
          </cell>
          <cell r="C114">
            <v>5</v>
          </cell>
        </row>
        <row r="120">
          <cell r="B120" t="str">
            <v>02.03.03.085</v>
          </cell>
          <cell r="C120">
            <v>6</v>
          </cell>
        </row>
        <row r="124">
          <cell r="B124" t="str">
            <v>02.03.03.086</v>
          </cell>
          <cell r="C124">
            <v>6</v>
          </cell>
        </row>
        <row r="129">
          <cell r="B129" t="str">
            <v>02.03.03.087</v>
          </cell>
          <cell r="C129">
            <v>6</v>
          </cell>
        </row>
        <row r="134">
          <cell r="B134" t="str">
            <v>02.03.03.088</v>
          </cell>
          <cell r="C134">
            <v>6</v>
          </cell>
        </row>
        <row r="138">
          <cell r="B138" t="str">
            <v>02.03.03.099</v>
          </cell>
          <cell r="C138">
            <v>6</v>
          </cell>
        </row>
        <row r="142">
          <cell r="B142" t="str">
            <v>02.03.03.100</v>
          </cell>
          <cell r="C142">
            <v>6</v>
          </cell>
        </row>
        <row r="146">
          <cell r="B146" t="str">
            <v>02.03.03.109</v>
          </cell>
          <cell r="C146">
            <v>4</v>
          </cell>
        </row>
        <row r="150">
          <cell r="B150" t="str">
            <v>02.03.09.024</v>
          </cell>
          <cell r="C150">
            <v>3</v>
          </cell>
        </row>
        <row r="154">
          <cell r="B154" t="str">
            <v>02.03.30.153A</v>
          </cell>
          <cell r="C154">
            <v>3.5</v>
          </cell>
        </row>
        <row r="163">
          <cell r="B163" t="str">
            <v>02.03.30.154A</v>
          </cell>
          <cell r="C163">
            <v>3.5</v>
          </cell>
        </row>
        <row r="172">
          <cell r="B172" t="str">
            <v>02.03.30.156A</v>
          </cell>
          <cell r="C172">
            <v>4</v>
          </cell>
        </row>
        <row r="185">
          <cell r="B185" t="str">
            <v>02.03.30.157A</v>
          </cell>
          <cell r="C185">
            <v>4</v>
          </cell>
        </row>
        <row r="198">
          <cell r="B198" t="str">
            <v>02.03.30.158A</v>
          </cell>
          <cell r="C198">
            <v>4</v>
          </cell>
        </row>
      </sheetData>
      <sheetData sheetId="3" refreshError="1"/>
      <sheetData sheetId="4">
        <row r="4">
          <cell r="B4" t="str">
            <v>02.03.11.101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宇诺1"/>
      <sheetName val="Sheet1"/>
      <sheetName val="Sheet2"/>
      <sheetName val="Sheet3"/>
    </sheetNames>
    <sheetDataSet>
      <sheetData sheetId="0">
        <row r="9">
          <cell r="B9" t="str">
            <v>SHT0011003</v>
          </cell>
        </row>
        <row r="10">
          <cell r="B10" t="str">
            <v>SHT0010999</v>
          </cell>
        </row>
        <row r="11">
          <cell r="B11" t="str">
            <v>SHT0001864</v>
          </cell>
        </row>
        <row r="12">
          <cell r="B12" t="str">
            <v>SCS0004386</v>
          </cell>
        </row>
        <row r="13">
          <cell r="B13" t="str">
            <v>SCS0004385</v>
          </cell>
        </row>
        <row r="14">
          <cell r="B14" t="str">
            <v>SCS0004387</v>
          </cell>
        </row>
        <row r="15">
          <cell r="B15" t="str">
            <v>SCS0004388</v>
          </cell>
        </row>
        <row r="16">
          <cell r="B16" t="str">
            <v>SCS0004400</v>
          </cell>
        </row>
        <row r="17">
          <cell r="B17" t="str">
            <v>SCS0004396</v>
          </cell>
        </row>
        <row r="18">
          <cell r="B18" t="str">
            <v>SCS0004395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宏达1"/>
      <sheetName val="宏达与北京"/>
      <sheetName val="Sheet1"/>
      <sheetName val="Sheet2"/>
    </sheetNames>
    <sheetDataSet>
      <sheetData sheetId="0">
        <row r="9">
          <cell r="D9" t="str">
            <v>02.03.37.030A</v>
          </cell>
        </row>
        <row r="10">
          <cell r="D10" t="str">
            <v>02.03.37.031A</v>
          </cell>
        </row>
        <row r="11">
          <cell r="D11" t="str">
            <v>02.03.50.053</v>
          </cell>
        </row>
        <row r="12">
          <cell r="D12" t="str">
            <v>02.03.50.052</v>
          </cell>
        </row>
        <row r="13">
          <cell r="D13" t="str">
            <v>02.03.37.028A</v>
          </cell>
        </row>
        <row r="14">
          <cell r="D14" t="str">
            <v>02.03.11.106</v>
          </cell>
        </row>
        <row r="15">
          <cell r="D15" t="str">
            <v>02.03.30.156A</v>
          </cell>
        </row>
        <row r="16">
          <cell r="D16" t="str">
            <v>02.03.30.157A</v>
          </cell>
        </row>
        <row r="17">
          <cell r="D17" t="str">
            <v>02.03.30.158A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CAFD-11B0-4508-8A73-7AFA7E735A7E}">
  <dimension ref="A1:V58"/>
  <sheetViews>
    <sheetView tabSelected="1" zoomScale="115" zoomScaleNormal="115" zoomScaleSheetLayoutView="70" workbookViewId="0">
      <pane xSplit="9" ySplit="2" topLeftCell="J39" activePane="bottomRight" state="frozen"/>
      <selection pane="topRight"/>
      <selection pane="bottomLeft"/>
      <selection pane="bottomRight" activeCell="F3" sqref="F3:F56"/>
    </sheetView>
  </sheetViews>
  <sheetFormatPr defaultColWidth="9" defaultRowHeight="13.2" x14ac:dyDescent="0.25"/>
  <cols>
    <col min="1" max="1" width="3.33203125" style="1" customWidth="1"/>
    <col min="2" max="3" width="13.77734375" style="17" customWidth="1"/>
    <col min="4" max="4" width="19.109375" style="17" customWidth="1"/>
    <col min="5" max="5" width="14.6640625" style="17" customWidth="1"/>
    <col min="6" max="6" width="14.6640625" style="18" customWidth="1"/>
    <col min="7" max="7" width="15.21875" style="18" customWidth="1"/>
    <col min="8" max="8" width="7.5546875" style="10" customWidth="1"/>
    <col min="9" max="9" width="12.44140625" style="19" customWidth="1"/>
    <col min="10" max="10" width="10" style="19" customWidth="1"/>
    <col min="11" max="11" width="14.5546875" style="20" customWidth="1"/>
    <col min="12" max="12" width="8.44140625" style="20" customWidth="1"/>
    <col min="13" max="14" width="5.44140625" style="20" customWidth="1"/>
    <col min="15" max="15" width="19.6640625" style="20" hidden="1" customWidth="1"/>
    <col min="16" max="16" width="11.77734375" style="20" hidden="1" customWidth="1"/>
    <col min="17" max="17" width="11" style="20" hidden="1" customWidth="1"/>
    <col min="18" max="18" width="22.88671875" style="20" hidden="1" customWidth="1"/>
    <col min="19" max="19" width="32.109375" style="1" customWidth="1"/>
    <col min="20" max="20" width="9" style="1"/>
    <col min="21" max="21" width="24.6640625" style="1" customWidth="1"/>
    <col min="22" max="22" width="16.33203125" style="1" customWidth="1"/>
    <col min="23" max="16384" width="9" style="1"/>
  </cols>
  <sheetData>
    <row r="1" spans="1:22" ht="22.8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22" ht="24.6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116</v>
      </c>
      <c r="F2" s="3" t="s">
        <v>117</v>
      </c>
      <c r="G2" s="3" t="s">
        <v>5</v>
      </c>
      <c r="H2" s="3" t="s">
        <v>6</v>
      </c>
      <c r="I2" s="3" t="s">
        <v>7</v>
      </c>
      <c r="J2" s="27" t="s">
        <v>114</v>
      </c>
      <c r="K2" s="4" t="s">
        <v>8</v>
      </c>
      <c r="L2" s="5" t="s">
        <v>9</v>
      </c>
      <c r="M2" s="6" t="s">
        <v>10</v>
      </c>
      <c r="N2" s="6" t="s">
        <v>11</v>
      </c>
      <c r="O2" s="5" t="s">
        <v>62</v>
      </c>
      <c r="P2" s="6" t="s">
        <v>109</v>
      </c>
      <c r="Q2" s="5" t="s">
        <v>63</v>
      </c>
      <c r="R2" s="5" t="s">
        <v>107</v>
      </c>
      <c r="S2" s="25" t="s">
        <v>12</v>
      </c>
      <c r="U2" s="1" t="s">
        <v>111</v>
      </c>
      <c r="V2" s="1" t="s">
        <v>112</v>
      </c>
    </row>
    <row r="3" spans="1:22" s="10" customFormat="1" ht="31.2" customHeight="1" x14ac:dyDescent="0.25">
      <c r="A3" s="30">
        <v>1</v>
      </c>
      <c r="B3" s="31" t="s">
        <v>13</v>
      </c>
      <c r="C3" s="31" t="s">
        <v>14</v>
      </c>
      <c r="D3" s="31" t="s">
        <v>15</v>
      </c>
      <c r="E3" s="31" t="s">
        <v>115</v>
      </c>
      <c r="F3" s="33">
        <v>6.79</v>
      </c>
      <c r="G3" s="7" t="s">
        <v>16</v>
      </c>
      <c r="H3" s="25">
        <v>1</v>
      </c>
      <c r="I3" s="26" t="s">
        <v>17</v>
      </c>
      <c r="J3" s="28">
        <f>VLOOKUP(B3,'[1]2021年1-6月'!$B$4:$C$210,2,0)</f>
        <v>3</v>
      </c>
      <c r="K3" s="8" t="s">
        <v>18</v>
      </c>
      <c r="L3" s="9" t="s">
        <v>19</v>
      </c>
      <c r="M3" s="9">
        <v>1</v>
      </c>
      <c r="N3" s="9">
        <v>1</v>
      </c>
      <c r="O3" s="21" t="s">
        <v>64</v>
      </c>
      <c r="P3" s="9">
        <v>1</v>
      </c>
      <c r="Q3" s="9">
        <v>1</v>
      </c>
      <c r="R3" s="9" t="s">
        <v>108</v>
      </c>
      <c r="S3" s="32"/>
      <c r="U3" s="10" t="str">
        <f>VLOOKUP(C3,[2]宇诺1!$B$9:$B$18,1,0)</f>
        <v>SHT0011003</v>
      </c>
      <c r="V3" s="10" t="e">
        <f>VLOOKUP(B3,[3]宏达1!$D$9:$D$17,1,0)</f>
        <v>#N/A</v>
      </c>
    </row>
    <row r="4" spans="1:22" s="10" customFormat="1" ht="31.2" customHeight="1" x14ac:dyDescent="0.25">
      <c r="A4" s="30"/>
      <c r="B4" s="31"/>
      <c r="C4" s="31"/>
      <c r="D4" s="31"/>
      <c r="E4" s="31"/>
      <c r="F4" s="34"/>
      <c r="G4" s="7" t="s">
        <v>20</v>
      </c>
      <c r="H4" s="25">
        <v>2</v>
      </c>
      <c r="I4" s="26"/>
      <c r="J4" s="26"/>
      <c r="K4" s="8" t="s">
        <v>21</v>
      </c>
      <c r="L4" s="9" t="s">
        <v>22</v>
      </c>
      <c r="M4" s="9">
        <v>1</v>
      </c>
      <c r="N4" s="9">
        <v>1</v>
      </c>
      <c r="O4" s="21" t="s">
        <v>65</v>
      </c>
      <c r="P4" s="9">
        <v>1</v>
      </c>
      <c r="Q4" s="9">
        <v>1</v>
      </c>
      <c r="R4" s="9" t="s">
        <v>108</v>
      </c>
      <c r="S4" s="32"/>
      <c r="U4" s="10" t="e">
        <f>VLOOKUP(C4,[2]宇诺1!$B$9:$B$18,1,0)</f>
        <v>#N/A</v>
      </c>
      <c r="V4" s="10" t="e">
        <f>VLOOKUP(B4,[3]宏达1!$D$9:$D$17,1,0)</f>
        <v>#N/A</v>
      </c>
    </row>
    <row r="5" spans="1:22" s="10" customFormat="1" ht="31.2" customHeight="1" x14ac:dyDescent="0.25">
      <c r="A5" s="30"/>
      <c r="B5" s="31"/>
      <c r="C5" s="31"/>
      <c r="D5" s="31"/>
      <c r="E5" s="31"/>
      <c r="F5" s="35"/>
      <c r="G5" s="7" t="s">
        <v>23</v>
      </c>
      <c r="H5" s="25">
        <v>2</v>
      </c>
      <c r="I5" s="26"/>
      <c r="J5" s="26"/>
      <c r="K5" s="8" t="s">
        <v>24</v>
      </c>
      <c r="L5" s="9" t="s">
        <v>25</v>
      </c>
      <c r="M5" s="9">
        <v>1</v>
      </c>
      <c r="N5" s="9">
        <v>1</v>
      </c>
      <c r="O5" s="9" t="s">
        <v>66</v>
      </c>
      <c r="P5" s="9">
        <v>1</v>
      </c>
      <c r="Q5" s="9">
        <v>1</v>
      </c>
      <c r="R5" s="9"/>
      <c r="S5" s="32"/>
      <c r="U5" s="10" t="e">
        <f>VLOOKUP(C5,[2]宇诺1!$B$9:$B$18,1,0)</f>
        <v>#N/A</v>
      </c>
      <c r="V5" s="10" t="e">
        <f>VLOOKUP(B5,[3]宏达1!$D$9:$D$17,1,0)</f>
        <v>#N/A</v>
      </c>
    </row>
    <row r="6" spans="1:22" s="10" customFormat="1" ht="31.2" customHeight="1" x14ac:dyDescent="0.25">
      <c r="A6" s="30">
        <v>2</v>
      </c>
      <c r="B6" s="31" t="s">
        <v>26</v>
      </c>
      <c r="C6" s="31" t="s">
        <v>27</v>
      </c>
      <c r="D6" s="31" t="s">
        <v>28</v>
      </c>
      <c r="E6" s="31" t="s">
        <v>115</v>
      </c>
      <c r="F6" s="36">
        <v>6.79</v>
      </c>
      <c r="G6" s="7" t="s">
        <v>16</v>
      </c>
      <c r="H6" s="11">
        <v>1</v>
      </c>
      <c r="I6" s="11" t="s">
        <v>17</v>
      </c>
      <c r="J6" s="28">
        <f>VLOOKUP(B6,'[1]2021年1-6月'!$B$4:$C$210,2,0)</f>
        <v>3</v>
      </c>
      <c r="K6" s="8" t="s">
        <v>18</v>
      </c>
      <c r="L6" s="9" t="s">
        <v>19</v>
      </c>
      <c r="M6" s="9">
        <v>1</v>
      </c>
      <c r="N6" s="9">
        <v>1</v>
      </c>
      <c r="O6" s="21" t="s">
        <v>64</v>
      </c>
      <c r="P6" s="9">
        <v>0</v>
      </c>
      <c r="Q6" s="9">
        <v>1</v>
      </c>
      <c r="R6" s="9" t="s">
        <v>108</v>
      </c>
      <c r="S6" s="32"/>
      <c r="U6" s="10" t="str">
        <f>VLOOKUP(C6,[2]宇诺1!$B$9:$B$18,1,0)</f>
        <v>SHT0010999</v>
      </c>
      <c r="V6" s="10" t="e">
        <f>VLOOKUP(B6,[3]宏达1!$D$9:$D$17,1,0)</f>
        <v>#N/A</v>
      </c>
    </row>
    <row r="7" spans="1:22" s="10" customFormat="1" ht="31.2" customHeight="1" x14ac:dyDescent="0.25">
      <c r="A7" s="30"/>
      <c r="B7" s="31"/>
      <c r="C7" s="31"/>
      <c r="D7" s="31"/>
      <c r="E7" s="31"/>
      <c r="F7" s="37"/>
      <c r="G7" s="7" t="s">
        <v>20</v>
      </c>
      <c r="H7" s="11">
        <v>2</v>
      </c>
      <c r="I7" s="11"/>
      <c r="J7" s="26"/>
      <c r="K7" s="8" t="s">
        <v>21</v>
      </c>
      <c r="L7" s="9" t="s">
        <v>22</v>
      </c>
      <c r="M7" s="9">
        <v>1</v>
      </c>
      <c r="N7" s="9">
        <v>1</v>
      </c>
      <c r="O7" s="21" t="s">
        <v>65</v>
      </c>
      <c r="P7" s="9">
        <v>0</v>
      </c>
      <c r="Q7" s="9">
        <v>1</v>
      </c>
      <c r="R7" s="9" t="s">
        <v>108</v>
      </c>
      <c r="S7" s="32"/>
      <c r="U7" s="10" t="e">
        <f>VLOOKUP(C7,[2]宇诺1!$B$9:$B$18,1,0)</f>
        <v>#N/A</v>
      </c>
      <c r="V7" s="10" t="e">
        <f>VLOOKUP(B7,[3]宏达1!$D$9:$D$17,1,0)</f>
        <v>#N/A</v>
      </c>
    </row>
    <row r="8" spans="1:22" s="10" customFormat="1" ht="31.2" customHeight="1" x14ac:dyDescent="0.25">
      <c r="A8" s="30"/>
      <c r="B8" s="31"/>
      <c r="C8" s="31"/>
      <c r="D8" s="31"/>
      <c r="E8" s="31"/>
      <c r="F8" s="38"/>
      <c r="G8" s="7" t="s">
        <v>23</v>
      </c>
      <c r="H8" s="11">
        <v>2</v>
      </c>
      <c r="I8" s="11"/>
      <c r="J8" s="26"/>
      <c r="K8" s="8" t="s">
        <v>24</v>
      </c>
      <c r="L8" s="9" t="s">
        <v>25</v>
      </c>
      <c r="M8" s="9">
        <v>1</v>
      </c>
      <c r="N8" s="9">
        <v>1</v>
      </c>
      <c r="O8" s="9" t="s">
        <v>67</v>
      </c>
      <c r="P8" s="9">
        <v>1</v>
      </c>
      <c r="Q8" s="9">
        <v>1</v>
      </c>
      <c r="R8" s="9"/>
      <c r="S8" s="32"/>
      <c r="U8" s="10" t="e">
        <f>VLOOKUP(C8,[2]宇诺1!$B$9:$B$18,1,0)</f>
        <v>#N/A</v>
      </c>
      <c r="V8" s="10" t="e">
        <f>VLOOKUP(B8,[3]宏达1!$D$9:$D$17,1,0)</f>
        <v>#N/A</v>
      </c>
    </row>
    <row r="9" spans="1:22" s="10" customFormat="1" ht="31.2" customHeight="1" x14ac:dyDescent="0.25">
      <c r="A9" s="30">
        <v>3</v>
      </c>
      <c r="B9" s="31" t="s">
        <v>29</v>
      </c>
      <c r="C9" s="31" t="s">
        <v>30</v>
      </c>
      <c r="D9" s="31" t="s">
        <v>113</v>
      </c>
      <c r="E9" s="31" t="s">
        <v>115</v>
      </c>
      <c r="F9" s="33">
        <v>5.25</v>
      </c>
      <c r="G9" s="7" t="s">
        <v>31</v>
      </c>
      <c r="H9" s="11">
        <v>1</v>
      </c>
      <c r="I9" s="26" t="s">
        <v>32</v>
      </c>
      <c r="J9" s="28">
        <f>VLOOKUP(B9,'[1]2021年1-6月'!$B$4:$C$210,2,0)</f>
        <v>4</v>
      </c>
      <c r="K9" s="8" t="s">
        <v>18</v>
      </c>
      <c r="L9" s="9" t="s">
        <v>19</v>
      </c>
      <c r="M9" s="9">
        <v>1</v>
      </c>
      <c r="N9" s="9">
        <v>1</v>
      </c>
      <c r="O9" s="21" t="s">
        <v>68</v>
      </c>
      <c r="P9" s="23">
        <v>1</v>
      </c>
      <c r="Q9" s="9">
        <v>1</v>
      </c>
      <c r="R9" s="9" t="s">
        <v>108</v>
      </c>
      <c r="S9" s="32"/>
      <c r="U9" s="10" t="e">
        <f>VLOOKUP(C9,[2]宇诺1!$B$9:$B$18,1,0)</f>
        <v>#N/A</v>
      </c>
      <c r="V9" s="10" t="str">
        <f>VLOOKUP(B9,[3]宏达1!$D$9:$D$17,1,0)</f>
        <v>02.03.37.030A</v>
      </c>
    </row>
    <row r="10" spans="1:22" s="10" customFormat="1" ht="31.2" customHeight="1" x14ac:dyDescent="0.25">
      <c r="A10" s="30"/>
      <c r="B10" s="31"/>
      <c r="C10" s="31"/>
      <c r="D10" s="31"/>
      <c r="E10" s="31"/>
      <c r="F10" s="34"/>
      <c r="G10" s="7"/>
      <c r="H10" s="11"/>
      <c r="I10" s="26"/>
      <c r="J10" s="26"/>
      <c r="K10" s="8" t="s">
        <v>21</v>
      </c>
      <c r="L10" s="9" t="s">
        <v>33</v>
      </c>
      <c r="M10" s="9">
        <v>1</v>
      </c>
      <c r="N10" s="9">
        <v>1</v>
      </c>
      <c r="O10" s="9" t="s">
        <v>69</v>
      </c>
      <c r="P10" s="23">
        <v>1</v>
      </c>
      <c r="Q10" s="9">
        <v>1</v>
      </c>
      <c r="R10" s="9"/>
      <c r="S10" s="32"/>
      <c r="U10" s="10" t="e">
        <f>VLOOKUP(C10,[2]宇诺1!$B$9:$B$18,1,0)</f>
        <v>#N/A</v>
      </c>
      <c r="V10" s="10" t="e">
        <f>VLOOKUP(B10,[3]宏达1!$D$9:$D$17,1,0)</f>
        <v>#N/A</v>
      </c>
    </row>
    <row r="11" spans="1:22" s="10" customFormat="1" ht="31.2" customHeight="1" x14ac:dyDescent="0.25">
      <c r="A11" s="30"/>
      <c r="B11" s="31"/>
      <c r="C11" s="31"/>
      <c r="D11" s="31"/>
      <c r="E11" s="31"/>
      <c r="F11" s="35"/>
      <c r="G11" s="7"/>
      <c r="H11" s="11"/>
      <c r="I11" s="26"/>
      <c r="J11" s="26"/>
      <c r="K11" s="8" t="s">
        <v>24</v>
      </c>
      <c r="L11" s="9" t="s">
        <v>25</v>
      </c>
      <c r="M11" s="9">
        <v>1</v>
      </c>
      <c r="N11" s="9">
        <v>1</v>
      </c>
      <c r="O11" s="9" t="s">
        <v>70</v>
      </c>
      <c r="P11" s="23">
        <v>1</v>
      </c>
      <c r="Q11" s="9">
        <v>1</v>
      </c>
      <c r="R11" s="9" t="s">
        <v>108</v>
      </c>
      <c r="S11" s="32"/>
      <c r="U11" s="10" t="e">
        <f>VLOOKUP(C11,[2]宇诺1!$B$9:$B$18,1,0)</f>
        <v>#N/A</v>
      </c>
      <c r="V11" s="10" t="e">
        <f>VLOOKUP(B11,[3]宏达1!$D$9:$D$17,1,0)</f>
        <v>#N/A</v>
      </c>
    </row>
    <row r="12" spans="1:22" s="10" customFormat="1" ht="31.2" customHeight="1" x14ac:dyDescent="0.25">
      <c r="A12" s="30">
        <v>4</v>
      </c>
      <c r="B12" s="31" t="s">
        <v>34</v>
      </c>
      <c r="C12" s="31" t="s">
        <v>71</v>
      </c>
      <c r="D12" s="31" t="s">
        <v>35</v>
      </c>
      <c r="E12" s="31" t="s">
        <v>115</v>
      </c>
      <c r="F12" s="33">
        <v>5.25</v>
      </c>
      <c r="G12" s="7" t="s">
        <v>35</v>
      </c>
      <c r="H12" s="11">
        <v>1</v>
      </c>
      <c r="I12" s="26" t="s">
        <v>32</v>
      </c>
      <c r="J12" s="28">
        <f>VLOOKUP(B12,'[1]2021年1-6月'!$B$4:$C$210,2,0)</f>
        <v>4</v>
      </c>
      <c r="K12" s="8" t="s">
        <v>18</v>
      </c>
      <c r="L12" s="9" t="s">
        <v>19</v>
      </c>
      <c r="M12" s="9">
        <v>1</v>
      </c>
      <c r="N12" s="9">
        <v>1</v>
      </c>
      <c r="O12" s="21" t="s">
        <v>68</v>
      </c>
      <c r="P12" s="23">
        <v>0</v>
      </c>
      <c r="Q12" s="9">
        <v>1</v>
      </c>
      <c r="R12" s="9" t="s">
        <v>108</v>
      </c>
      <c r="S12" s="32"/>
      <c r="U12" s="10" t="e">
        <f>VLOOKUP(C12,[2]宇诺1!$B$9:$B$18,1,0)</f>
        <v>#N/A</v>
      </c>
      <c r="V12" s="10" t="str">
        <f>VLOOKUP(B12,[3]宏达1!$D$9:$D$17,1,0)</f>
        <v>02.03.37.031A</v>
      </c>
    </row>
    <row r="13" spans="1:22" s="10" customFormat="1" ht="31.2" customHeight="1" x14ac:dyDescent="0.25">
      <c r="A13" s="30"/>
      <c r="B13" s="31"/>
      <c r="C13" s="31"/>
      <c r="D13" s="31"/>
      <c r="E13" s="31"/>
      <c r="F13" s="34"/>
      <c r="G13" s="7"/>
      <c r="H13" s="11"/>
      <c r="I13" s="26"/>
      <c r="J13" s="26"/>
      <c r="K13" s="8" t="s">
        <v>21</v>
      </c>
      <c r="L13" s="9" t="s">
        <v>33</v>
      </c>
      <c r="M13" s="9">
        <v>1</v>
      </c>
      <c r="N13" s="9">
        <v>1</v>
      </c>
      <c r="O13" s="9" t="s">
        <v>72</v>
      </c>
      <c r="P13" s="9">
        <v>1</v>
      </c>
      <c r="Q13" s="9">
        <v>1</v>
      </c>
      <c r="R13" s="9"/>
      <c r="S13" s="32"/>
      <c r="U13" s="10" t="e">
        <f>VLOOKUP(C13,[2]宇诺1!$B$9:$B$18,1,0)</f>
        <v>#N/A</v>
      </c>
      <c r="V13" s="10" t="e">
        <f>VLOOKUP(B13,[3]宏达1!$D$9:$D$17,1,0)</f>
        <v>#N/A</v>
      </c>
    </row>
    <row r="14" spans="1:22" s="10" customFormat="1" ht="31.2" customHeight="1" x14ac:dyDescent="0.25">
      <c r="A14" s="30"/>
      <c r="B14" s="31"/>
      <c r="C14" s="31"/>
      <c r="D14" s="31"/>
      <c r="E14" s="31"/>
      <c r="F14" s="35"/>
      <c r="G14" s="7"/>
      <c r="H14" s="11"/>
      <c r="I14" s="26"/>
      <c r="J14" s="26"/>
      <c r="K14" s="8" t="s">
        <v>24</v>
      </c>
      <c r="L14" s="9" t="s">
        <v>25</v>
      </c>
      <c r="M14" s="9">
        <v>1</v>
      </c>
      <c r="N14" s="9">
        <v>1</v>
      </c>
      <c r="O14" s="9" t="s">
        <v>70</v>
      </c>
      <c r="P14" s="9">
        <v>0</v>
      </c>
      <c r="Q14" s="9">
        <v>1</v>
      </c>
      <c r="R14" s="9" t="s">
        <v>108</v>
      </c>
      <c r="S14" s="32"/>
      <c r="U14" s="10" t="e">
        <f>VLOOKUP(C14,[2]宇诺1!$B$9:$B$18,1,0)</f>
        <v>#N/A</v>
      </c>
      <c r="V14" s="10" t="e">
        <f>VLOOKUP(B14,[3]宏达1!$D$9:$D$17,1,0)</f>
        <v>#N/A</v>
      </c>
    </row>
    <row r="15" spans="1:22" s="10" customFormat="1" ht="31.2" customHeight="1" x14ac:dyDescent="0.25">
      <c r="A15" s="30">
        <v>5</v>
      </c>
      <c r="B15" s="31" t="s">
        <v>38</v>
      </c>
      <c r="C15" s="31" t="s">
        <v>36</v>
      </c>
      <c r="D15" s="31" t="s">
        <v>110</v>
      </c>
      <c r="E15" s="31" t="s">
        <v>115</v>
      </c>
      <c r="F15" s="33">
        <v>6.69</v>
      </c>
      <c r="G15" s="7" t="s">
        <v>37</v>
      </c>
      <c r="H15" s="25">
        <v>1</v>
      </c>
      <c r="I15" s="26" t="s">
        <v>32</v>
      </c>
      <c r="J15" s="28">
        <f>VLOOKUP(B15,'[1]2021年1-6月'!$B$4:$C$210,2,0)</f>
        <v>3</v>
      </c>
      <c r="K15" s="8" t="s">
        <v>18</v>
      </c>
      <c r="L15" s="9" t="s">
        <v>19</v>
      </c>
      <c r="M15" s="9">
        <v>1</v>
      </c>
      <c r="N15" s="9">
        <v>1</v>
      </c>
      <c r="O15" s="9" t="s">
        <v>73</v>
      </c>
      <c r="P15" s="9">
        <v>1</v>
      </c>
      <c r="Q15" s="9">
        <v>1</v>
      </c>
      <c r="R15" s="9"/>
      <c r="S15" s="32"/>
      <c r="U15" s="10" t="str">
        <f>VLOOKUP(C15,[2]宇诺1!$B$9:$B$18,1,0)</f>
        <v>SHT0001864</v>
      </c>
      <c r="V15" s="10" t="e">
        <f>VLOOKUP(B15,[3]宏达1!$D$9:$D$17,1,0)</f>
        <v>#N/A</v>
      </c>
    </row>
    <row r="16" spans="1:22" s="10" customFormat="1" ht="31.2" customHeight="1" x14ac:dyDescent="0.25">
      <c r="A16" s="30"/>
      <c r="B16" s="31"/>
      <c r="C16" s="31"/>
      <c r="D16" s="31"/>
      <c r="E16" s="31"/>
      <c r="F16" s="34"/>
      <c r="G16" s="7"/>
      <c r="H16" s="25"/>
      <c r="I16" s="26"/>
      <c r="J16" s="26"/>
      <c r="K16" s="8" t="s">
        <v>21</v>
      </c>
      <c r="L16" s="9" t="s">
        <v>33</v>
      </c>
      <c r="M16" s="9">
        <v>1</v>
      </c>
      <c r="N16" s="9">
        <v>1</v>
      </c>
      <c r="O16" s="9" t="s">
        <v>74</v>
      </c>
      <c r="P16" s="9">
        <v>1</v>
      </c>
      <c r="Q16" s="9">
        <v>1</v>
      </c>
      <c r="R16" s="9"/>
      <c r="S16" s="32"/>
      <c r="U16" s="10" t="e">
        <f>VLOOKUP(C16,[2]宇诺1!$B$9:$B$18,1,0)</f>
        <v>#N/A</v>
      </c>
      <c r="V16" s="10" t="e">
        <f>VLOOKUP(B16,[3]宏达1!$D$9:$D$17,1,0)</f>
        <v>#N/A</v>
      </c>
    </row>
    <row r="17" spans="1:22" s="10" customFormat="1" ht="31.2" customHeight="1" x14ac:dyDescent="0.25">
      <c r="A17" s="30"/>
      <c r="B17" s="31"/>
      <c r="C17" s="31"/>
      <c r="D17" s="31"/>
      <c r="E17" s="31"/>
      <c r="F17" s="34"/>
      <c r="G17" s="7"/>
      <c r="H17" s="25"/>
      <c r="I17" s="26"/>
      <c r="J17" s="26"/>
      <c r="K17" s="8" t="s">
        <v>24</v>
      </c>
      <c r="L17" s="9" t="s">
        <v>19</v>
      </c>
      <c r="M17" s="9">
        <v>1</v>
      </c>
      <c r="N17" s="9">
        <v>1</v>
      </c>
      <c r="O17" s="9" t="s">
        <v>75</v>
      </c>
      <c r="P17" s="9">
        <v>1</v>
      </c>
      <c r="Q17" s="9">
        <v>1</v>
      </c>
      <c r="R17" s="9"/>
      <c r="S17" s="32"/>
      <c r="U17" s="10" t="e">
        <f>VLOOKUP(C17,[2]宇诺1!$B$9:$B$18,1,0)</f>
        <v>#N/A</v>
      </c>
      <c r="V17" s="10" t="e">
        <f>VLOOKUP(B17,[3]宏达1!$D$9:$D$17,1,0)</f>
        <v>#N/A</v>
      </c>
    </row>
    <row r="18" spans="1:22" s="10" customFormat="1" ht="31.2" customHeight="1" x14ac:dyDescent="0.25">
      <c r="A18" s="30"/>
      <c r="B18" s="31"/>
      <c r="C18" s="31"/>
      <c r="D18" s="31"/>
      <c r="E18" s="31"/>
      <c r="F18" s="35"/>
      <c r="G18" s="7"/>
      <c r="H18" s="25"/>
      <c r="I18" s="25"/>
      <c r="J18" s="26"/>
      <c r="K18" s="8" t="s">
        <v>39</v>
      </c>
      <c r="L18" s="9" t="s">
        <v>33</v>
      </c>
      <c r="M18" s="9">
        <v>1</v>
      </c>
      <c r="N18" s="9">
        <v>1</v>
      </c>
      <c r="O18" s="9" t="s">
        <v>76</v>
      </c>
      <c r="P18" s="9">
        <v>1</v>
      </c>
      <c r="Q18" s="9">
        <v>1</v>
      </c>
      <c r="R18" s="9"/>
      <c r="S18" s="32"/>
      <c r="U18" s="10" t="e">
        <f>VLOOKUP(C18,[2]宇诺1!$B$9:$B$18,1,0)</f>
        <v>#N/A</v>
      </c>
      <c r="V18" s="10" t="e">
        <f>VLOOKUP(B18,[3]宏达1!$D$9:$D$17,1,0)</f>
        <v>#N/A</v>
      </c>
    </row>
    <row r="19" spans="1:22" s="10" customFormat="1" ht="31.2" customHeight="1" x14ac:dyDescent="0.25">
      <c r="A19" s="30">
        <v>11</v>
      </c>
      <c r="B19" s="31" t="s">
        <v>118</v>
      </c>
      <c r="C19" s="31" t="s">
        <v>77</v>
      </c>
      <c r="D19" s="31" t="s">
        <v>41</v>
      </c>
      <c r="E19" s="31" t="s">
        <v>115</v>
      </c>
      <c r="F19" s="33">
        <v>6.6</v>
      </c>
      <c r="G19" s="26" t="s">
        <v>42</v>
      </c>
      <c r="H19" s="25">
        <v>1</v>
      </c>
      <c r="I19" s="26" t="s">
        <v>32</v>
      </c>
      <c r="J19" s="28">
        <f>VLOOKUP(B19,'[1]2021年1-6月'!$B$4:$C$210,2,0)</f>
        <v>4</v>
      </c>
      <c r="K19" s="8" t="s">
        <v>18</v>
      </c>
      <c r="L19" s="9" t="s">
        <v>40</v>
      </c>
      <c r="M19" s="9">
        <v>1</v>
      </c>
      <c r="N19" s="9">
        <v>1</v>
      </c>
      <c r="O19" s="9" t="s">
        <v>78</v>
      </c>
      <c r="P19" s="9">
        <v>1</v>
      </c>
      <c r="Q19" s="9">
        <v>1</v>
      </c>
      <c r="R19" s="9"/>
      <c r="S19" s="32"/>
      <c r="U19" s="10" t="e">
        <f>VLOOKUP(C19,[2]宇诺1!$B$9:$B$18,1,0)</f>
        <v>#N/A</v>
      </c>
      <c r="V19" s="10" t="str">
        <f>VLOOKUP(B19,[3]宏达1!$D$9:$D$17,1,0)</f>
        <v>02.03.11.106</v>
      </c>
    </row>
    <row r="20" spans="1:22" s="10" customFormat="1" ht="31.2" customHeight="1" x14ac:dyDescent="0.25">
      <c r="A20" s="30"/>
      <c r="B20" s="31"/>
      <c r="C20" s="31"/>
      <c r="D20" s="31"/>
      <c r="E20" s="31"/>
      <c r="F20" s="34"/>
      <c r="G20" s="26"/>
      <c r="H20" s="25"/>
      <c r="I20" s="26"/>
      <c r="J20" s="26"/>
      <c r="K20" s="22" t="s">
        <v>82</v>
      </c>
      <c r="L20" s="23" t="s">
        <v>19</v>
      </c>
      <c r="M20" s="23">
        <v>1</v>
      </c>
      <c r="N20" s="23">
        <v>1</v>
      </c>
      <c r="O20" s="23" t="s">
        <v>79</v>
      </c>
      <c r="P20" s="9">
        <v>1</v>
      </c>
      <c r="Q20" s="9">
        <v>1</v>
      </c>
      <c r="R20" s="9"/>
      <c r="S20" s="32"/>
      <c r="U20" s="10" t="e">
        <f>VLOOKUP(C20,[2]宇诺1!$B$9:$B$18,1,0)</f>
        <v>#N/A</v>
      </c>
      <c r="V20" s="10" t="e">
        <f>VLOOKUP(B20,[3]宏达1!$D$9:$D$17,1,0)</f>
        <v>#N/A</v>
      </c>
    </row>
    <row r="21" spans="1:22" s="10" customFormat="1" ht="31.2" customHeight="1" x14ac:dyDescent="0.25">
      <c r="A21" s="30"/>
      <c r="B21" s="31"/>
      <c r="C21" s="31"/>
      <c r="D21" s="31"/>
      <c r="E21" s="31"/>
      <c r="F21" s="34"/>
      <c r="G21" s="26"/>
      <c r="H21" s="25"/>
      <c r="I21" s="26"/>
      <c r="J21" s="26"/>
      <c r="K21" s="8" t="s">
        <v>24</v>
      </c>
      <c r="L21" s="9" t="s">
        <v>25</v>
      </c>
      <c r="M21" s="9">
        <v>1</v>
      </c>
      <c r="N21" s="9">
        <v>1</v>
      </c>
      <c r="O21" s="9" t="s">
        <v>80</v>
      </c>
      <c r="P21" s="9">
        <v>1</v>
      </c>
      <c r="Q21" s="9">
        <v>1</v>
      </c>
      <c r="R21" s="9"/>
      <c r="S21" s="32"/>
      <c r="U21" s="10" t="e">
        <f>VLOOKUP(C21,[2]宇诺1!$B$9:$B$18,1,0)</f>
        <v>#N/A</v>
      </c>
      <c r="V21" s="10" t="e">
        <f>VLOOKUP(B21,[3]宏达1!$D$9:$D$17,1,0)</f>
        <v>#N/A</v>
      </c>
    </row>
    <row r="22" spans="1:22" s="10" customFormat="1" ht="31.2" customHeight="1" x14ac:dyDescent="0.25">
      <c r="A22" s="30"/>
      <c r="B22" s="31"/>
      <c r="C22" s="31"/>
      <c r="D22" s="31"/>
      <c r="E22" s="31"/>
      <c r="F22" s="35"/>
      <c r="G22" s="26"/>
      <c r="H22" s="25"/>
      <c r="I22" s="26"/>
      <c r="J22" s="26"/>
      <c r="K22" s="8" t="s">
        <v>83</v>
      </c>
      <c r="L22" s="9" t="s">
        <v>19</v>
      </c>
      <c r="M22" s="9">
        <v>1</v>
      </c>
      <c r="N22" s="9">
        <v>2</v>
      </c>
      <c r="O22" s="9" t="s">
        <v>81</v>
      </c>
      <c r="P22" s="9">
        <v>1</v>
      </c>
      <c r="Q22" s="9">
        <v>2</v>
      </c>
      <c r="R22" s="9"/>
      <c r="S22" s="32"/>
      <c r="U22" s="10" t="e">
        <f>VLOOKUP(C22,[2]宇诺1!$B$9:$B$18,1,0)</f>
        <v>#N/A</v>
      </c>
      <c r="V22" s="10" t="e">
        <f>VLOOKUP(B22,[3]宏达1!$D$9:$D$17,1,0)</f>
        <v>#N/A</v>
      </c>
    </row>
    <row r="23" spans="1:22" s="10" customFormat="1" ht="31.2" customHeight="1" x14ac:dyDescent="0.25">
      <c r="A23" s="30">
        <v>16</v>
      </c>
      <c r="B23" s="31" t="s">
        <v>119</v>
      </c>
      <c r="C23" s="31" t="s">
        <v>84</v>
      </c>
      <c r="D23" s="31" t="s">
        <v>43</v>
      </c>
      <c r="E23" s="31" t="s">
        <v>115</v>
      </c>
      <c r="F23" s="33">
        <v>2.3063945965625003</v>
      </c>
      <c r="G23" s="12" t="s">
        <v>44</v>
      </c>
      <c r="H23" s="13">
        <v>1</v>
      </c>
      <c r="I23" s="25" t="s">
        <v>32</v>
      </c>
      <c r="J23" s="28">
        <f>VLOOKUP(B23,'[1]2021年1-6月'!$B$4:$C$210,2,0)</f>
        <v>4</v>
      </c>
      <c r="K23" s="25" t="s">
        <v>18</v>
      </c>
      <c r="L23" s="9" t="s">
        <v>19</v>
      </c>
      <c r="M23" s="9">
        <v>1</v>
      </c>
      <c r="N23" s="9">
        <v>1</v>
      </c>
      <c r="O23" s="9" t="s">
        <v>85</v>
      </c>
      <c r="P23" s="9">
        <v>1</v>
      </c>
      <c r="Q23" s="9">
        <v>1</v>
      </c>
      <c r="R23" s="9"/>
      <c r="S23" s="32"/>
      <c r="U23" s="10" t="e">
        <f>VLOOKUP(C23,[2]宇诺1!$B$9:$B$18,1,0)</f>
        <v>#N/A</v>
      </c>
      <c r="V23" s="10" t="e">
        <f>VLOOKUP(B23,[3]宏达1!$D$9:$D$17,1,0)</f>
        <v>#N/A</v>
      </c>
    </row>
    <row r="24" spans="1:22" s="10" customFormat="1" ht="31.2" customHeight="1" x14ac:dyDescent="0.25">
      <c r="A24" s="30"/>
      <c r="B24" s="31"/>
      <c r="C24" s="31"/>
      <c r="D24" s="31"/>
      <c r="E24" s="31"/>
      <c r="F24" s="34"/>
      <c r="G24" s="12"/>
      <c r="H24" s="13"/>
      <c r="I24" s="26"/>
      <c r="J24" s="26"/>
      <c r="K24" s="25" t="s">
        <v>21</v>
      </c>
      <c r="L24" s="9" t="s">
        <v>33</v>
      </c>
      <c r="M24" s="9">
        <v>1</v>
      </c>
      <c r="N24" s="9">
        <v>1</v>
      </c>
      <c r="O24" s="9" t="s">
        <v>86</v>
      </c>
      <c r="P24" s="9">
        <v>1</v>
      </c>
      <c r="Q24" s="9">
        <v>1</v>
      </c>
      <c r="R24" s="9"/>
      <c r="S24" s="32"/>
      <c r="U24" s="10" t="e">
        <f>VLOOKUP(C24,[2]宇诺1!$B$9:$B$18,1,0)</f>
        <v>#N/A</v>
      </c>
      <c r="V24" s="10" t="e">
        <f>VLOOKUP(B24,[3]宏达1!$D$9:$D$17,1,0)</f>
        <v>#N/A</v>
      </c>
    </row>
    <row r="25" spans="1:22" s="10" customFormat="1" ht="31.2" customHeight="1" x14ac:dyDescent="0.25">
      <c r="A25" s="30"/>
      <c r="B25" s="31"/>
      <c r="C25" s="31"/>
      <c r="D25" s="31"/>
      <c r="E25" s="31"/>
      <c r="F25" s="34"/>
      <c r="G25" s="12"/>
      <c r="H25" s="13"/>
      <c r="I25" s="25"/>
      <c r="J25" s="26"/>
      <c r="K25" s="25" t="s">
        <v>45</v>
      </c>
      <c r="L25" s="9" t="s">
        <v>33</v>
      </c>
      <c r="M25" s="9">
        <v>1</v>
      </c>
      <c r="N25" s="9">
        <v>1</v>
      </c>
      <c r="O25" s="9" t="s">
        <v>87</v>
      </c>
      <c r="P25" s="9">
        <v>1</v>
      </c>
      <c r="Q25" s="9">
        <v>1</v>
      </c>
      <c r="R25" s="9"/>
      <c r="S25" s="32"/>
      <c r="U25" s="10" t="e">
        <f>VLOOKUP(C25,[2]宇诺1!$B$9:$B$18,1,0)</f>
        <v>#N/A</v>
      </c>
      <c r="V25" s="10" t="e">
        <f>VLOOKUP(B25,[3]宏达1!$D$9:$D$17,1,0)</f>
        <v>#N/A</v>
      </c>
    </row>
    <row r="26" spans="1:22" s="10" customFormat="1" ht="31.2" customHeight="1" x14ac:dyDescent="0.25">
      <c r="A26" s="30"/>
      <c r="B26" s="31"/>
      <c r="C26" s="31"/>
      <c r="D26" s="31"/>
      <c r="E26" s="31"/>
      <c r="F26" s="35"/>
      <c r="G26" s="12"/>
      <c r="H26" s="13"/>
      <c r="I26" s="25"/>
      <c r="J26" s="26"/>
      <c r="K26" s="25" t="s">
        <v>24</v>
      </c>
      <c r="L26" s="9" t="s">
        <v>33</v>
      </c>
      <c r="M26" s="9">
        <v>1</v>
      </c>
      <c r="N26" s="9">
        <v>1</v>
      </c>
      <c r="O26" s="9" t="s">
        <v>88</v>
      </c>
      <c r="P26" s="9">
        <v>1</v>
      </c>
      <c r="Q26" s="9">
        <v>1</v>
      </c>
      <c r="R26" s="9"/>
      <c r="S26" s="32"/>
      <c r="U26" s="10" t="e">
        <f>VLOOKUP(C26,[2]宇诺1!$B$9:$B$18,1,0)</f>
        <v>#N/A</v>
      </c>
      <c r="V26" s="10" t="e">
        <f>VLOOKUP(B26,[3]宏达1!$D$9:$D$17,1,0)</f>
        <v>#N/A</v>
      </c>
    </row>
    <row r="27" spans="1:22" s="10" customFormat="1" ht="31.2" customHeight="1" x14ac:dyDescent="0.25">
      <c r="A27" s="30">
        <v>24</v>
      </c>
      <c r="B27" s="31" t="s">
        <v>48</v>
      </c>
      <c r="C27" s="31" t="s">
        <v>89</v>
      </c>
      <c r="D27" s="31" t="s">
        <v>49</v>
      </c>
      <c r="E27" s="31" t="s">
        <v>115</v>
      </c>
      <c r="F27" s="33">
        <v>11.5</v>
      </c>
      <c r="G27" s="26" t="s">
        <v>46</v>
      </c>
      <c r="H27" s="25">
        <v>1</v>
      </c>
      <c r="I27" s="25" t="s">
        <v>17</v>
      </c>
      <c r="J27" s="28">
        <f>VLOOKUP(B27,'[1]2021年1-6月'!$B$4:$C$210,2,0)</f>
        <v>4</v>
      </c>
      <c r="K27" s="14" t="s">
        <v>18</v>
      </c>
      <c r="L27" s="15" t="s">
        <v>47</v>
      </c>
      <c r="M27" s="15">
        <v>1</v>
      </c>
      <c r="N27" s="9">
        <v>1</v>
      </c>
      <c r="O27" s="9" t="s">
        <v>90</v>
      </c>
      <c r="P27" s="9">
        <v>1</v>
      </c>
      <c r="Q27" s="9">
        <v>1</v>
      </c>
      <c r="R27" s="9" t="s">
        <v>108</v>
      </c>
      <c r="S27" s="32"/>
      <c r="U27" s="10" t="e">
        <f>VLOOKUP(C27,[2]宇诺1!$B$9:$B$18,1,0)</f>
        <v>#N/A</v>
      </c>
      <c r="V27" s="10" t="str">
        <f>VLOOKUP(B27,[3]宏达1!$D$9:$D$17,1,0)</f>
        <v>02.03.30.156A</v>
      </c>
    </row>
    <row r="28" spans="1:22" s="10" customFormat="1" ht="31.2" customHeight="1" x14ac:dyDescent="0.25">
      <c r="A28" s="30"/>
      <c r="B28" s="31"/>
      <c r="C28" s="31"/>
      <c r="D28" s="31"/>
      <c r="E28" s="31"/>
      <c r="F28" s="34"/>
      <c r="G28" s="16" t="s">
        <v>50</v>
      </c>
      <c r="H28" s="25">
        <v>1</v>
      </c>
      <c r="I28" s="25"/>
      <c r="J28" s="26"/>
      <c r="K28" s="14" t="s">
        <v>51</v>
      </c>
      <c r="L28" s="15" t="s">
        <v>22</v>
      </c>
      <c r="M28" s="15">
        <v>1</v>
      </c>
      <c r="N28" s="9">
        <v>1</v>
      </c>
      <c r="O28" s="9" t="s">
        <v>91</v>
      </c>
      <c r="P28" s="23">
        <v>1</v>
      </c>
      <c r="Q28" s="9">
        <v>1</v>
      </c>
      <c r="R28" s="9"/>
      <c r="S28" s="32"/>
      <c r="U28" s="10" t="e">
        <f>VLOOKUP(C28,[2]宇诺1!$B$9:$B$18,1,0)</f>
        <v>#N/A</v>
      </c>
      <c r="V28" s="10" t="e">
        <f>VLOOKUP(B28,[3]宏达1!$D$9:$D$17,1,0)</f>
        <v>#N/A</v>
      </c>
    </row>
    <row r="29" spans="1:22" s="10" customFormat="1" ht="31.2" customHeight="1" x14ac:dyDescent="0.25">
      <c r="A29" s="30"/>
      <c r="B29" s="31"/>
      <c r="C29" s="31"/>
      <c r="D29" s="31"/>
      <c r="E29" s="31"/>
      <c r="F29" s="34"/>
      <c r="G29" s="26"/>
      <c r="H29" s="25"/>
      <c r="I29" s="25"/>
      <c r="J29" s="26"/>
      <c r="K29" s="14" t="s">
        <v>52</v>
      </c>
      <c r="L29" s="15" t="s">
        <v>19</v>
      </c>
      <c r="M29" s="15">
        <v>1</v>
      </c>
      <c r="N29" s="9">
        <v>1</v>
      </c>
      <c r="O29" s="9" t="s">
        <v>92</v>
      </c>
      <c r="P29" s="9">
        <v>1</v>
      </c>
      <c r="Q29" s="9">
        <v>1</v>
      </c>
      <c r="R29" s="9" t="s">
        <v>108</v>
      </c>
      <c r="S29" s="32"/>
      <c r="U29" s="10" t="e">
        <f>VLOOKUP(C29,[2]宇诺1!$B$9:$B$18,1,0)</f>
        <v>#N/A</v>
      </c>
      <c r="V29" s="10" t="e">
        <f>VLOOKUP(B29,[3]宏达1!$D$9:$D$17,1,0)</f>
        <v>#N/A</v>
      </c>
    </row>
    <row r="30" spans="1:22" s="10" customFormat="1" ht="31.2" customHeight="1" x14ac:dyDescent="0.25">
      <c r="A30" s="30"/>
      <c r="B30" s="31"/>
      <c r="C30" s="31"/>
      <c r="D30" s="31"/>
      <c r="E30" s="31"/>
      <c r="F30" s="34"/>
      <c r="G30" s="26"/>
      <c r="H30" s="25"/>
      <c r="I30" s="25"/>
      <c r="J30" s="26"/>
      <c r="K30" s="14" t="s">
        <v>53</v>
      </c>
      <c r="L30" s="9" t="s">
        <v>25</v>
      </c>
      <c r="M30" s="15">
        <v>1</v>
      </c>
      <c r="N30" s="9">
        <v>1</v>
      </c>
      <c r="O30" s="9" t="s">
        <v>93</v>
      </c>
      <c r="P30" s="9">
        <v>1</v>
      </c>
      <c r="Q30" s="9">
        <v>1</v>
      </c>
      <c r="R30" s="9" t="s">
        <v>108</v>
      </c>
      <c r="S30" s="32"/>
      <c r="U30" s="10" t="e">
        <f>VLOOKUP(C30,[2]宇诺1!$B$9:$B$18,1,0)</f>
        <v>#N/A</v>
      </c>
      <c r="V30" s="10" t="e">
        <f>VLOOKUP(B30,[3]宏达1!$D$9:$D$17,1,0)</f>
        <v>#N/A</v>
      </c>
    </row>
    <row r="31" spans="1:22" s="10" customFormat="1" ht="31.2" customHeight="1" x14ac:dyDescent="0.25">
      <c r="A31" s="30"/>
      <c r="B31" s="31"/>
      <c r="C31" s="31"/>
      <c r="D31" s="31"/>
      <c r="E31" s="31"/>
      <c r="F31" s="34"/>
      <c r="G31" s="26"/>
      <c r="H31" s="25"/>
      <c r="I31" s="25"/>
      <c r="J31" s="26"/>
      <c r="K31" s="14" t="s">
        <v>54</v>
      </c>
      <c r="L31" s="15" t="s">
        <v>19</v>
      </c>
      <c r="M31" s="15">
        <v>1</v>
      </c>
      <c r="N31" s="9">
        <v>1</v>
      </c>
      <c r="O31" s="9" t="s">
        <v>94</v>
      </c>
      <c r="P31" s="9">
        <v>1</v>
      </c>
      <c r="Q31" s="9">
        <v>1</v>
      </c>
      <c r="R31" s="9" t="s">
        <v>108</v>
      </c>
      <c r="S31" s="32"/>
      <c r="U31" s="10" t="e">
        <f>VLOOKUP(C31,[2]宇诺1!$B$9:$B$18,1,0)</f>
        <v>#N/A</v>
      </c>
      <c r="V31" s="10" t="e">
        <f>VLOOKUP(B31,[3]宏达1!$D$9:$D$17,1,0)</f>
        <v>#N/A</v>
      </c>
    </row>
    <row r="32" spans="1:22" s="10" customFormat="1" ht="31.2" customHeight="1" x14ac:dyDescent="0.25">
      <c r="A32" s="30"/>
      <c r="B32" s="31"/>
      <c r="C32" s="31"/>
      <c r="D32" s="31"/>
      <c r="E32" s="31"/>
      <c r="F32" s="34"/>
      <c r="G32" s="26"/>
      <c r="H32" s="25"/>
      <c r="I32" s="25"/>
      <c r="J32" s="26"/>
      <c r="K32" s="14" t="s">
        <v>21</v>
      </c>
      <c r="L32" s="15" t="s">
        <v>22</v>
      </c>
      <c r="M32" s="15">
        <v>1</v>
      </c>
      <c r="N32" s="9">
        <v>1</v>
      </c>
      <c r="O32" s="9" t="s">
        <v>95</v>
      </c>
      <c r="P32" s="9">
        <v>1</v>
      </c>
      <c r="Q32" s="9">
        <v>1</v>
      </c>
      <c r="R32" s="9" t="s">
        <v>108</v>
      </c>
      <c r="S32" s="32"/>
      <c r="U32" s="10" t="e">
        <f>VLOOKUP(C32,[2]宇诺1!$B$9:$B$18,1,0)</f>
        <v>#N/A</v>
      </c>
      <c r="V32" s="10" t="e">
        <f>VLOOKUP(B32,[3]宏达1!$D$9:$D$17,1,0)</f>
        <v>#N/A</v>
      </c>
    </row>
    <row r="33" spans="1:22" s="10" customFormat="1" ht="31.2" customHeight="1" x14ac:dyDescent="0.25">
      <c r="A33" s="30"/>
      <c r="B33" s="31"/>
      <c r="C33" s="31"/>
      <c r="D33" s="31"/>
      <c r="E33" s="31"/>
      <c r="F33" s="34"/>
      <c r="G33" s="26"/>
      <c r="H33" s="25"/>
      <c r="I33" s="25"/>
      <c r="J33" s="26"/>
      <c r="K33" s="14" t="s">
        <v>103</v>
      </c>
      <c r="L33" s="15" t="s">
        <v>22</v>
      </c>
      <c r="M33" s="15">
        <v>1</v>
      </c>
      <c r="N33" s="9">
        <v>1</v>
      </c>
      <c r="O33" s="9" t="s">
        <v>96</v>
      </c>
      <c r="P33" s="9">
        <v>1</v>
      </c>
      <c r="Q33" s="9">
        <v>1</v>
      </c>
      <c r="R33" s="9" t="s">
        <v>108</v>
      </c>
      <c r="S33" s="32"/>
      <c r="U33" s="10" t="e">
        <f>VLOOKUP(C33,[2]宇诺1!$B$9:$B$18,1,0)</f>
        <v>#N/A</v>
      </c>
      <c r="V33" s="10" t="e">
        <f>VLOOKUP(B33,[3]宏达1!$D$9:$D$17,1,0)</f>
        <v>#N/A</v>
      </c>
    </row>
    <row r="34" spans="1:22" s="10" customFormat="1" ht="31.2" customHeight="1" x14ac:dyDescent="0.25">
      <c r="A34" s="30"/>
      <c r="B34" s="31"/>
      <c r="C34" s="31"/>
      <c r="D34" s="31"/>
      <c r="E34" s="31"/>
      <c r="F34" s="34"/>
      <c r="G34" s="26"/>
      <c r="H34" s="25"/>
      <c r="I34" s="25"/>
      <c r="J34" s="26"/>
      <c r="K34" s="14" t="s">
        <v>55</v>
      </c>
      <c r="L34" s="15" t="s">
        <v>19</v>
      </c>
      <c r="M34" s="15">
        <v>1</v>
      </c>
      <c r="N34" s="9">
        <v>1</v>
      </c>
      <c r="O34" s="9" t="s">
        <v>97</v>
      </c>
      <c r="P34" s="9">
        <v>1</v>
      </c>
      <c r="Q34" s="9">
        <v>1</v>
      </c>
      <c r="R34" s="9" t="s">
        <v>108</v>
      </c>
      <c r="S34" s="32"/>
      <c r="U34" s="10" t="e">
        <f>VLOOKUP(C34,[2]宇诺1!$B$9:$B$18,1,0)</f>
        <v>#N/A</v>
      </c>
      <c r="V34" s="10" t="e">
        <f>VLOOKUP(B34,[3]宏达1!$D$9:$D$17,1,0)</f>
        <v>#N/A</v>
      </c>
    </row>
    <row r="35" spans="1:22" s="10" customFormat="1" ht="31.2" customHeight="1" x14ac:dyDescent="0.25">
      <c r="A35" s="30"/>
      <c r="B35" s="31"/>
      <c r="C35" s="31"/>
      <c r="D35" s="31"/>
      <c r="E35" s="31"/>
      <c r="F35" s="34"/>
      <c r="G35" s="26"/>
      <c r="H35" s="25"/>
      <c r="I35" s="25"/>
      <c r="J35" s="26"/>
      <c r="K35" s="14" t="s">
        <v>56</v>
      </c>
      <c r="L35" s="15" t="s">
        <v>19</v>
      </c>
      <c r="M35" s="15">
        <v>1</v>
      </c>
      <c r="N35" s="9">
        <v>1</v>
      </c>
      <c r="O35" s="9" t="s">
        <v>98</v>
      </c>
      <c r="P35" s="9">
        <v>1</v>
      </c>
      <c r="Q35" s="9">
        <v>1</v>
      </c>
      <c r="R35" s="9" t="s">
        <v>108</v>
      </c>
      <c r="S35" s="32"/>
      <c r="U35" s="10" t="e">
        <f>VLOOKUP(C35,[2]宇诺1!$B$9:$B$18,1,0)</f>
        <v>#N/A</v>
      </c>
      <c r="V35" s="10" t="e">
        <f>VLOOKUP(B35,[3]宏达1!$D$9:$D$17,1,0)</f>
        <v>#N/A</v>
      </c>
    </row>
    <row r="36" spans="1:22" s="10" customFormat="1" ht="31.2" customHeight="1" x14ac:dyDescent="0.25">
      <c r="A36" s="30"/>
      <c r="B36" s="31"/>
      <c r="C36" s="31"/>
      <c r="D36" s="31"/>
      <c r="E36" s="31"/>
      <c r="F36" s="35"/>
      <c r="G36" s="26"/>
      <c r="H36" s="25"/>
      <c r="I36" s="25"/>
      <c r="J36" s="26"/>
      <c r="K36" s="14" t="s">
        <v>100</v>
      </c>
      <c r="L36" s="15" t="s">
        <v>33</v>
      </c>
      <c r="M36" s="15">
        <v>2</v>
      </c>
      <c r="N36" s="9">
        <v>1</v>
      </c>
      <c r="O36" s="9" t="s">
        <v>99</v>
      </c>
      <c r="P36" s="9">
        <v>1</v>
      </c>
      <c r="Q36" s="9">
        <v>1</v>
      </c>
      <c r="R36" s="9" t="s">
        <v>108</v>
      </c>
      <c r="S36" s="32"/>
      <c r="U36" s="10" t="e">
        <f>VLOOKUP(C36,[2]宇诺1!$B$9:$B$18,1,0)</f>
        <v>#N/A</v>
      </c>
      <c r="V36" s="10" t="e">
        <f>VLOOKUP(B36,[3]宏达1!$D$9:$D$17,1,0)</f>
        <v>#N/A</v>
      </c>
    </row>
    <row r="37" spans="1:22" s="10" customFormat="1" ht="31.2" customHeight="1" x14ac:dyDescent="0.25">
      <c r="A37" s="30">
        <v>25</v>
      </c>
      <c r="B37" s="31" t="s">
        <v>60</v>
      </c>
      <c r="C37" s="31" t="s">
        <v>101</v>
      </c>
      <c r="D37" s="31" t="s">
        <v>61</v>
      </c>
      <c r="E37" s="31" t="s">
        <v>115</v>
      </c>
      <c r="F37" s="33">
        <v>11.9</v>
      </c>
      <c r="G37" s="26" t="s">
        <v>46</v>
      </c>
      <c r="H37" s="25">
        <v>1</v>
      </c>
      <c r="I37" s="25" t="s">
        <v>17</v>
      </c>
      <c r="J37" s="28">
        <f>VLOOKUP(B37,'[1]2021年1-6月'!$B$4:$C$210,2,0)</f>
        <v>4</v>
      </c>
      <c r="K37" s="14" t="s">
        <v>18</v>
      </c>
      <c r="L37" s="15" t="s">
        <v>47</v>
      </c>
      <c r="M37" s="15">
        <v>1</v>
      </c>
      <c r="N37" s="9">
        <v>1</v>
      </c>
      <c r="O37" s="9" t="s">
        <v>90</v>
      </c>
      <c r="P37" s="9">
        <v>1</v>
      </c>
      <c r="Q37" s="9">
        <v>1</v>
      </c>
      <c r="R37" s="9" t="s">
        <v>108</v>
      </c>
      <c r="S37" s="32"/>
      <c r="U37" s="10" t="e">
        <f>VLOOKUP(C37,[2]宇诺1!$B$9:$B$18,1,0)</f>
        <v>#N/A</v>
      </c>
      <c r="V37" s="10" t="str">
        <f>VLOOKUP(B37,[3]宏达1!$D$9:$D$17,1,0)</f>
        <v>02.03.30.158A</v>
      </c>
    </row>
    <row r="38" spans="1:22" s="10" customFormat="1" ht="31.2" customHeight="1" x14ac:dyDescent="0.25">
      <c r="A38" s="30"/>
      <c r="B38" s="31"/>
      <c r="C38" s="31"/>
      <c r="D38" s="31"/>
      <c r="E38" s="31"/>
      <c r="F38" s="34"/>
      <c r="G38" s="16" t="s">
        <v>50</v>
      </c>
      <c r="H38" s="25">
        <v>1</v>
      </c>
      <c r="I38" s="25"/>
      <c r="J38" s="26"/>
      <c r="K38" s="14" t="s">
        <v>51</v>
      </c>
      <c r="L38" s="15" t="s">
        <v>22</v>
      </c>
      <c r="M38" s="15">
        <v>1</v>
      </c>
      <c r="N38" s="9">
        <v>1</v>
      </c>
      <c r="O38" s="21" t="s">
        <v>102</v>
      </c>
      <c r="P38" s="21">
        <v>1</v>
      </c>
      <c r="Q38" s="9">
        <v>1</v>
      </c>
      <c r="R38" s="9" t="s">
        <v>108</v>
      </c>
      <c r="S38" s="32"/>
      <c r="U38" s="10" t="e">
        <f>VLOOKUP(C38,[2]宇诺1!$B$9:$B$18,1,0)</f>
        <v>#N/A</v>
      </c>
      <c r="V38" s="10" t="e">
        <f>VLOOKUP(B38,[3]宏达1!$D$9:$D$17,1,0)</f>
        <v>#N/A</v>
      </c>
    </row>
    <row r="39" spans="1:22" s="10" customFormat="1" ht="31.2" customHeight="1" x14ac:dyDescent="0.25">
      <c r="A39" s="30"/>
      <c r="B39" s="31"/>
      <c r="C39" s="31"/>
      <c r="D39" s="31"/>
      <c r="E39" s="31"/>
      <c r="F39" s="34"/>
      <c r="G39" s="26"/>
      <c r="H39" s="25"/>
      <c r="I39" s="25"/>
      <c r="J39" s="26"/>
      <c r="K39" s="14" t="s">
        <v>52</v>
      </c>
      <c r="L39" s="15" t="s">
        <v>19</v>
      </c>
      <c r="M39" s="15">
        <v>1</v>
      </c>
      <c r="N39" s="9">
        <v>1</v>
      </c>
      <c r="O39" s="9" t="s">
        <v>92</v>
      </c>
      <c r="P39" s="9">
        <v>0</v>
      </c>
      <c r="Q39" s="9">
        <v>1</v>
      </c>
      <c r="R39" s="9" t="s">
        <v>108</v>
      </c>
      <c r="S39" s="32"/>
      <c r="U39" s="10" t="e">
        <f>VLOOKUP(C39,[2]宇诺1!$B$9:$B$18,1,0)</f>
        <v>#N/A</v>
      </c>
      <c r="V39" s="10" t="e">
        <f>VLOOKUP(B39,[3]宏达1!$D$9:$D$17,1,0)</f>
        <v>#N/A</v>
      </c>
    </row>
    <row r="40" spans="1:22" s="10" customFormat="1" ht="31.2" customHeight="1" x14ac:dyDescent="0.25">
      <c r="A40" s="30"/>
      <c r="B40" s="31"/>
      <c r="C40" s="31"/>
      <c r="D40" s="31"/>
      <c r="E40" s="31"/>
      <c r="F40" s="34"/>
      <c r="G40" s="26"/>
      <c r="H40" s="25"/>
      <c r="I40" s="25"/>
      <c r="J40" s="26"/>
      <c r="K40" s="14" t="s">
        <v>53</v>
      </c>
      <c r="L40" s="9" t="s">
        <v>25</v>
      </c>
      <c r="M40" s="15">
        <v>1</v>
      </c>
      <c r="N40" s="9">
        <v>1</v>
      </c>
      <c r="O40" s="9" t="s">
        <v>93</v>
      </c>
      <c r="P40" s="9">
        <v>0</v>
      </c>
      <c r="Q40" s="9">
        <v>1</v>
      </c>
      <c r="R40" s="9" t="s">
        <v>108</v>
      </c>
      <c r="S40" s="32"/>
      <c r="U40" s="10" t="e">
        <f>VLOOKUP(C40,[2]宇诺1!$B$9:$B$18,1,0)</f>
        <v>#N/A</v>
      </c>
      <c r="V40" s="10" t="e">
        <f>VLOOKUP(B40,[3]宏达1!$D$9:$D$17,1,0)</f>
        <v>#N/A</v>
      </c>
    </row>
    <row r="41" spans="1:22" s="10" customFormat="1" ht="31.2" customHeight="1" x14ac:dyDescent="0.25">
      <c r="A41" s="30"/>
      <c r="B41" s="31"/>
      <c r="C41" s="31"/>
      <c r="D41" s="31"/>
      <c r="E41" s="31"/>
      <c r="F41" s="34"/>
      <c r="G41" s="26"/>
      <c r="H41" s="25"/>
      <c r="I41" s="25"/>
      <c r="J41" s="26"/>
      <c r="K41" s="14" t="s">
        <v>54</v>
      </c>
      <c r="L41" s="15" t="s">
        <v>19</v>
      </c>
      <c r="M41" s="15">
        <v>1</v>
      </c>
      <c r="N41" s="9">
        <v>1</v>
      </c>
      <c r="O41" s="9" t="s">
        <v>94</v>
      </c>
      <c r="P41" s="9">
        <v>0</v>
      </c>
      <c r="Q41" s="9">
        <v>1</v>
      </c>
      <c r="R41" s="9" t="s">
        <v>108</v>
      </c>
      <c r="S41" s="32"/>
      <c r="U41" s="10" t="e">
        <f>VLOOKUP(C41,[2]宇诺1!$B$9:$B$18,1,0)</f>
        <v>#N/A</v>
      </c>
      <c r="V41" s="10" t="e">
        <f>VLOOKUP(B41,[3]宏达1!$D$9:$D$17,1,0)</f>
        <v>#N/A</v>
      </c>
    </row>
    <row r="42" spans="1:22" s="10" customFormat="1" ht="31.2" customHeight="1" x14ac:dyDescent="0.25">
      <c r="A42" s="30"/>
      <c r="B42" s="31"/>
      <c r="C42" s="31"/>
      <c r="D42" s="31"/>
      <c r="E42" s="31"/>
      <c r="F42" s="34"/>
      <c r="G42" s="26"/>
      <c r="H42" s="25"/>
      <c r="I42" s="25"/>
      <c r="J42" s="26"/>
      <c r="K42" s="14" t="s">
        <v>21</v>
      </c>
      <c r="L42" s="15" t="s">
        <v>22</v>
      </c>
      <c r="M42" s="15">
        <v>1</v>
      </c>
      <c r="N42" s="9">
        <v>1</v>
      </c>
      <c r="O42" s="9" t="s">
        <v>95</v>
      </c>
      <c r="P42" s="9">
        <v>0</v>
      </c>
      <c r="Q42" s="9">
        <v>1</v>
      </c>
      <c r="R42" s="9" t="s">
        <v>108</v>
      </c>
      <c r="S42" s="32"/>
      <c r="U42" s="10" t="e">
        <f>VLOOKUP(C42,[2]宇诺1!$B$9:$B$18,1,0)</f>
        <v>#N/A</v>
      </c>
      <c r="V42" s="10" t="e">
        <f>VLOOKUP(B42,[3]宏达1!$D$9:$D$17,1,0)</f>
        <v>#N/A</v>
      </c>
    </row>
    <row r="43" spans="1:22" s="10" customFormat="1" ht="31.2" customHeight="1" x14ac:dyDescent="0.25">
      <c r="A43" s="30"/>
      <c r="B43" s="31"/>
      <c r="C43" s="31"/>
      <c r="D43" s="31"/>
      <c r="E43" s="31"/>
      <c r="F43" s="34"/>
      <c r="G43" s="26"/>
      <c r="H43" s="25"/>
      <c r="I43" s="25"/>
      <c r="J43" s="26"/>
      <c r="K43" s="14" t="s">
        <v>104</v>
      </c>
      <c r="L43" s="15" t="s">
        <v>22</v>
      </c>
      <c r="M43" s="15">
        <v>1</v>
      </c>
      <c r="N43" s="9">
        <v>1</v>
      </c>
      <c r="O43" s="9" t="s">
        <v>96</v>
      </c>
      <c r="P43" s="9">
        <v>0</v>
      </c>
      <c r="Q43" s="9">
        <v>1</v>
      </c>
      <c r="R43" s="9" t="s">
        <v>108</v>
      </c>
      <c r="S43" s="32"/>
      <c r="U43" s="10" t="e">
        <f>VLOOKUP(C43,[2]宇诺1!$B$9:$B$18,1,0)</f>
        <v>#N/A</v>
      </c>
      <c r="V43" s="10" t="e">
        <f>VLOOKUP(B43,[3]宏达1!$D$9:$D$17,1,0)</f>
        <v>#N/A</v>
      </c>
    </row>
    <row r="44" spans="1:22" s="10" customFormat="1" ht="31.2" customHeight="1" x14ac:dyDescent="0.25">
      <c r="A44" s="30"/>
      <c r="B44" s="31"/>
      <c r="C44" s="31"/>
      <c r="D44" s="31"/>
      <c r="E44" s="31"/>
      <c r="F44" s="34"/>
      <c r="G44" s="26"/>
      <c r="H44" s="25"/>
      <c r="I44" s="25"/>
      <c r="J44" s="26"/>
      <c r="K44" s="14" t="s">
        <v>55</v>
      </c>
      <c r="L44" s="15" t="s">
        <v>19</v>
      </c>
      <c r="M44" s="15">
        <v>1</v>
      </c>
      <c r="N44" s="9">
        <v>1</v>
      </c>
      <c r="O44" s="9" t="s">
        <v>97</v>
      </c>
      <c r="P44" s="9">
        <v>0</v>
      </c>
      <c r="Q44" s="9">
        <v>1</v>
      </c>
      <c r="R44" s="9" t="s">
        <v>108</v>
      </c>
      <c r="S44" s="32"/>
      <c r="U44" s="10" t="e">
        <f>VLOOKUP(C44,[2]宇诺1!$B$9:$B$18,1,0)</f>
        <v>#N/A</v>
      </c>
      <c r="V44" s="10" t="e">
        <f>VLOOKUP(B44,[3]宏达1!$D$9:$D$17,1,0)</f>
        <v>#N/A</v>
      </c>
    </row>
    <row r="45" spans="1:22" s="10" customFormat="1" ht="31.2" customHeight="1" x14ac:dyDescent="0.25">
      <c r="A45" s="30"/>
      <c r="B45" s="31"/>
      <c r="C45" s="31"/>
      <c r="D45" s="31"/>
      <c r="E45" s="31"/>
      <c r="F45" s="34"/>
      <c r="G45" s="26"/>
      <c r="H45" s="25"/>
      <c r="I45" s="25"/>
      <c r="J45" s="26"/>
      <c r="K45" s="14" t="s">
        <v>56</v>
      </c>
      <c r="L45" s="15" t="s">
        <v>19</v>
      </c>
      <c r="M45" s="15">
        <v>1</v>
      </c>
      <c r="N45" s="9">
        <v>1</v>
      </c>
      <c r="O45" s="9" t="s">
        <v>98</v>
      </c>
      <c r="P45" s="9">
        <v>0</v>
      </c>
      <c r="Q45" s="9">
        <v>1</v>
      </c>
      <c r="R45" s="9" t="s">
        <v>108</v>
      </c>
      <c r="S45" s="32"/>
      <c r="U45" s="10" t="e">
        <f>VLOOKUP(C45,[2]宇诺1!$B$9:$B$18,1,0)</f>
        <v>#N/A</v>
      </c>
      <c r="V45" s="10" t="e">
        <f>VLOOKUP(B45,[3]宏达1!$D$9:$D$17,1,0)</f>
        <v>#N/A</v>
      </c>
    </row>
    <row r="46" spans="1:22" s="10" customFormat="1" ht="31.2" customHeight="1" x14ac:dyDescent="0.25">
      <c r="A46" s="30"/>
      <c r="B46" s="31"/>
      <c r="C46" s="31"/>
      <c r="D46" s="31"/>
      <c r="E46" s="31"/>
      <c r="F46" s="35"/>
      <c r="G46" s="26"/>
      <c r="H46" s="25"/>
      <c r="I46" s="25"/>
      <c r="J46" s="26"/>
      <c r="K46" s="14" t="s">
        <v>57</v>
      </c>
      <c r="L46" s="15" t="s">
        <v>33</v>
      </c>
      <c r="M46" s="15">
        <v>2</v>
      </c>
      <c r="N46" s="9">
        <v>1</v>
      </c>
      <c r="O46" s="9" t="s">
        <v>99</v>
      </c>
      <c r="P46" s="9">
        <v>0</v>
      </c>
      <c r="Q46" s="9">
        <v>1</v>
      </c>
      <c r="R46" s="9" t="s">
        <v>108</v>
      </c>
      <c r="S46" s="32"/>
      <c r="U46" s="10" t="e">
        <f>VLOOKUP(C46,[2]宇诺1!$B$9:$B$18,1,0)</f>
        <v>#N/A</v>
      </c>
      <c r="V46" s="10" t="e">
        <f>VLOOKUP(B46,[3]宏达1!$D$9:$D$17,1,0)</f>
        <v>#N/A</v>
      </c>
    </row>
    <row r="47" spans="1:22" s="10" customFormat="1" ht="31.2" customHeight="1" x14ac:dyDescent="0.25">
      <c r="A47" s="30">
        <v>26</v>
      </c>
      <c r="B47" s="31" t="s">
        <v>58</v>
      </c>
      <c r="C47" s="31" t="s">
        <v>105</v>
      </c>
      <c r="D47" s="31" t="s">
        <v>59</v>
      </c>
      <c r="E47" s="31" t="s">
        <v>115</v>
      </c>
      <c r="F47" s="33">
        <v>11.6</v>
      </c>
      <c r="G47" s="26" t="s">
        <v>46</v>
      </c>
      <c r="H47" s="25">
        <v>1</v>
      </c>
      <c r="I47" s="25" t="s">
        <v>17</v>
      </c>
      <c r="J47" s="28">
        <f>VLOOKUP(B47,'[1]2021年1-6月'!$B$4:$C$210,2,0)</f>
        <v>4</v>
      </c>
      <c r="K47" s="14" t="s">
        <v>18</v>
      </c>
      <c r="L47" s="15" t="s">
        <v>47</v>
      </c>
      <c r="M47" s="15">
        <v>1</v>
      </c>
      <c r="N47" s="9">
        <v>1</v>
      </c>
      <c r="O47" s="9" t="s">
        <v>106</v>
      </c>
      <c r="P47" s="9">
        <v>1</v>
      </c>
      <c r="Q47" s="9">
        <v>1</v>
      </c>
      <c r="R47" s="9"/>
      <c r="S47" s="32"/>
      <c r="U47" s="10" t="e">
        <f>VLOOKUP(C47,[2]宇诺1!$B$9:$B$18,1,0)</f>
        <v>#N/A</v>
      </c>
      <c r="V47" s="10" t="str">
        <f>VLOOKUP(B47,[3]宏达1!$D$9:$D$17,1,0)</f>
        <v>02.03.30.157A</v>
      </c>
    </row>
    <row r="48" spans="1:22" s="10" customFormat="1" ht="31.2" customHeight="1" x14ac:dyDescent="0.25">
      <c r="A48" s="30"/>
      <c r="B48" s="31"/>
      <c r="C48" s="31"/>
      <c r="D48" s="31"/>
      <c r="E48" s="31"/>
      <c r="F48" s="34"/>
      <c r="G48" s="16" t="s">
        <v>50</v>
      </c>
      <c r="H48" s="25">
        <v>1</v>
      </c>
      <c r="I48" s="25"/>
      <c r="J48" s="26"/>
      <c r="K48" s="14" t="s">
        <v>51</v>
      </c>
      <c r="L48" s="15" t="s">
        <v>22</v>
      </c>
      <c r="M48" s="15">
        <v>1</v>
      </c>
      <c r="N48" s="9">
        <v>1</v>
      </c>
      <c r="O48" s="9" t="s">
        <v>102</v>
      </c>
      <c r="P48" s="21">
        <v>0</v>
      </c>
      <c r="Q48" s="9">
        <v>1</v>
      </c>
      <c r="R48" s="9" t="s">
        <v>108</v>
      </c>
      <c r="S48" s="32"/>
      <c r="U48" s="10" t="e">
        <f>VLOOKUP(C48,[2]宇诺1!$B$9:$B$18,1,0)</f>
        <v>#N/A</v>
      </c>
      <c r="V48" s="10" t="e">
        <f>VLOOKUP(B48,[3]宏达1!$D$9:$D$17,1,0)</f>
        <v>#N/A</v>
      </c>
    </row>
    <row r="49" spans="1:22" s="10" customFormat="1" ht="31.2" customHeight="1" x14ac:dyDescent="0.25">
      <c r="A49" s="30"/>
      <c r="B49" s="31"/>
      <c r="C49" s="31"/>
      <c r="D49" s="31"/>
      <c r="E49" s="31"/>
      <c r="F49" s="34"/>
      <c r="G49" s="26"/>
      <c r="H49" s="25"/>
      <c r="I49" s="25"/>
      <c r="J49" s="26"/>
      <c r="K49" s="14" t="s">
        <v>52</v>
      </c>
      <c r="L49" s="15" t="s">
        <v>19</v>
      </c>
      <c r="M49" s="15">
        <v>1</v>
      </c>
      <c r="N49" s="9">
        <v>1</v>
      </c>
      <c r="O49" s="9" t="s">
        <v>92</v>
      </c>
      <c r="P49" s="9">
        <v>0</v>
      </c>
      <c r="Q49" s="9">
        <v>1</v>
      </c>
      <c r="R49" s="9" t="s">
        <v>108</v>
      </c>
      <c r="S49" s="32"/>
      <c r="U49" s="10" t="e">
        <f>VLOOKUP(C49,[2]宇诺1!$B$9:$B$18,1,0)</f>
        <v>#N/A</v>
      </c>
      <c r="V49" s="10" t="e">
        <f>VLOOKUP(B49,[3]宏达1!$D$9:$D$17,1,0)</f>
        <v>#N/A</v>
      </c>
    </row>
    <row r="50" spans="1:22" s="10" customFormat="1" ht="31.2" customHeight="1" x14ac:dyDescent="0.25">
      <c r="A50" s="30"/>
      <c r="B50" s="31"/>
      <c r="C50" s="31"/>
      <c r="D50" s="31"/>
      <c r="E50" s="31"/>
      <c r="F50" s="34"/>
      <c r="G50" s="26"/>
      <c r="H50" s="25"/>
      <c r="I50" s="25"/>
      <c r="J50" s="26"/>
      <c r="K50" s="14" t="s">
        <v>53</v>
      </c>
      <c r="L50" s="9" t="s">
        <v>25</v>
      </c>
      <c r="M50" s="15">
        <v>1</v>
      </c>
      <c r="N50" s="9">
        <v>1</v>
      </c>
      <c r="O50" s="9" t="s">
        <v>93</v>
      </c>
      <c r="P50" s="9">
        <v>0</v>
      </c>
      <c r="Q50" s="9">
        <v>1</v>
      </c>
      <c r="R50" s="9" t="s">
        <v>108</v>
      </c>
      <c r="S50" s="32"/>
      <c r="U50" s="10" t="e">
        <f>VLOOKUP(C50,[2]宇诺1!$B$9:$B$18,1,0)</f>
        <v>#N/A</v>
      </c>
      <c r="V50" s="10" t="e">
        <f>VLOOKUP(B50,[3]宏达1!$D$9:$D$17,1,0)</f>
        <v>#N/A</v>
      </c>
    </row>
    <row r="51" spans="1:22" s="10" customFormat="1" ht="31.2" customHeight="1" x14ac:dyDescent="0.25">
      <c r="A51" s="30"/>
      <c r="B51" s="31"/>
      <c r="C51" s="31"/>
      <c r="D51" s="31"/>
      <c r="E51" s="31"/>
      <c r="F51" s="34"/>
      <c r="G51" s="26"/>
      <c r="H51" s="25"/>
      <c r="I51" s="25"/>
      <c r="J51" s="26"/>
      <c r="K51" s="14" t="s">
        <v>54</v>
      </c>
      <c r="L51" s="15" t="s">
        <v>19</v>
      </c>
      <c r="M51" s="15">
        <v>1</v>
      </c>
      <c r="N51" s="9">
        <v>1</v>
      </c>
      <c r="O51" s="9" t="s">
        <v>94</v>
      </c>
      <c r="P51" s="9">
        <v>0</v>
      </c>
      <c r="Q51" s="9">
        <v>1</v>
      </c>
      <c r="R51" s="9" t="s">
        <v>108</v>
      </c>
      <c r="S51" s="32"/>
      <c r="U51" s="10" t="e">
        <f>VLOOKUP(C51,[2]宇诺1!$B$9:$B$18,1,0)</f>
        <v>#N/A</v>
      </c>
      <c r="V51" s="10" t="e">
        <f>VLOOKUP(B51,[3]宏达1!$D$9:$D$17,1,0)</f>
        <v>#N/A</v>
      </c>
    </row>
    <row r="52" spans="1:22" s="10" customFormat="1" ht="31.2" customHeight="1" x14ac:dyDescent="0.25">
      <c r="A52" s="30"/>
      <c r="B52" s="31"/>
      <c r="C52" s="31"/>
      <c r="D52" s="31"/>
      <c r="E52" s="31"/>
      <c r="F52" s="34"/>
      <c r="G52" s="26"/>
      <c r="H52" s="25"/>
      <c r="I52" s="25"/>
      <c r="J52" s="26"/>
      <c r="K52" s="14" t="s">
        <v>21</v>
      </c>
      <c r="L52" s="15" t="s">
        <v>22</v>
      </c>
      <c r="M52" s="15">
        <v>1</v>
      </c>
      <c r="N52" s="9">
        <v>1</v>
      </c>
      <c r="O52" s="9" t="s">
        <v>95</v>
      </c>
      <c r="P52" s="9">
        <v>0</v>
      </c>
      <c r="Q52" s="9">
        <v>1</v>
      </c>
      <c r="R52" s="9" t="s">
        <v>108</v>
      </c>
      <c r="S52" s="32"/>
      <c r="U52" s="10" t="e">
        <f>VLOOKUP(C52,[2]宇诺1!$B$9:$B$18,1,0)</f>
        <v>#N/A</v>
      </c>
      <c r="V52" s="10" t="e">
        <f>VLOOKUP(B52,[3]宏达1!$D$9:$D$17,1,0)</f>
        <v>#N/A</v>
      </c>
    </row>
    <row r="53" spans="1:22" s="10" customFormat="1" ht="31.2" customHeight="1" x14ac:dyDescent="0.25">
      <c r="A53" s="30"/>
      <c r="B53" s="31"/>
      <c r="C53" s="31"/>
      <c r="D53" s="31"/>
      <c r="E53" s="31"/>
      <c r="F53" s="34"/>
      <c r="G53" s="26"/>
      <c r="H53" s="25"/>
      <c r="I53" s="25"/>
      <c r="J53" s="26"/>
      <c r="K53" s="14" t="s">
        <v>51</v>
      </c>
      <c r="L53" s="15" t="s">
        <v>22</v>
      </c>
      <c r="M53" s="15">
        <v>1</v>
      </c>
      <c r="N53" s="9">
        <v>1</v>
      </c>
      <c r="O53" s="9" t="s">
        <v>96</v>
      </c>
      <c r="P53" s="9">
        <v>0</v>
      </c>
      <c r="Q53" s="9">
        <v>1</v>
      </c>
      <c r="R53" s="9" t="s">
        <v>108</v>
      </c>
      <c r="S53" s="32"/>
      <c r="U53" s="10" t="e">
        <f>VLOOKUP(C53,[2]宇诺1!$B$9:$B$18,1,0)</f>
        <v>#N/A</v>
      </c>
      <c r="V53" s="10" t="e">
        <f>VLOOKUP(B53,[3]宏达1!$D$9:$D$17,1,0)</f>
        <v>#N/A</v>
      </c>
    </row>
    <row r="54" spans="1:22" s="10" customFormat="1" ht="31.2" customHeight="1" x14ac:dyDescent="0.25">
      <c r="A54" s="30"/>
      <c r="B54" s="31"/>
      <c r="C54" s="31"/>
      <c r="D54" s="31"/>
      <c r="E54" s="31"/>
      <c r="F54" s="34"/>
      <c r="G54" s="26"/>
      <c r="H54" s="25"/>
      <c r="I54" s="25"/>
      <c r="J54" s="26"/>
      <c r="K54" s="14" t="s">
        <v>55</v>
      </c>
      <c r="L54" s="15" t="s">
        <v>19</v>
      </c>
      <c r="M54" s="15">
        <v>1</v>
      </c>
      <c r="N54" s="9">
        <v>1</v>
      </c>
      <c r="O54" s="9" t="s">
        <v>97</v>
      </c>
      <c r="P54" s="9">
        <v>0</v>
      </c>
      <c r="Q54" s="9">
        <v>1</v>
      </c>
      <c r="R54" s="9" t="s">
        <v>108</v>
      </c>
      <c r="S54" s="32"/>
      <c r="U54" s="10" t="e">
        <f>VLOOKUP(C54,[2]宇诺1!$B$9:$B$18,1,0)</f>
        <v>#N/A</v>
      </c>
      <c r="V54" s="10" t="e">
        <f>VLOOKUP(B54,[3]宏达1!$D$9:$D$17,1,0)</f>
        <v>#N/A</v>
      </c>
    </row>
    <row r="55" spans="1:22" s="10" customFormat="1" ht="31.2" customHeight="1" x14ac:dyDescent="0.25">
      <c r="A55" s="30"/>
      <c r="B55" s="31"/>
      <c r="C55" s="31"/>
      <c r="D55" s="31"/>
      <c r="E55" s="31"/>
      <c r="F55" s="34"/>
      <c r="G55" s="26"/>
      <c r="H55" s="25"/>
      <c r="I55" s="25"/>
      <c r="J55" s="26"/>
      <c r="K55" s="14" t="s">
        <v>56</v>
      </c>
      <c r="L55" s="15" t="s">
        <v>19</v>
      </c>
      <c r="M55" s="15">
        <v>1</v>
      </c>
      <c r="N55" s="9">
        <v>1</v>
      </c>
      <c r="O55" s="9" t="s">
        <v>98</v>
      </c>
      <c r="P55" s="9">
        <v>0</v>
      </c>
      <c r="Q55" s="9">
        <v>1</v>
      </c>
      <c r="R55" s="9" t="s">
        <v>108</v>
      </c>
      <c r="S55" s="32"/>
      <c r="U55" s="10" t="e">
        <f>VLOOKUP(C55,[2]宇诺1!$B$9:$B$18,1,0)</f>
        <v>#N/A</v>
      </c>
      <c r="V55" s="10" t="e">
        <f>VLOOKUP(B55,[3]宏达1!$D$9:$D$17,1,0)</f>
        <v>#N/A</v>
      </c>
    </row>
    <row r="56" spans="1:22" s="10" customFormat="1" ht="31.2" customHeight="1" x14ac:dyDescent="0.25">
      <c r="A56" s="30"/>
      <c r="B56" s="31"/>
      <c r="C56" s="31"/>
      <c r="D56" s="31"/>
      <c r="E56" s="31"/>
      <c r="F56" s="35"/>
      <c r="G56" s="26"/>
      <c r="H56" s="25"/>
      <c r="I56" s="25"/>
      <c r="J56" s="26"/>
      <c r="K56" s="14" t="s">
        <v>57</v>
      </c>
      <c r="L56" s="15" t="s">
        <v>33</v>
      </c>
      <c r="M56" s="15">
        <v>2</v>
      </c>
      <c r="N56" s="9">
        <v>1</v>
      </c>
      <c r="O56" s="9" t="s">
        <v>99</v>
      </c>
      <c r="P56" s="9">
        <v>0</v>
      </c>
      <c r="Q56" s="9">
        <v>1</v>
      </c>
      <c r="R56" s="9" t="s">
        <v>108</v>
      </c>
      <c r="S56" s="32"/>
      <c r="U56" s="10" t="e">
        <f>VLOOKUP(C56,[2]宇诺1!$B$9:$B$18,1,0)</f>
        <v>#N/A</v>
      </c>
      <c r="V56" s="10" t="e">
        <f>VLOOKUP(B56,[3]宏达1!$D$9:$D$17,1,0)</f>
        <v>#N/A</v>
      </c>
    </row>
    <row r="57" spans="1:22" ht="21.6" customHeight="1" x14ac:dyDescent="0.25">
      <c r="P57" s="24">
        <f>SUM(P3:P56)</f>
        <v>33</v>
      </c>
    </row>
    <row r="58" spans="1:22" ht="25.2" customHeight="1" x14ac:dyDescent="0.25"/>
  </sheetData>
  <autoFilter ref="A2:AR57" xr:uid="{536E4D81-FECB-44FF-A5C2-1F61BE541F80}"/>
  <mergeCells count="71">
    <mergeCell ref="F12:F14"/>
    <mergeCell ref="F15:F18"/>
    <mergeCell ref="F19:F22"/>
    <mergeCell ref="F23:F26"/>
    <mergeCell ref="F27:F36"/>
    <mergeCell ref="A1:S1"/>
    <mergeCell ref="A3:A5"/>
    <mergeCell ref="B3:B5"/>
    <mergeCell ref="C3:C5"/>
    <mergeCell ref="D3:D5"/>
    <mergeCell ref="E3:E5"/>
    <mergeCell ref="S3:S5"/>
    <mergeCell ref="F3:F5"/>
    <mergeCell ref="S6:S8"/>
    <mergeCell ref="A9:A11"/>
    <mergeCell ref="B9:B11"/>
    <mergeCell ref="C9:C11"/>
    <mergeCell ref="D9:D11"/>
    <mergeCell ref="E9:E11"/>
    <mergeCell ref="S9:S11"/>
    <mergeCell ref="A6:A8"/>
    <mergeCell ref="B6:B8"/>
    <mergeCell ref="C6:C8"/>
    <mergeCell ref="D6:D8"/>
    <mergeCell ref="E6:E8"/>
    <mergeCell ref="F6:F8"/>
    <mergeCell ref="F9:F11"/>
    <mergeCell ref="E19:E22"/>
    <mergeCell ref="S19:S22"/>
    <mergeCell ref="S12:S14"/>
    <mergeCell ref="A15:A18"/>
    <mergeCell ref="B15:B18"/>
    <mergeCell ref="C15:C18"/>
    <mergeCell ref="D15:D18"/>
    <mergeCell ref="E15:E18"/>
    <mergeCell ref="S15:S18"/>
    <mergeCell ref="A12:A14"/>
    <mergeCell ref="B12:B14"/>
    <mergeCell ref="C12:C14"/>
    <mergeCell ref="D12:D14"/>
    <mergeCell ref="E12:E14"/>
    <mergeCell ref="A19:A22"/>
    <mergeCell ref="B19:B22"/>
    <mergeCell ref="C19:C22"/>
    <mergeCell ref="D19:D22"/>
    <mergeCell ref="E27:E36"/>
    <mergeCell ref="S27:S36"/>
    <mergeCell ref="A23:A26"/>
    <mergeCell ref="B23:B26"/>
    <mergeCell ref="C23:C26"/>
    <mergeCell ref="D23:D26"/>
    <mergeCell ref="E23:E26"/>
    <mergeCell ref="S23:S26"/>
    <mergeCell ref="A27:A36"/>
    <mergeCell ref="B27:B36"/>
    <mergeCell ref="C27:C36"/>
    <mergeCell ref="D27:D36"/>
    <mergeCell ref="S37:S46"/>
    <mergeCell ref="A47:A56"/>
    <mergeCell ref="B47:B56"/>
    <mergeCell ref="C47:C56"/>
    <mergeCell ref="D47:D56"/>
    <mergeCell ref="E47:E56"/>
    <mergeCell ref="S47:S56"/>
    <mergeCell ref="A37:A46"/>
    <mergeCell ref="B37:B46"/>
    <mergeCell ref="C37:C46"/>
    <mergeCell ref="D37:D46"/>
    <mergeCell ref="E37:E46"/>
    <mergeCell ref="F37:F46"/>
    <mergeCell ref="F47:F56"/>
  </mergeCells>
  <phoneticPr fontId="3" type="noConversion"/>
  <conditionalFormatting sqref="B117:C1048576 B2:C3 B6:C6">
    <cfRule type="duplicateValues" dxfId="10" priority="25"/>
  </conditionalFormatting>
  <conditionalFormatting sqref="C9">
    <cfRule type="duplicateValues" dxfId="9" priority="24"/>
  </conditionalFormatting>
  <conditionalFormatting sqref="C12">
    <cfRule type="duplicateValues" dxfId="8" priority="23"/>
  </conditionalFormatting>
  <conditionalFormatting sqref="C15">
    <cfRule type="duplicateValues" dxfId="7" priority="22"/>
  </conditionalFormatting>
  <conditionalFormatting sqref="C19">
    <cfRule type="duplicateValues" dxfId="6" priority="16"/>
  </conditionalFormatting>
  <conditionalFormatting sqref="C23">
    <cfRule type="duplicateValues" dxfId="5" priority="11"/>
  </conditionalFormatting>
  <conditionalFormatting sqref="C27">
    <cfRule type="duplicateValues" dxfId="4" priority="4"/>
  </conditionalFormatting>
  <conditionalFormatting sqref="C47">
    <cfRule type="duplicateValues" dxfId="3" priority="3"/>
  </conditionalFormatting>
  <conditionalFormatting sqref="O1:O1048576">
    <cfRule type="duplicateValues" dxfId="2" priority="2"/>
  </conditionalFormatting>
  <conditionalFormatting sqref="C37">
    <cfRule type="duplicateValues" dxfId="1" priority="1"/>
  </conditionalFormatting>
  <conditionalFormatting sqref="B9 D9:F9">
    <cfRule type="duplicateValues" dxfId="0" priority="28"/>
  </conditionalFormatting>
  <printOptions horizontalCentered="1"/>
  <pageMargins left="0.19685039370078741" right="0.19685039370078741" top="0.59055118110236227" bottom="0.39370078740157483" header="0.27559055118110237" footer="0.31496062992125984"/>
  <pageSetup paperSize="9" scale="52" orientation="portrait" r:id="rId1"/>
  <rowBreaks count="2" manualBreakCount="2">
    <brk id="26" max="15" man="1"/>
    <brk id="3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鑫昌</vt:lpstr>
      <vt:lpstr>鑫昌!Print_Area</vt:lpstr>
      <vt:lpstr>鑫昌!Print_Titles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2022-09-30T06:04:50Z</cp:lastPrinted>
  <dcterms:created xsi:type="dcterms:W3CDTF">2015-06-05T18:19:34Z</dcterms:created>
  <dcterms:modified xsi:type="dcterms:W3CDTF">2022-10-15T01:46:15Z</dcterms:modified>
</cp:coreProperties>
</file>