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1025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工装汇总表!$A$1:$Y$13</definedName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V7" i="7" l="1"/>
  <c r="R7" i="7"/>
  <c r="Q71" i="13"/>
  <c r="P71" i="13"/>
  <c r="I71" i="13"/>
  <c r="H71" i="13"/>
  <c r="Q70" i="13"/>
  <c r="P70" i="13"/>
  <c r="I70" i="13"/>
  <c r="H70" i="13"/>
  <c r="Q69" i="13"/>
  <c r="P69" i="13"/>
  <c r="I69" i="13"/>
  <c r="H69" i="13"/>
  <c r="Q68" i="13"/>
  <c r="P68" i="13"/>
  <c r="I68" i="13"/>
  <c r="H68" i="13"/>
  <c r="Q67" i="13"/>
  <c r="P67" i="13"/>
  <c r="I67" i="13"/>
  <c r="H67" i="13"/>
  <c r="Q66" i="13"/>
  <c r="P66" i="13"/>
  <c r="I66" i="13"/>
  <c r="Q72" i="13"/>
  <c r="H66" i="13"/>
  <c r="P72" i="13"/>
  <c r="Q63" i="13"/>
  <c r="P63" i="13"/>
  <c r="I63" i="13"/>
  <c r="H63" i="13"/>
  <c r="Q62" i="13"/>
  <c r="P62" i="13"/>
  <c r="I62" i="13"/>
  <c r="H62" i="13"/>
  <c r="Q61" i="13"/>
  <c r="P61" i="13"/>
  <c r="I61" i="13"/>
  <c r="H61" i="13"/>
  <c r="Q60" i="13"/>
  <c r="P60" i="13"/>
  <c r="I60" i="13"/>
  <c r="H60" i="13"/>
  <c r="Q59" i="13"/>
  <c r="P59" i="13"/>
  <c r="I59" i="13"/>
  <c r="H59" i="13"/>
  <c r="Q58" i="13"/>
  <c r="P58" i="13"/>
  <c r="I58" i="13"/>
  <c r="Q64" i="13"/>
  <c r="H58" i="13"/>
  <c r="P64" i="13"/>
  <c r="P54" i="13"/>
  <c r="N54" i="13"/>
  <c r="P53" i="13"/>
  <c r="N53" i="13"/>
  <c r="P52" i="13"/>
  <c r="N52" i="13"/>
  <c r="P51" i="13"/>
  <c r="N51" i="13"/>
  <c r="P50" i="13"/>
  <c r="N50" i="13"/>
  <c r="P49" i="13"/>
  <c r="N49" i="13"/>
  <c r="P48" i="13"/>
  <c r="N48" i="13"/>
  <c r="P47" i="13"/>
  <c r="N47" i="13"/>
  <c r="P46" i="13"/>
  <c r="N46" i="13"/>
  <c r="P45" i="13"/>
  <c r="N45" i="13"/>
  <c r="P44" i="13"/>
  <c r="N44" i="13"/>
  <c r="P43" i="13"/>
  <c r="N43" i="13"/>
  <c r="P42" i="13"/>
  <c r="N42" i="13"/>
  <c r="P41" i="13"/>
  <c r="N41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34" i="13"/>
  <c r="N34" i="13"/>
  <c r="P33" i="13"/>
  <c r="P55" i="13"/>
  <c r="N33" i="13"/>
  <c r="N55" i="13"/>
  <c r="N29" i="13"/>
  <c r="L29" i="13"/>
  <c r="N28" i="13"/>
  <c r="L28" i="13"/>
  <c r="N27" i="13"/>
  <c r="L27" i="13"/>
  <c r="L30" i="13"/>
  <c r="F74" i="13"/>
  <c r="F75" i="13"/>
  <c r="L76" i="13"/>
  <c r="N30" i="13"/>
  <c r="P29" i="13"/>
  <c r="R72" i="13"/>
  <c r="R71" i="13"/>
  <c r="J71" i="13"/>
  <c r="R70" i="13"/>
  <c r="J70" i="13"/>
  <c r="R69" i="13"/>
  <c r="J69" i="13"/>
  <c r="R68" i="13"/>
  <c r="J68" i="13"/>
  <c r="R67" i="13"/>
  <c r="J67" i="13"/>
  <c r="R66" i="13"/>
  <c r="J66" i="13"/>
  <c r="R64" i="13"/>
  <c r="R63" i="13"/>
  <c r="J63" i="13"/>
  <c r="R62" i="13"/>
  <c r="J62" i="13"/>
  <c r="R61" i="13"/>
  <c r="J61" i="13"/>
  <c r="R60" i="13"/>
  <c r="J60" i="13"/>
  <c r="R59" i="13"/>
  <c r="J59" i="13"/>
  <c r="R58" i="13"/>
  <c r="J58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74" i="13"/>
  <c r="P27" i="13"/>
  <c r="P30" i="13"/>
  <c r="P28" i="13"/>
  <c r="H11" i="4"/>
  <c r="I11" i="4"/>
</calcChain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36" authorId="0" shapeId="0">
      <text>
        <r>
          <rPr>
            <sz val="9"/>
            <color indexed="81"/>
            <rFont val="宋体"/>
            <family val="3"/>
            <charset val="134"/>
          </rPr>
          <t>每支价格</t>
        </r>
      </text>
    </comment>
    <comment ref="I45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I47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47" authorId="0" shapeId="0">
      <text>
        <r>
          <rPr>
            <sz val="9"/>
            <color indexed="81"/>
            <rFont val="宋体"/>
            <family val="3"/>
            <charset val="134"/>
          </rPr>
          <t>每件费用</t>
        </r>
      </text>
    </comment>
    <comment ref="I48" authorId="0" shapeId="0">
      <text>
        <r>
          <rPr>
            <sz val="9"/>
            <color indexed="81"/>
            <rFont val="宋体"/>
            <family val="3"/>
            <charset val="134"/>
          </rPr>
          <t>点数</t>
        </r>
      </text>
    </comment>
    <comment ref="L48" authorId="0" shapeId="0">
      <text>
        <r>
          <rPr>
            <sz val="9"/>
            <color indexed="81"/>
            <rFont val="宋体"/>
            <family val="3"/>
            <charset val="134"/>
          </rPr>
          <t>每点费用</t>
        </r>
      </text>
    </comment>
    <comment ref="C50" authorId="1" shapeId="0">
      <text>
        <r>
          <rPr>
            <sz val="9"/>
            <rFont val="宋体"/>
            <family val="3"/>
            <charset val="134"/>
          </rPr>
          <t xml:space="preserve">冷却用
</t>
        </r>
      </text>
    </comment>
    <comment ref="C51" authorId="1" shapeId="0">
      <text>
        <r>
          <rPr>
            <sz val="9"/>
            <rFont val="宋体"/>
            <family val="3"/>
            <charset val="134"/>
          </rPr>
          <t>吹塑模具、
或是注塑模具防尘设计</t>
        </r>
      </text>
    </comment>
    <comment ref="C52" authorId="1" shapeId="0">
      <text>
        <r>
          <rPr>
            <sz val="9"/>
            <rFont val="宋体"/>
            <family val="3"/>
            <charset val="134"/>
          </rPr>
          <t>隔热、绝缘</t>
        </r>
      </text>
    </comment>
    <comment ref="C53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4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8" authorId="0" shapeId="0">
      <text>
        <r>
          <rPr>
            <b/>
            <sz val="9"/>
            <color indexed="81"/>
            <rFont val="宋体"/>
            <family val="3"/>
            <charset val="134"/>
          </rPr>
          <t>高数机加工</t>
        </r>
      </text>
    </comment>
    <comment ref="C59" authorId="0" shapeId="0">
      <text>
        <r>
          <rPr>
            <b/>
            <sz val="9"/>
            <color indexed="81"/>
            <rFont val="宋体"/>
            <family val="3"/>
            <charset val="134"/>
          </rPr>
          <t>镜面火花机加工</t>
        </r>
      </text>
    </comment>
    <comment ref="C60" authorId="0" shapeId="0">
      <text>
        <r>
          <rPr>
            <b/>
            <sz val="9"/>
            <color indexed="81"/>
            <rFont val="宋体"/>
            <family val="3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<sst xmlns="http://schemas.openxmlformats.org/spreadsheetml/2006/main" count="397" uniqueCount="254">
  <si>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</si>
  <si>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</si>
  <si>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</si>
  <si>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</si>
  <si>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</si>
  <si>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</si>
  <si>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</si>
  <si>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</si>
  <si>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</si>
  <si>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</si>
  <si>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</si>
  <si>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</si>
  <si>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</si>
  <si>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</si>
  <si>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</si>
  <si>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</si>
  <si>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</si>
  <si>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</si>
  <si>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</si>
  <si>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</si>
  <si>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</si>
  <si>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</si>
  <si>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</si>
  <si>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</si>
  <si>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</si>
  <si>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</si>
  <si>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</si>
  <si>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</si>
  <si>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</si>
  <si>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</si>
  <si>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</si>
  <si>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</si>
  <si>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</si>
  <si>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</si>
  <si>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</si>
  <si>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</si>
  <si>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</si>
  <si>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</si>
  <si>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</si>
  <si>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</si>
  <si>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</si>
  <si>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</si>
  <si>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</si>
  <si>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</si>
  <si>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</si>
  <si>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</si>
  <si>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</si>
  <si>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</si>
  <si>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</si>
  <si>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</si>
  <si>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</si>
  <si>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</si>
  <si>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</si>
  <si>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</si>
  <si>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</si>
  <si>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</si>
  <si>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</si>
  <si>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</si>
  <si>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</si>
  <si>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</si>
  <si>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</si>
  <si>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</si>
  <si>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</si>
  <si>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</si>
  <si>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</si>
  <si>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</si>
  <si>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</si>
  <si>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</si>
  <si>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</si>
  <si>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</si>
  <si>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</si>
  <si>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</si>
  <si>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</si>
  <si>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</si>
  <si>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</si>
  <si>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</si>
  <si>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</si>
  <si>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</si>
  <si>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</si>
  <si>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</si>
  <si>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</si>
  <si>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</si>
  <si>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</si>
  <si>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</si>
  <si>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</si>
  <si>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</si>
  <si>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</si>
  <si>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</si>
  <si>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</si>
  <si>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套</t>
    <phoneticPr fontId="14" type="noConversion"/>
  </si>
  <si>
    <t>编制：                           审核：                       会签：                                          批准：</t>
    <phoneticPr fontId="14" type="noConversion"/>
  </si>
  <si>
    <t>物料号</t>
    <phoneticPr fontId="14" type="noConversion"/>
  </si>
  <si>
    <t>物料名称</t>
    <phoneticPr fontId="14" type="noConversion"/>
  </si>
  <si>
    <t>光华荣昌模夹检具标准报价单</t>
    <phoneticPr fontId="24" type="noConversion"/>
  </si>
  <si>
    <t>项目名称及编号：</t>
    <phoneticPr fontId="24" type="noConversion"/>
  </si>
  <si>
    <t>基本信息</t>
  </si>
  <si>
    <t>报价单位</t>
    <phoneticPr fontId="24" type="noConversion"/>
  </si>
  <si>
    <t>加工周期</t>
    <phoneticPr fontId="24" type="noConversion"/>
  </si>
  <si>
    <t xml:space="preserve"> 30 天</t>
    <phoneticPr fontId="24" type="noConversion"/>
  </si>
  <si>
    <t>联系人及职务</t>
    <phoneticPr fontId="24" type="noConversion"/>
  </si>
  <si>
    <t>模夹检具编号</t>
    <phoneticPr fontId="24" type="noConversion"/>
  </si>
  <si>
    <t>电    话</t>
  </si>
  <si>
    <t>模具图片</t>
  </si>
  <si>
    <t>传    真</t>
  </si>
  <si>
    <t>总    成</t>
  </si>
  <si>
    <t>零件名称/编号</t>
  </si>
  <si>
    <t>名称：卡接4mm/物料编号：</t>
    <phoneticPr fontId="24" type="noConversion"/>
  </si>
  <si>
    <t>模夹检具类型</t>
    <phoneticPr fontId="24" type="noConversion"/>
  </si>
  <si>
    <t>注塑模具</t>
  </si>
  <si>
    <t>模夹检具尺寸（mm）</t>
    <phoneticPr fontId="24" type="noConversion"/>
  </si>
  <si>
    <t>长</t>
  </si>
  <si>
    <t>宽</t>
  </si>
  <si>
    <t>高</t>
  </si>
  <si>
    <t>模夹检具重量（吨）</t>
    <phoneticPr fontId="24" type="noConversion"/>
  </si>
  <si>
    <t>2T</t>
    <phoneticPr fontId="24" type="noConversion"/>
  </si>
  <si>
    <t>模具型腔数</t>
  </si>
  <si>
    <t>1*8</t>
    <phoneticPr fontId="24" type="noConversion"/>
  </si>
  <si>
    <t>模具寿命（万次）</t>
  </si>
  <si>
    <t>30万</t>
    <phoneticPr fontId="24" type="noConversion"/>
  </si>
  <si>
    <t>产品外形尺寸mm</t>
    <phoneticPr fontId="24" type="noConversion"/>
  </si>
  <si>
    <t>6.5*6.5*10</t>
    <phoneticPr fontId="24" type="noConversion"/>
  </si>
  <si>
    <t>交货期L/T(天）</t>
  </si>
  <si>
    <t>一次试模</t>
  </si>
  <si>
    <t>二次试模</t>
    <phoneticPr fontId="24" type="noConversion"/>
  </si>
  <si>
    <t>正式交付</t>
  </si>
  <si>
    <t>30天</t>
    <phoneticPr fontId="24" type="noConversion"/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</si>
  <si>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</si>
  <si>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</si>
  <si>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</si>
  <si>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</si>
  <si>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</si>
  <si>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</si>
  <si>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</si>
  <si>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</si>
  <si>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</si>
  <si>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</si>
  <si>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</si>
  <si>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  <phoneticPr fontId="24" type="noConversion"/>
  </si>
  <si>
    <t>CAE分析</t>
    <phoneticPr fontId="24" type="noConversion"/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</si>
  <si>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</si>
  <si>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</si>
  <si>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</si>
  <si>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</si>
  <si>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</si>
  <si>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</si>
  <si>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</si>
  <si>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</si>
  <si>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</si>
  <si>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</si>
  <si>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  <phoneticPr fontId="24" type="noConversion"/>
  </si>
  <si>
    <t>350*300*470</t>
    <phoneticPr fontId="24" type="noConversion"/>
  </si>
  <si>
    <t>型    腔</t>
  </si>
  <si>
    <t>瑞典一胜百718HH</t>
    <phoneticPr fontId="24" type="noConversion"/>
  </si>
  <si>
    <t>300*250*35</t>
    <phoneticPr fontId="24" type="noConversion"/>
  </si>
  <si>
    <t>型    芯</t>
  </si>
  <si>
    <t>300*250*40</t>
    <phoneticPr fontId="24" type="noConversion"/>
  </si>
  <si>
    <t>镶    件</t>
  </si>
  <si>
    <t>日立SKD61</t>
    <phoneticPr fontId="24" type="noConversion"/>
  </si>
  <si>
    <t>ø6*35</t>
    <phoneticPr fontId="24" type="noConversion"/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</si>
  <si>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</si>
  <si>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</si>
  <si>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</si>
  <si>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</si>
  <si>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</si>
  <si>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</si>
  <si>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</si>
  <si>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</si>
  <si>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</si>
  <si>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  <phoneticPr fontId="24" type="noConversion"/>
  </si>
  <si>
    <t>ø45*100</t>
    <phoneticPr fontId="24" type="noConversion"/>
  </si>
  <si>
    <t>油    缸</t>
  </si>
  <si>
    <t>顶针</t>
  </si>
  <si>
    <t>ø6.5*35</t>
    <phoneticPr fontId="24" type="noConversion"/>
  </si>
  <si>
    <t>浇道/热流道</t>
  </si>
  <si>
    <t>韩国YUDO</t>
    <phoneticPr fontId="24" type="noConversion"/>
  </si>
  <si>
    <t>200*100*80</t>
    <phoneticPr fontId="24" type="noConversion"/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</si>
  <si>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</si>
  <si>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</si>
  <si>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</si>
  <si>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</si>
  <si>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</si>
  <si>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</si>
  <si>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</si>
  <si>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</si>
  <si>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</si>
  <si>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</si>
  <si>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  <phoneticPr fontId="24" type="noConversion"/>
  </si>
  <si>
    <t>电火花</t>
  </si>
  <si>
    <t>合模机+研配</t>
    <phoneticPr fontId="24" type="noConversion"/>
  </si>
  <si>
    <t>慢线切割</t>
    <phoneticPr fontId="24" type="noConversion"/>
  </si>
  <si>
    <t>钳工</t>
  </si>
  <si>
    <t>普通机加工</t>
  </si>
  <si>
    <t>三坐标检测
（型芯+型腔）</t>
    <phoneticPr fontId="24" type="noConversion"/>
  </si>
  <si>
    <t>深孔钻</t>
  </si>
  <si>
    <t>其他</t>
  </si>
  <si>
    <t>特种热处理</t>
  </si>
  <si>
    <t>试模费用</t>
    <phoneticPr fontId="24" type="noConversion"/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</si>
  <si>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</si>
  <si>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</si>
  <si>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</si>
  <si>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</si>
  <si>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</si>
  <si>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</si>
  <si>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  <phoneticPr fontId="24" type="noConversion"/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</si>
  <si>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</si>
  <si>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</si>
  <si>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</si>
  <si>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</si>
  <si>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  <phoneticPr fontId="24" type="noConversion"/>
  </si>
  <si>
    <t>2)工作表格可以复制，工作表名称按照M1,M2,M3……来编写，所有表格在一个EXCEL文件中。</t>
  </si>
  <si>
    <t>2)比例%是指此项费用占总造价的百分比。</t>
  </si>
  <si>
    <t>原材料名称规格</t>
    <phoneticPr fontId="14" type="noConversion"/>
  </si>
  <si>
    <t>产品加工周期（秒）</t>
    <phoneticPr fontId="14" type="noConversion"/>
  </si>
  <si>
    <t>产品毛重（g）</t>
    <phoneticPr fontId="14" type="noConversion"/>
  </si>
  <si>
    <t>产品净重（g）</t>
    <phoneticPr fontId="14" type="noConversion"/>
  </si>
  <si>
    <t>产品</t>
    <phoneticPr fontId="14" type="noConversion"/>
  </si>
  <si>
    <t>原材料名称及规格</t>
    <phoneticPr fontId="14" type="noConversion"/>
  </si>
  <si>
    <t>净重（g）</t>
    <phoneticPr fontId="14" type="noConversion"/>
  </si>
  <si>
    <t>配套生产设备名称及吨位</t>
    <phoneticPr fontId="24" type="noConversion"/>
  </si>
  <si>
    <t>产品加工周期（秒）</t>
    <phoneticPr fontId="14" type="noConversion"/>
  </si>
  <si>
    <t>使用寿命（万次）</t>
    <phoneticPr fontId="14" type="noConversion"/>
  </si>
  <si>
    <t>工装名称</t>
    <phoneticPr fontId="14" type="noConversion"/>
  </si>
  <si>
    <t>工装编号</t>
    <phoneticPr fontId="14" type="noConversion"/>
  </si>
  <si>
    <t>模腔</t>
    <phoneticPr fontId="14" type="noConversion"/>
  </si>
  <si>
    <t>工装重量（吨）</t>
    <phoneticPr fontId="14" type="noConversion"/>
  </si>
  <si>
    <t>工装尺寸（长宽高mm）</t>
    <phoneticPr fontId="14" type="noConversion"/>
  </si>
  <si>
    <t>工装费</t>
    <phoneticPr fontId="14" type="noConversion"/>
  </si>
  <si>
    <t>——</t>
    <phoneticPr fontId="14" type="noConversion"/>
  </si>
  <si>
    <t>开发周期（天）</t>
    <phoneticPr fontId="14" type="noConversion"/>
  </si>
  <si>
    <t>付款方式（电汇/电汇不扣点/汇票、分期付款条件及比例）</t>
    <phoneticPr fontId="14" type="noConversion"/>
  </si>
  <si>
    <t>说     明（包括但不限于模具摊销数量或期限、皮纹，产品丝印、镶件、机加工、表面处理等）</t>
    <phoneticPr fontId="14" type="noConversion"/>
  </si>
  <si>
    <t>工装目标价格</t>
    <phoneticPr fontId="14" type="noConversion"/>
  </si>
  <si>
    <t>报批工装价格</t>
    <phoneticPr fontId="14" type="noConversion"/>
  </si>
  <si>
    <t>报   批</t>
    <phoneticPr fontId="14" type="noConversion"/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</si>
  <si>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  <phoneticPr fontId="14" type="noConversion"/>
  </si>
  <si>
    <t>配套生产设备名称规格及吨位</t>
    <phoneticPr fontId="14" type="noConversion"/>
  </si>
  <si>
    <t>工装报价评审汇总表（未税，元）</t>
    <phoneticPr fontId="16" type="noConversion"/>
  </si>
  <si>
    <t>焊接件</t>
    <phoneticPr fontId="14" type="noConversion"/>
  </si>
  <si>
    <t>L6000</t>
    <phoneticPr fontId="14" type="noConversion"/>
  </si>
  <si>
    <t>SHT0014415</t>
    <phoneticPr fontId="24" type="noConversion"/>
  </si>
  <si>
    <t>副司机焊接支架</t>
    <phoneticPr fontId="24" type="noConversion"/>
  </si>
  <si>
    <t>——</t>
    <phoneticPr fontId="14" type="noConversion"/>
  </si>
  <si>
    <t>总成焊胎</t>
    <phoneticPr fontId="14" type="noConversion"/>
  </si>
  <si>
    <t>940*700*20</t>
    <phoneticPr fontId="14" type="noConversion"/>
  </si>
  <si>
    <t>450*350*20</t>
    <phoneticPr fontId="14" type="noConversion"/>
  </si>
  <si>
    <t>450*3550*20</t>
    <phoneticPr fontId="14" type="noConversion"/>
  </si>
  <si>
    <t>无模摊</t>
    <phoneticPr fontId="14" type="noConversion"/>
  </si>
  <si>
    <t>保定齐稳</t>
    <phoneticPr fontId="14" type="noConversion"/>
  </si>
  <si>
    <t>天津朗力</t>
    <phoneticPr fontId="14" type="noConversion"/>
  </si>
  <si>
    <t>3周</t>
    <phoneticPr fontId="14" type="noConversion"/>
  </si>
  <si>
    <t>30天</t>
    <phoneticPr fontId="14" type="noConversion"/>
  </si>
  <si>
    <t>100%预付</t>
    <phoneticPr fontId="14" type="noConversion"/>
  </si>
  <si>
    <t>预付30%，验收合格支付70%</t>
    <phoneticPr fontId="14" type="noConversion"/>
  </si>
  <si>
    <t xml:space="preserve">评审结果及定点理由：天机朗力成本较低且加工周期较短，并且为合格供应商，建议本次定点天津朗力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</si>
</sst>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¥&quot;#,##0.00;&quot;¥&quot;\-#,##0.00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#,##0.00_ "/>
    <numFmt numFmtId="182" formatCode="#,##0_ "/>
    <numFmt numFmtId="183" formatCode="&quot;¥&quot;#,##0.00_);[Red]\(&quot;¥&quot;#,##0.00\)"/>
    <numFmt numFmtId="184" formatCode="_ * #,##0_ ;_ * \-#,##0_ ;_ * &quot;-&quot;??_ ;_ @_ 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华文仿宋"/>
      <family val="3"/>
      <charset val="134"/>
    </font>
    <font>
      <b/>
      <sz val="14"/>
      <name val="Arial"/>
      <family val="2"/>
    </font>
    <font>
      <b/>
      <sz val="9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24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10"/>
      <color indexed="10"/>
      <name val="Arial"/>
      <family val="2"/>
    </font>
    <font>
      <b/>
      <sz val="9"/>
      <color indexed="10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0"/>
      <color indexed="10"/>
      <name val="Arial"/>
      <family val="2"/>
    </font>
    <font>
      <sz val="18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0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/>
    <xf numFmtId="0" fontId="25" fillId="0" borderId="3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0" borderId="0"/>
  </cellStyleXfs>
  <cellXfs count="38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 wrapText="1"/>
    </xf>
    <xf numFmtId="178" fontId="11" fillId="0" borderId="20" xfId="11" applyNumberFormat="1" applyFont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" fillId="0" borderId="0" xfId="8" applyAlignment="1"/>
    <xf numFmtId="0" fontId="3" fillId="0" borderId="0" xfId="8" applyFont="1" applyAlignment="1">
      <alignment vertical="center"/>
    </xf>
    <xf numFmtId="0" fontId="49" fillId="11" borderId="27" xfId="307" applyFont="1" applyFill="1" applyBorder="1" applyAlignment="1" applyProtection="1">
      <protection locked="0"/>
    </xf>
    <xf numFmtId="0" fontId="50" fillId="11" borderId="28" xfId="307" applyFont="1" applyFill="1" applyBorder="1" applyAlignment="1" applyProtection="1">
      <alignment horizontal="left" vertical="center"/>
    </xf>
    <xf numFmtId="0" fontId="49" fillId="11" borderId="28" xfId="307" applyFont="1" applyFill="1" applyBorder="1" applyAlignment="1" applyProtection="1">
      <protection locked="0"/>
    </xf>
    <xf numFmtId="0" fontId="49" fillId="11" borderId="28" xfId="307" applyFont="1" applyFill="1" applyBorder="1" applyAlignment="1" applyProtection="1"/>
    <xf numFmtId="0" fontId="50" fillId="11" borderId="28" xfId="307" applyFont="1" applyFill="1" applyBorder="1" applyAlignment="1" applyProtection="1">
      <alignment horizontal="right" vertical="center"/>
    </xf>
    <xf numFmtId="0" fontId="50" fillId="11" borderId="28" xfId="307" applyFont="1" applyFill="1" applyBorder="1" applyAlignment="1" applyProtection="1">
      <alignment horizontal="right" vertical="center"/>
      <protection locked="0"/>
    </xf>
    <xf numFmtId="0" fontId="49" fillId="11" borderId="29" xfId="307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alignment horizontal="center" vertical="center"/>
    </xf>
    <xf numFmtId="0" fontId="19" fillId="0" borderId="20" xfId="8" applyFont="1" applyBorder="1" applyAlignment="1">
      <alignment horizontal="center"/>
    </xf>
    <xf numFmtId="0" fontId="53" fillId="0" borderId="20" xfId="8" applyFont="1" applyFill="1" applyBorder="1" applyAlignment="1" applyProtection="1">
      <alignment horizontal="center"/>
      <protection locked="0"/>
    </xf>
    <xf numFmtId="0" fontId="25" fillId="0" borderId="20" xfId="8" applyFont="1" applyFill="1" applyBorder="1" applyAlignment="1" applyProtection="1">
      <alignment horizontal="center"/>
      <protection locked="0"/>
    </xf>
    <xf numFmtId="0" fontId="53" fillId="0" borderId="20" xfId="8" applyFont="1" applyFill="1" applyBorder="1" applyAlignment="1" applyProtection="1">
      <alignment horizontal="center"/>
    </xf>
    <xf numFmtId="0" fontId="53" fillId="0" borderId="38" xfId="8" applyFont="1" applyFill="1" applyBorder="1" applyAlignment="1" applyProtection="1">
      <alignment horizontal="center"/>
    </xf>
    <xf numFmtId="181" fontId="56" fillId="5" borderId="20" xfId="8" applyNumberFormat="1" applyFont="1" applyFill="1" applyBorder="1" applyAlignment="1" applyProtection="1">
      <alignment wrapText="1"/>
      <protection locked="0"/>
    </xf>
    <xf numFmtId="181" fontId="53" fillId="0" borderId="20" xfId="8" applyNumberFormat="1" applyFont="1" applyFill="1" applyBorder="1" applyAlignment="1" applyProtection="1">
      <protection locked="0"/>
    </xf>
    <xf numFmtId="181" fontId="56" fillId="5" borderId="20" xfId="8" applyNumberFormat="1" applyFont="1" applyFill="1" applyBorder="1" applyAlignment="1" applyProtection="1">
      <protection locked="0"/>
    </xf>
    <xf numFmtId="10" fontId="59" fillId="14" borderId="38" xfId="8" applyNumberFormat="1" applyFont="1" applyFill="1" applyBorder="1" applyAlignment="1" applyProtection="1"/>
    <xf numFmtId="0" fontId="51" fillId="0" borderId="20" xfId="8" applyFont="1" applyFill="1" applyBorder="1" applyAlignment="1" applyProtection="1">
      <alignment horizontal="center" vertical="center"/>
      <protection locked="0"/>
    </xf>
    <xf numFmtId="10" fontId="60" fillId="14" borderId="38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>
      <alignment horizontal="center" shrinkToFit="1"/>
    </xf>
    <xf numFmtId="0" fontId="62" fillId="0" borderId="35" xfId="8" applyFont="1" applyFill="1" applyBorder="1" applyAlignment="1" applyProtection="1">
      <alignment horizontal="center"/>
    </xf>
    <xf numFmtId="0" fontId="62" fillId="0" borderId="38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/>
    <xf numFmtId="182" fontId="62" fillId="0" borderId="20" xfId="8" applyNumberFormat="1" applyFont="1" applyFill="1" applyBorder="1" applyAlignment="1" applyProtection="1">
      <alignment horizontal="center"/>
      <protection locked="0"/>
    </xf>
    <xf numFmtId="182" fontId="56" fillId="5" borderId="20" xfId="8" applyNumberFormat="1" applyFont="1" applyFill="1" applyBorder="1" applyAlignment="1" applyProtection="1">
      <protection locked="0"/>
    </xf>
    <xf numFmtId="181" fontId="53" fillId="0" borderId="20" xfId="8" applyNumberFormat="1" applyFont="1" applyFill="1" applyBorder="1" applyAlignment="1" applyProtection="1">
      <alignment horizontal="center"/>
      <protection locked="0"/>
    </xf>
    <xf numFmtId="181" fontId="62" fillId="5" borderId="20" xfId="8" applyNumberFormat="1" applyFont="1" applyFill="1" applyBorder="1" applyAlignment="1" applyProtection="1"/>
    <xf numFmtId="181" fontId="59" fillId="14" borderId="35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wrapText="1"/>
      <protection locked="0"/>
    </xf>
    <xf numFmtId="182" fontId="62" fillId="0" borderId="20" xfId="8" applyNumberFormat="1" applyFont="1" applyFill="1" applyBorder="1" applyAlignment="1" applyProtection="1">
      <protection locked="0"/>
    </xf>
    <xf numFmtId="181" fontId="59" fillId="0" borderId="20" xfId="8" applyNumberFormat="1" applyFont="1" applyFill="1" applyBorder="1" applyAlignment="1" applyProtection="1">
      <protection locked="0"/>
    </xf>
    <xf numFmtId="0" fontId="62" fillId="0" borderId="20" xfId="8" applyFont="1" applyFill="1" applyBorder="1" applyAlignment="1" applyProtection="1">
      <protection locked="0"/>
    </xf>
    <xf numFmtId="182" fontId="56" fillId="5" borderId="20" xfId="8" applyNumberFormat="1" applyFont="1" applyFill="1" applyBorder="1" applyAlignment="1" applyProtection="1"/>
    <xf numFmtId="181" fontId="62" fillId="0" borderId="20" xfId="8" applyNumberFormat="1" applyFont="1" applyFill="1" applyBorder="1" applyAlignment="1" applyProtection="1">
      <protection locked="0"/>
    </xf>
    <xf numFmtId="181" fontId="51" fillId="5" borderId="20" xfId="8" applyNumberFormat="1" applyFont="1" applyFill="1" applyBorder="1" applyAlignment="1" applyProtection="1"/>
    <xf numFmtId="181" fontId="60" fillId="14" borderId="35" xfId="8" applyNumberFormat="1" applyFont="1" applyFill="1" applyBorder="1" applyAlignment="1" applyProtection="1"/>
    <xf numFmtId="0" fontId="53" fillId="0" borderId="35" xfId="8" applyFont="1" applyFill="1" applyBorder="1" applyAlignment="1" applyProtection="1">
      <alignment horizontal="center"/>
    </xf>
    <xf numFmtId="182" fontId="53" fillId="0" borderId="20" xfId="8" applyNumberFormat="1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protection locked="0"/>
    </xf>
    <xf numFmtId="181" fontId="53" fillId="5" borderId="20" xfId="8" applyNumberFormat="1" applyFont="1" applyFill="1" applyBorder="1" applyAlignment="1" applyProtection="1">
      <protection locked="0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41" xfId="8" applyFont="1" applyFill="1" applyBorder="1" applyAlignment="1" applyProtection="1">
      <protection locked="0"/>
    </xf>
    <xf numFmtId="0" fontId="53" fillId="0" borderId="0" xfId="8" applyFont="1" applyBorder="1" applyAlignment="1" applyProtection="1">
      <protection locked="0"/>
    </xf>
    <xf numFmtId="0" fontId="53" fillId="0" borderId="0" xfId="8" applyFont="1" applyFill="1" applyBorder="1" applyAlignment="1" applyProtection="1">
      <protection locked="0"/>
    </xf>
    <xf numFmtId="10" fontId="53" fillId="5" borderId="42" xfId="8" applyNumberFormat="1" applyFont="1" applyFill="1" applyBorder="1" applyAlignment="1" applyProtection="1"/>
    <xf numFmtId="0" fontId="53" fillId="0" borderId="42" xfId="8" applyFont="1" applyFill="1" applyBorder="1" applyAlignment="1" applyProtection="1">
      <protection locked="0"/>
    </xf>
    <xf numFmtId="0" fontId="53" fillId="0" borderId="41" xfId="8" applyFont="1" applyFill="1" applyBorder="1" applyAlignment="1" applyProtection="1">
      <alignment horizontal="center"/>
      <protection locked="0"/>
    </xf>
    <xf numFmtId="7" fontId="53" fillId="0" borderId="20" xfId="8" applyNumberFormat="1" applyFont="1" applyFill="1" applyBorder="1" applyAlignment="1" applyProtection="1">
      <alignment horizontal="center"/>
    </xf>
    <xf numFmtId="0" fontId="53" fillId="0" borderId="0" xfId="8" applyFont="1" applyFill="1" applyBorder="1" applyAlignment="1" applyProtection="1"/>
    <xf numFmtId="0" fontId="53" fillId="0" borderId="45" xfId="8" applyFont="1" applyFill="1" applyBorder="1" applyAlignment="1" applyProtection="1">
      <alignment vertical="center"/>
    </xf>
    <xf numFmtId="0" fontId="53" fillId="0" borderId="45" xfId="8" applyFont="1" applyFill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  <protection locked="0"/>
    </xf>
    <xf numFmtId="0" fontId="53" fillId="0" borderId="45" xfId="8" applyFont="1" applyBorder="1" applyAlignment="1" applyProtection="1">
      <alignment vertical="center"/>
    </xf>
    <xf numFmtId="0" fontId="53" fillId="0" borderId="45" xfId="8" applyFont="1" applyFill="1" applyBorder="1" applyAlignment="1" applyProtection="1">
      <protection locked="0"/>
    </xf>
    <xf numFmtId="0" fontId="53" fillId="0" borderId="46" xfId="8" applyFont="1" applyFill="1" applyBorder="1" applyAlignment="1" applyProtection="1">
      <protection locked="0"/>
    </xf>
    <xf numFmtId="0" fontId="53" fillId="0" borderId="28" xfId="8" applyFont="1" applyFill="1" applyBorder="1" applyAlignment="1" applyProtection="1">
      <alignment vertical="center"/>
    </xf>
    <xf numFmtId="0" fontId="53" fillId="0" borderId="28" xfId="8" applyFont="1" applyFill="1" applyBorder="1" applyAlignment="1" applyProtection="1">
      <alignment vertical="center"/>
      <protection locked="0"/>
    </xf>
    <xf numFmtId="0" fontId="53" fillId="0" borderId="28" xfId="8" applyFont="1" applyBorder="1" applyAlignment="1" applyProtection="1">
      <alignment vertical="center"/>
      <protection locked="0"/>
    </xf>
    <xf numFmtId="0" fontId="53" fillId="0" borderId="28" xfId="8" applyFont="1" applyFill="1" applyBorder="1" applyAlignment="1" applyProtection="1">
      <protection locked="0"/>
    </xf>
    <xf numFmtId="0" fontId="53" fillId="0" borderId="29" xfId="8" applyFont="1" applyFill="1" applyBorder="1" applyAlignment="1" applyProtection="1">
      <protection locked="0"/>
    </xf>
    <xf numFmtId="0" fontId="53" fillId="10" borderId="36" xfId="8" applyFont="1" applyFill="1" applyBorder="1" applyAlignment="1" applyProtection="1">
      <alignment vertical="center"/>
      <protection locked="0"/>
    </xf>
    <xf numFmtId="0" fontId="53" fillId="10" borderId="37" xfId="8" applyFont="1" applyFill="1" applyBorder="1" applyAlignment="1" applyProtection="1">
      <alignment vertical="center"/>
      <protection locked="0"/>
    </xf>
    <xf numFmtId="0" fontId="3" fillId="10" borderId="36" xfId="8" applyFill="1" applyBorder="1" applyAlignment="1">
      <alignment vertical="center"/>
    </xf>
    <xf numFmtId="0" fontId="3" fillId="10" borderId="37" xfId="8" applyFill="1" applyBorder="1" applyAlignment="1">
      <alignment vertical="center"/>
    </xf>
    <xf numFmtId="180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36" xfId="0" applyNumberFormat="1" applyFont="1" applyBorder="1" applyAlignment="1">
      <alignment horizontal="center" vertical="center" wrapText="1"/>
    </xf>
    <xf numFmtId="0" fontId="23" fillId="0" borderId="20" xfId="0" applyNumberFormat="1" applyFont="1" applyBorder="1" applyAlignment="1">
      <alignment horizontal="center" vertical="center" wrapText="1"/>
    </xf>
    <xf numFmtId="184" fontId="23" fillId="0" borderId="20" xfId="306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180" fontId="67" fillId="0" borderId="0" xfId="0" applyNumberFormat="1" applyFo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77" fontId="68" fillId="0" borderId="20" xfId="0" applyNumberFormat="1" applyFont="1" applyBorder="1" applyAlignment="1">
      <alignment horizontal="center" vertical="center" wrapText="1"/>
    </xf>
    <xf numFmtId="178" fontId="14" fillId="0" borderId="20" xfId="11" applyNumberFormat="1" applyFont="1" applyBorder="1" applyAlignment="1" applyProtection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14" fillId="10" borderId="20" xfId="2" applyFont="1" applyFill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84" fontId="24" fillId="0" borderId="20" xfId="306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 shrinkToFit="1"/>
    </xf>
    <xf numFmtId="0" fontId="14" fillId="0" borderId="3" xfId="2" applyFont="1" applyFill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</xf>
    <xf numFmtId="0" fontId="71" fillId="0" borderId="0" xfId="0" applyFo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6" xfId="0" applyNumberFormat="1" applyFont="1" applyBorder="1" applyAlignment="1">
      <alignment horizontal="center" vertical="center"/>
    </xf>
    <xf numFmtId="49" fontId="69" fillId="0" borderId="37" xfId="0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4" fillId="0" borderId="21" xfId="0" applyNumberFormat="1" applyFont="1" applyFill="1" applyBorder="1" applyAlignment="1">
      <alignment horizontal="center" vertical="center" wrapText="1"/>
    </xf>
    <xf numFmtId="180" fontId="24" fillId="0" borderId="5" xfId="0" applyNumberFormat="1" applyFont="1" applyFill="1" applyBorder="1" applyAlignment="1">
      <alignment horizontal="center" vertical="center" wrapText="1"/>
    </xf>
    <xf numFmtId="180" fontId="24" fillId="0" borderId="4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7" fillId="0" borderId="3" xfId="11" applyNumberFormat="1" applyFont="1" applyBorder="1" applyAlignment="1" applyProtection="1">
      <alignment horizontal="left" vertical="center" wrapText="1"/>
    </xf>
    <xf numFmtId="0" fontId="27" fillId="0" borderId="20" xfId="11" applyNumberFormat="1" applyFont="1" applyBorder="1" applyAlignment="1" applyProtection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7" fillId="0" borderId="36" xfId="11" applyNumberFormat="1" applyFont="1" applyBorder="1" applyAlignment="1" applyProtection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180" fontId="24" fillId="0" borderId="39" xfId="0" applyNumberFormat="1" applyFont="1" applyFill="1" applyBorder="1" applyAlignment="1">
      <alignment horizontal="center" vertical="center" wrapText="1"/>
    </xf>
    <xf numFmtId="0" fontId="11" fillId="0" borderId="35" xfId="11" applyNumberFormat="1" applyFont="1" applyBorder="1" applyAlignment="1" applyProtection="1">
      <alignment horizontal="left" vertical="center" wrapText="1"/>
    </xf>
    <xf numFmtId="0" fontId="11" fillId="0" borderId="36" xfId="11" applyNumberFormat="1" applyFont="1" applyBorder="1" applyAlignment="1" applyProtection="1">
      <alignment horizontal="left" vertical="center" wrapText="1"/>
    </xf>
    <xf numFmtId="0" fontId="11" fillId="0" borderId="37" xfId="11" applyNumberFormat="1" applyFont="1" applyBorder="1" applyAlignment="1" applyProtection="1">
      <alignment horizontal="left" vertical="center" wrapText="1"/>
    </xf>
    <xf numFmtId="0" fontId="14" fillId="0" borderId="35" xfId="11" applyNumberFormat="1" applyFont="1" applyBorder="1" applyAlignment="1" applyProtection="1">
      <alignment horizontal="left" vertical="center" wrapText="1"/>
    </xf>
    <xf numFmtId="0" fontId="14" fillId="0" borderId="36" xfId="11" applyNumberFormat="1" applyFont="1" applyBorder="1" applyAlignment="1" applyProtection="1">
      <alignment horizontal="left" vertical="center" wrapText="1"/>
    </xf>
    <xf numFmtId="0" fontId="14" fillId="0" borderId="37" xfId="11" applyNumberFormat="1" applyFont="1" applyBorder="1" applyAlignment="1" applyProtection="1">
      <alignment horizontal="left" vertical="center" wrapText="1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" fillId="11" borderId="24" xfId="307" applyFont="1" applyFill="1" applyBorder="1" applyAlignment="1" applyProtection="1">
      <alignment horizontal="center"/>
    </xf>
    <xf numFmtId="0" fontId="48" fillId="11" borderId="25" xfId="307" applyFont="1" applyFill="1" applyBorder="1" applyAlignment="1" applyProtection="1">
      <alignment horizontal="center"/>
    </xf>
    <xf numFmtId="0" fontId="48" fillId="11" borderId="26" xfId="307" applyFont="1" applyFill="1" applyBorder="1" applyAlignment="1" applyProtection="1">
      <alignment horizontal="center"/>
    </xf>
    <xf numFmtId="0" fontId="51" fillId="0" borderId="30" xfId="8" applyFont="1" applyFill="1" applyBorder="1" applyAlignment="1" applyProtection="1">
      <alignment horizontal="left" vertical="center"/>
    </xf>
    <xf numFmtId="0" fontId="51" fillId="0" borderId="2" xfId="8" applyFont="1" applyFill="1" applyBorder="1" applyAlignment="1" applyProtection="1">
      <alignment horizontal="left" vertical="center"/>
    </xf>
    <xf numFmtId="0" fontId="51" fillId="0" borderId="31" xfId="8" applyFont="1" applyFill="1" applyBorder="1" applyAlignment="1" applyProtection="1">
      <alignment horizontal="center" vertical="center"/>
      <protection locked="0"/>
    </xf>
    <xf numFmtId="0" fontId="3" fillId="0" borderId="32" xfId="8" applyFill="1" applyBorder="1" applyAlignment="1" applyProtection="1">
      <alignment horizontal="center"/>
      <protection locked="0"/>
    </xf>
    <xf numFmtId="0" fontId="3" fillId="0" borderId="33" xfId="8" applyFill="1" applyBorder="1" applyAlignment="1" applyProtection="1">
      <alignment horizontal="center"/>
      <protection locked="0"/>
    </xf>
    <xf numFmtId="0" fontId="52" fillId="0" borderId="34" xfId="8" applyFont="1" applyFill="1" applyBorder="1" applyAlignment="1" applyProtection="1">
      <alignment horizontal="center" vertical="center" textRotation="255"/>
    </xf>
    <xf numFmtId="0" fontId="53" fillId="0" borderId="20" xfId="8" applyFont="1" applyFill="1" applyBorder="1" applyAlignment="1" applyProtection="1">
      <alignment horizontal="center" vertical="center"/>
    </xf>
    <xf numFmtId="0" fontId="53" fillId="0" borderId="20" xfId="8" applyFont="1" applyBorder="1" applyAlignment="1" applyProtection="1">
      <alignment horizontal="center" vertical="center"/>
    </xf>
    <xf numFmtId="0" fontId="53" fillId="10" borderId="35" xfId="8" applyFont="1" applyFill="1" applyBorder="1" applyAlignment="1" applyProtection="1">
      <alignment horizontal="center" vertical="center"/>
      <protection locked="0"/>
    </xf>
    <xf numFmtId="0" fontId="3" fillId="10" borderId="36" xfId="8" applyFill="1" applyBorder="1" applyAlignment="1">
      <alignment horizontal="center" vertical="center"/>
    </xf>
    <xf numFmtId="0" fontId="3" fillId="10" borderId="37" xfId="8" applyFill="1" applyBorder="1" applyAlignment="1">
      <alignment horizontal="center" vertical="center"/>
    </xf>
    <xf numFmtId="0" fontId="53" fillId="10" borderId="20" xfId="8" applyFont="1" applyFill="1" applyBorder="1" applyAlignment="1" applyProtection="1">
      <alignment horizontal="center" vertical="center"/>
      <protection locked="0"/>
    </xf>
    <xf numFmtId="0" fontId="53" fillId="10" borderId="38" xfId="8" applyFont="1" applyFill="1" applyBorder="1" applyAlignment="1" applyProtection="1">
      <alignment horizontal="center" vertical="center"/>
      <protection locked="0"/>
    </xf>
    <xf numFmtId="0" fontId="54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 textRotation="255"/>
      <protection locked="0"/>
    </xf>
    <xf numFmtId="0" fontId="53" fillId="0" borderId="38" xfId="8" applyFont="1" applyFill="1" applyBorder="1" applyAlignment="1" applyProtection="1">
      <alignment horizontal="center" vertical="center" textRotation="255"/>
      <protection locked="0"/>
    </xf>
    <xf numFmtId="0" fontId="53" fillId="0" borderId="35" xfId="8" applyFont="1" applyFill="1" applyBorder="1" applyAlignment="1" applyProtection="1">
      <alignment horizontal="center" vertical="center"/>
      <protection locked="0"/>
    </xf>
    <xf numFmtId="0" fontId="3" fillId="0" borderId="36" xfId="8" applyBorder="1" applyAlignment="1">
      <alignment horizontal="center" vertical="center"/>
    </xf>
    <xf numFmtId="0" fontId="3" fillId="0" borderId="37" xfId="8" applyBorder="1" applyAlignment="1">
      <alignment horizontal="center" vertical="center"/>
    </xf>
    <xf numFmtId="0" fontId="53" fillId="10" borderId="36" xfId="8" applyFont="1" applyFill="1" applyBorder="1" applyAlignment="1" applyProtection="1">
      <alignment horizontal="center" vertical="center"/>
      <protection locked="0"/>
    </xf>
    <xf numFmtId="0" fontId="53" fillId="10" borderId="37" xfId="8" applyFont="1" applyFill="1" applyBorder="1" applyAlignment="1" applyProtection="1">
      <alignment horizontal="center" vertical="center"/>
      <protection locked="0"/>
    </xf>
    <xf numFmtId="0" fontId="53" fillId="0" borderId="37" xfId="8" applyFont="1" applyFill="1" applyBorder="1" applyAlignment="1" applyProtection="1">
      <alignment horizontal="center" vertical="center"/>
      <protection locked="0"/>
    </xf>
    <xf numFmtId="0" fontId="53" fillId="0" borderId="35" xfId="8" applyFont="1" applyFill="1" applyBorder="1" applyAlignment="1" applyProtection="1">
      <alignment horizontal="center" vertical="center"/>
    </xf>
    <xf numFmtId="0" fontId="53" fillId="0" borderId="37" xfId="8" applyFont="1" applyFill="1" applyBorder="1" applyAlignment="1" applyProtection="1">
      <alignment horizontal="center" vertical="center"/>
    </xf>
    <xf numFmtId="0" fontId="3" fillId="0" borderId="36" xfId="8" applyFill="1" applyBorder="1" applyAlignment="1">
      <alignment horizontal="center" vertical="center"/>
    </xf>
    <xf numFmtId="0" fontId="3" fillId="0" borderId="37" xfId="8" applyFill="1" applyBorder="1" applyAlignment="1">
      <alignment horizontal="center" vertical="center"/>
    </xf>
    <xf numFmtId="0" fontId="55" fillId="12" borderId="34" xfId="8" applyFont="1" applyFill="1" applyBorder="1" applyAlignment="1" applyProtection="1">
      <alignment horizontal="center" vertical="center" textRotation="255"/>
      <protection locked="0"/>
    </xf>
    <xf numFmtId="0" fontId="55" fillId="12" borderId="20" xfId="8" applyFont="1" applyFill="1" applyBorder="1" applyAlignment="1" applyProtection="1">
      <alignment horizontal="center" vertical="center" textRotation="255"/>
      <protection locked="0"/>
    </xf>
    <xf numFmtId="0" fontId="55" fillId="12" borderId="35" xfId="8" applyFont="1" applyFill="1" applyBorder="1" applyAlignment="1" applyProtection="1">
      <alignment horizontal="center" vertical="center" textRotation="255"/>
      <protection locked="0"/>
    </xf>
    <xf numFmtId="0" fontId="55" fillId="12" borderId="38" xfId="8" applyFont="1" applyFill="1" applyBorder="1" applyAlignment="1" applyProtection="1">
      <alignment horizontal="center" vertical="center" textRotation="255"/>
      <protection locked="0"/>
    </xf>
    <xf numFmtId="0" fontId="53" fillId="0" borderId="38" xfId="8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  <protection locked="0"/>
    </xf>
    <xf numFmtId="0" fontId="53" fillId="0" borderId="40" xfId="8" applyFont="1" applyFill="1" applyBorder="1" applyAlignment="1" applyProtection="1">
      <alignment horizontal="center" vertical="center"/>
      <protection locked="0"/>
    </xf>
    <xf numFmtId="0" fontId="56" fillId="5" borderId="35" xfId="8" applyFont="1" applyFill="1" applyBorder="1" applyAlignment="1" applyProtection="1">
      <alignment horizontal="center" vertical="center"/>
      <protection locked="0"/>
    </xf>
    <xf numFmtId="0" fontId="57" fillId="5" borderId="37" xfId="8" applyFont="1" applyFill="1" applyBorder="1" applyAlignment="1" applyProtection="1">
      <protection locked="0"/>
    </xf>
    <xf numFmtId="0" fontId="56" fillId="5" borderId="20" xfId="8" applyFont="1" applyFill="1" applyBorder="1" applyAlignment="1" applyProtection="1">
      <alignment horizontal="center"/>
      <protection locked="0"/>
    </xf>
    <xf numFmtId="0" fontId="3" fillId="0" borderId="37" xfId="8" applyBorder="1" applyAlignment="1" applyProtection="1">
      <alignment horizontal="center" vertical="center"/>
    </xf>
    <xf numFmtId="0" fontId="56" fillId="5" borderId="35" xfId="8" applyFont="1" applyFill="1" applyBorder="1" applyAlignment="1" applyProtection="1">
      <alignment horizontal="center" vertical="center"/>
    </xf>
    <xf numFmtId="0" fontId="56" fillId="5" borderId="37" xfId="8" applyFont="1" applyFill="1" applyBorder="1" applyAlignment="1" applyProtection="1">
      <alignment horizontal="center" vertical="center"/>
    </xf>
    <xf numFmtId="10" fontId="53" fillId="13" borderId="20" xfId="8" applyNumberFormat="1" applyFont="1" applyFill="1" applyBorder="1" applyAlignment="1" applyProtection="1">
      <alignment horizontal="center" vertical="center"/>
    </xf>
    <xf numFmtId="10" fontId="53" fillId="13" borderId="35" xfId="8" applyNumberFormat="1" applyFont="1" applyFill="1" applyBorder="1" applyAlignment="1" applyProtection="1">
      <alignment horizontal="center" vertical="center"/>
    </xf>
    <xf numFmtId="10" fontId="53" fillId="13" borderId="38" xfId="8" applyNumberFormat="1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</xf>
    <xf numFmtId="0" fontId="53" fillId="0" borderId="40" xfId="8" applyFont="1" applyFill="1" applyBorder="1" applyAlignment="1" applyProtection="1">
      <alignment horizontal="center" vertical="center"/>
    </xf>
    <xf numFmtId="0" fontId="3" fillId="0" borderId="37" xfId="8" applyBorder="1" applyAlignment="1"/>
    <xf numFmtId="0" fontId="19" fillId="0" borderId="20" xfId="8" applyFont="1" applyBorder="1" applyAlignment="1">
      <alignment horizontal="center"/>
    </xf>
    <xf numFmtId="0" fontId="3" fillId="0" borderId="20" xfId="8" applyBorder="1" applyAlignment="1">
      <alignment horizontal="center"/>
    </xf>
    <xf numFmtId="0" fontId="57" fillId="0" borderId="37" xfId="8" applyFont="1" applyBorder="1" applyAlignment="1" applyProtection="1">
      <protection locked="0"/>
    </xf>
    <xf numFmtId="0" fontId="56" fillId="5" borderId="37" xfId="8" applyFont="1" applyFill="1" applyBorder="1" applyAlignment="1" applyProtection="1">
      <alignment horizontal="center" vertical="center"/>
      <protection locked="0"/>
    </xf>
    <xf numFmtId="0" fontId="56" fillId="5" borderId="35" xfId="8" applyFont="1" applyFill="1" applyBorder="1" applyAlignment="1" applyProtection="1">
      <alignment horizontal="center"/>
      <protection locked="0"/>
    </xf>
    <xf numFmtId="0" fontId="56" fillId="5" borderId="37" xfId="8" applyFont="1" applyFill="1" applyBorder="1" applyAlignment="1" applyProtection="1">
      <alignment horizontal="center"/>
      <protection locked="0"/>
    </xf>
    <xf numFmtId="0" fontId="53" fillId="0" borderId="22" xfId="8" applyFont="1" applyFill="1" applyBorder="1" applyAlignment="1" applyProtection="1">
      <alignment horizontal="center" vertical="center"/>
      <protection locked="0"/>
    </xf>
    <xf numFmtId="0" fontId="3" fillId="0" borderId="23" xfId="8" applyBorder="1" applyAlignment="1"/>
    <xf numFmtId="0" fontId="3" fillId="0" borderId="9" xfId="8" applyBorder="1" applyAlignment="1"/>
    <xf numFmtId="0" fontId="51" fillId="5" borderId="35" xfId="8" applyFont="1" applyFill="1" applyBorder="1" applyAlignment="1" applyProtection="1">
      <alignment horizontal="center" vertical="center"/>
    </xf>
    <xf numFmtId="0" fontId="58" fillId="5" borderId="35" xfId="8" applyFont="1" applyFill="1" applyBorder="1" applyAlignment="1" applyProtection="1">
      <alignment horizontal="center" vertical="center"/>
    </xf>
    <xf numFmtId="0" fontId="58" fillId="5" borderId="37" xfId="8" applyFont="1" applyFill="1" applyBorder="1" applyAlignment="1" applyProtection="1">
      <alignment horizontal="center" vertical="center"/>
    </xf>
    <xf numFmtId="10" fontId="51" fillId="13" borderId="20" xfId="8" applyNumberFormat="1" applyFont="1" applyFill="1" applyBorder="1" applyAlignment="1" applyProtection="1">
      <alignment horizontal="center" vertical="center"/>
    </xf>
    <xf numFmtId="10" fontId="51" fillId="13" borderId="35" xfId="8" applyNumberFormat="1" applyFont="1" applyFill="1" applyBorder="1" applyAlignment="1" applyProtection="1">
      <alignment horizontal="center" vertical="center"/>
    </xf>
    <xf numFmtId="10" fontId="51" fillId="13" borderId="38" xfId="8" applyNumberFormat="1" applyFont="1" applyFill="1" applyBorder="1" applyAlignment="1" applyProtection="1">
      <alignment horizontal="center" vertical="center"/>
    </xf>
    <xf numFmtId="0" fontId="53" fillId="0" borderId="35" xfId="8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</xf>
    <xf numFmtId="0" fontId="3" fillId="0" borderId="37" xfId="8" applyBorder="1" applyAlignment="1" applyProtection="1">
      <alignment horizontal="center"/>
    </xf>
    <xf numFmtId="0" fontId="52" fillId="0" borderId="34" xfId="8" applyFont="1" applyFill="1" applyBorder="1" applyAlignment="1" applyProtection="1">
      <alignment horizontal="center" vertical="center" textRotation="255" wrapText="1"/>
    </xf>
    <xf numFmtId="181" fontId="53" fillId="0" borderId="35" xfId="8" applyNumberFormat="1" applyFont="1" applyFill="1" applyBorder="1" applyAlignment="1" applyProtection="1">
      <alignment horizontal="center"/>
    </xf>
    <xf numFmtId="181" fontId="53" fillId="0" borderId="37" xfId="8" applyNumberFormat="1" applyFont="1" applyFill="1" applyBorder="1" applyAlignment="1" applyProtection="1">
      <alignment horizontal="center"/>
    </xf>
    <xf numFmtId="181" fontId="59" fillId="14" borderId="35" xfId="8" applyNumberFormat="1" applyFont="1" applyFill="1" applyBorder="1" applyAlignment="1" applyProtection="1">
      <alignment horizontal="center"/>
    </xf>
    <xf numFmtId="181" fontId="59" fillId="14" borderId="37" xfId="8" applyNumberFormat="1" applyFont="1" applyFill="1" applyBorder="1" applyAlignment="1" applyProtection="1">
      <alignment horizontal="center"/>
    </xf>
    <xf numFmtId="0" fontId="53" fillId="0" borderId="35" xfId="8" applyFont="1" applyFill="1" applyBorder="1" applyAlignment="1" applyProtection="1">
      <alignment horizontal="center" wrapText="1"/>
      <protection locked="0"/>
    </xf>
    <xf numFmtId="0" fontId="53" fillId="0" borderId="37" xfId="8" applyFont="1" applyFill="1" applyBorder="1" applyAlignment="1" applyProtection="1">
      <alignment horizontal="center" wrapText="1"/>
      <protection locked="0"/>
    </xf>
    <xf numFmtId="0" fontId="53" fillId="0" borderId="35" xfId="8" applyFont="1" applyFill="1" applyBorder="1" applyAlignment="1" applyProtection="1">
      <alignment horizontal="center"/>
      <protection locked="0"/>
    </xf>
    <xf numFmtId="0" fontId="3" fillId="0" borderId="37" xfId="8" applyFill="1" applyBorder="1" applyAlignment="1" applyProtection="1">
      <alignment horizontal="center"/>
      <protection locked="0"/>
    </xf>
    <xf numFmtId="0" fontId="53" fillId="0" borderId="37" xfId="8" applyFont="1" applyFill="1" applyBorder="1" applyAlignment="1" applyProtection="1">
      <alignment horizontal="center"/>
      <protection locked="0"/>
    </xf>
    <xf numFmtId="181" fontId="51" fillId="0" borderId="35" xfId="8" applyNumberFormat="1" applyFont="1" applyFill="1" applyBorder="1" applyAlignment="1" applyProtection="1">
      <alignment horizontal="center"/>
    </xf>
    <xf numFmtId="181" fontId="51" fillId="0" borderId="37" xfId="8" applyNumberFormat="1" applyFont="1" applyFill="1" applyBorder="1" applyAlignment="1" applyProtection="1">
      <alignment horizontal="center"/>
    </xf>
    <xf numFmtId="181" fontId="60" fillId="14" borderId="35" xfId="8" applyNumberFormat="1" applyFont="1" applyFill="1" applyBorder="1" applyAlignment="1" applyProtection="1">
      <alignment horizontal="center"/>
    </xf>
    <xf numFmtId="181" fontId="60" fillId="14" borderId="37" xfId="8" applyNumberFormat="1" applyFont="1" applyFill="1" applyBorder="1" applyAlignment="1" applyProtection="1">
      <alignment horizontal="center"/>
    </xf>
    <xf numFmtId="0" fontId="61" fillId="0" borderId="34" xfId="8" applyFont="1" applyFill="1" applyBorder="1" applyAlignment="1" applyProtection="1">
      <alignment horizontal="center" vertical="center" textRotation="255"/>
    </xf>
    <xf numFmtId="0" fontId="51" fillId="0" borderId="35" xfId="8" applyFont="1" applyFill="1" applyBorder="1" applyAlignment="1" applyProtection="1">
      <alignment horizontal="center"/>
    </xf>
    <xf numFmtId="0" fontId="51" fillId="0" borderId="36" xfId="8" applyFont="1" applyFill="1" applyBorder="1" applyAlignment="1" applyProtection="1">
      <alignment horizontal="center"/>
    </xf>
    <xf numFmtId="183" fontId="58" fillId="5" borderId="20" xfId="8" applyNumberFormat="1" applyFont="1" applyFill="1" applyBorder="1" applyAlignment="1" applyProtection="1">
      <alignment horizontal="center"/>
    </xf>
    <xf numFmtId="183" fontId="63" fillId="5" borderId="20" xfId="8" applyNumberFormat="1" applyFont="1" applyFill="1" applyBorder="1" applyAlignment="1" applyProtection="1">
      <alignment horizontal="center"/>
    </xf>
    <xf numFmtId="0" fontId="64" fillId="0" borderId="44" xfId="8" applyFont="1" applyFill="1" applyBorder="1" applyAlignment="1" applyProtection="1">
      <alignment horizontal="center" vertical="center"/>
      <protection locked="0"/>
    </xf>
    <xf numFmtId="0" fontId="53" fillId="0" borderId="45" xfId="8" applyFont="1" applyFill="1" applyBorder="1" applyAlignment="1" applyProtection="1">
      <alignment horizontal="center" vertical="center"/>
      <protection locked="0"/>
    </xf>
    <xf numFmtId="0" fontId="53" fillId="0" borderId="27" xfId="8" applyFont="1" applyFill="1" applyBorder="1" applyAlignment="1" applyProtection="1">
      <alignment horizontal="center" vertical="center"/>
      <protection locked="0"/>
    </xf>
    <xf numFmtId="0" fontId="53" fillId="0" borderId="28" xfId="8" applyFont="1" applyFill="1" applyBorder="1" applyAlignment="1" applyProtection="1">
      <alignment horizontal="center" vertical="center"/>
      <protection locked="0"/>
    </xf>
    <xf numFmtId="0" fontId="53" fillId="0" borderId="20" xfId="8" applyFont="1" applyFill="1" applyBorder="1" applyAlignment="1" applyProtection="1">
      <alignment horizontal="center" vertical="center"/>
      <protection locked="0"/>
    </xf>
    <xf numFmtId="0" fontId="62" fillId="0" borderId="35" xfId="8" applyFont="1" applyFill="1" applyBorder="1" applyAlignment="1" applyProtection="1">
      <alignment horizontal="center" vertical="center"/>
    </xf>
    <xf numFmtId="0" fontId="53" fillId="0" borderId="36" xfId="8" applyFont="1" applyBorder="1" applyAlignment="1" applyProtection="1">
      <alignment horizontal="center" vertical="center"/>
    </xf>
    <xf numFmtId="7" fontId="51" fillId="0" borderId="2" xfId="8" applyNumberFormat="1" applyFont="1" applyFill="1" applyBorder="1" applyAlignment="1" applyProtection="1">
      <protection locked="0"/>
    </xf>
    <xf numFmtId="0" fontId="51" fillId="0" borderId="2" xfId="8" applyFont="1" applyBorder="1" applyAlignment="1" applyProtection="1">
      <protection locked="0"/>
    </xf>
    <xf numFmtId="0" fontId="53" fillId="5" borderId="43" xfId="8" applyNumberFormat="1" applyFont="1" applyFill="1" applyBorder="1" applyAlignment="1" applyProtection="1">
      <alignment horizontal="right" vertical="center"/>
      <protection locked="0"/>
    </xf>
    <xf numFmtId="0" fontId="3" fillId="0" borderId="36" xfId="8" applyBorder="1" applyAlignment="1" applyProtection="1"/>
    <xf numFmtId="0" fontId="3" fillId="0" borderId="37" xfId="8" applyBorder="1" applyAlignment="1" applyProtection="1"/>
    <xf numFmtId="7" fontId="51" fillId="5" borderId="20" xfId="8" applyNumberFormat="1" applyFont="1" applyFill="1" applyBorder="1" applyAlignment="1" applyProtection="1">
      <alignment horizontal="right"/>
    </xf>
    <xf numFmtId="0" fontId="55" fillId="0" borderId="34" xfId="8" applyFont="1" applyFill="1" applyBorder="1" applyAlignment="1" applyProtection="1">
      <alignment horizontal="center" vertical="center" textRotation="255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36" xfId="8" applyFont="1" applyFill="1" applyBorder="1" applyAlignment="1" applyProtection="1">
      <alignment horizontal="center" vertical="center"/>
    </xf>
    <xf numFmtId="7" fontId="51" fillId="5" borderId="2" xfId="8" applyNumberFormat="1" applyFont="1" applyFill="1" applyBorder="1" applyAlignment="1" applyProtection="1">
      <protection locked="0"/>
    </xf>
    <xf numFmtId="0" fontId="51" fillId="5" borderId="2" xfId="8" applyFont="1" applyFill="1" applyBorder="1" applyAlignment="1" applyProtection="1">
      <protection locked="0"/>
    </xf>
    <xf numFmtId="0" fontId="51" fillId="0" borderId="35" xfId="8" applyFont="1" applyFill="1" applyBorder="1" applyAlignment="1" applyProtection="1">
      <alignment horizontal="center" vertical="center"/>
    </xf>
    <xf numFmtId="0" fontId="51" fillId="0" borderId="36" xfId="8" applyFont="1" applyFill="1" applyBorder="1" applyAlignment="1" applyProtection="1">
      <alignment horizontal="center" vertical="center"/>
    </xf>
    <xf numFmtId="0" fontId="51" fillId="0" borderId="37" xfId="8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4" fontId="24" fillId="0" borderId="43" xfId="306" applyNumberFormat="1" applyFont="1" applyFill="1" applyBorder="1" applyAlignment="1">
      <alignment horizontal="center" vertical="center" wrapText="1"/>
    </xf>
    <xf numFmtId="184" fontId="24" fillId="0" borderId="2" xfId="306" applyNumberFormat="1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308">
    <cellStyle name="BOM_Level_Below3" xfId="14"/>
    <cellStyle name="Normal_STR" xfId="307"/>
    <cellStyle name="RowLevel_1 2" xfId="7"/>
    <cellStyle name="标题 1 2" xfId="15"/>
    <cellStyle name="标题 1 2 2" xfId="16"/>
    <cellStyle name="标题 1 2 2 2" xfId="17"/>
    <cellStyle name="标题 1 2 2 3" xfId="18"/>
    <cellStyle name="标题 1 2 3" xfId="19"/>
    <cellStyle name="标题 1 2 3 2" xfId="20"/>
    <cellStyle name="标题 1 2 4" xfId="21"/>
    <cellStyle name="标题 1 2 5" xfId="22"/>
    <cellStyle name="标题 1 3" xfId="23"/>
    <cellStyle name="标题 1 3 2" xfId="24"/>
    <cellStyle name="标题 2 2" xfId="25"/>
    <cellStyle name="标题 2 2 2" xfId="26"/>
    <cellStyle name="标题 2 2 2 2" xfId="27"/>
    <cellStyle name="标题 2 2 2 3" xfId="28"/>
    <cellStyle name="标题 2 2 3" xfId="29"/>
    <cellStyle name="标题 2 2 3 2" xfId="30"/>
    <cellStyle name="标题 2 2 4" xfId="31"/>
    <cellStyle name="标题 2 2 5" xfId="32"/>
    <cellStyle name="标题 2 3" xfId="33"/>
    <cellStyle name="标题 2 3 2" xfId="34"/>
    <cellStyle name="标题 3 2" xfId="35"/>
    <cellStyle name="标题 3 2 2" xfId="36"/>
    <cellStyle name="标题 3 2 2 2" xfId="37"/>
    <cellStyle name="标题 3 2 2 3" xfId="38"/>
    <cellStyle name="标题 3 2 3" xfId="39"/>
    <cellStyle name="标题 3 2 3 2" xfId="40"/>
    <cellStyle name="标题 3 2 4" xfId="41"/>
    <cellStyle name="标题 3 2 5" xfId="42"/>
    <cellStyle name="标题 3 3" xfId="43"/>
    <cellStyle name="标题 3 3 2" xfId="44"/>
    <cellStyle name="标题 4 2" xfId="45"/>
    <cellStyle name="标题 4 2 2" xfId="46"/>
    <cellStyle name="标题 4 2 2 2" xfId="47"/>
    <cellStyle name="标题 4 2 2 3" xfId="48"/>
    <cellStyle name="标题 4 2 3" xfId="49"/>
    <cellStyle name="标题 4 2 3 2" xfId="50"/>
    <cellStyle name="标题 4 2 4" xfId="51"/>
    <cellStyle name="标题 4 2 5" xfId="52"/>
    <cellStyle name="标题 4 3" xfId="53"/>
    <cellStyle name="标题 4 3 2" xfId="54"/>
    <cellStyle name="标题 5" xfId="55"/>
    <cellStyle name="标题 5 2" xfId="56"/>
    <cellStyle name="标题 5 2 2" xfId="57"/>
    <cellStyle name="标题 5 2 3" xfId="58"/>
    <cellStyle name="标题 5 3" xfId="59"/>
    <cellStyle name="标题 5 3 2" xfId="60"/>
    <cellStyle name="标题 5 4" xfId="61"/>
    <cellStyle name="标题 5 5" xfId="62"/>
    <cellStyle name="标题 6" xfId="63"/>
    <cellStyle name="标题 6 2" xfId="64"/>
    <cellStyle name="差 2" xfId="65"/>
    <cellStyle name="差 2 2" xfId="66"/>
    <cellStyle name="差 2 2 2" xfId="67"/>
    <cellStyle name="差 2 2 3" xfId="68"/>
    <cellStyle name="差 2 3" xfId="69"/>
    <cellStyle name="差 2 3 2" xfId="70"/>
    <cellStyle name="差 2 4" xfId="71"/>
    <cellStyle name="差 2 5" xfId="72"/>
    <cellStyle name="差 3" xfId="73"/>
    <cellStyle name="差 3 2" xfId="74"/>
    <cellStyle name="常规" xfId="0" builtinId="0"/>
    <cellStyle name="常规 10" xfId="75"/>
    <cellStyle name="常规 11" xfId="76"/>
    <cellStyle name="常规 2" xfId="8"/>
    <cellStyle name="常规 2 10" xfId="77"/>
    <cellStyle name="常规 2 10 2" xfId="78"/>
    <cellStyle name="常规 2 11" xfId="79"/>
    <cellStyle name="常规 2 11 2" xfId="80"/>
    <cellStyle name="常规 2 12" xfId="81"/>
    <cellStyle name="常规 2 12 2" xfId="82"/>
    <cellStyle name="常规 2 13" xfId="83"/>
    <cellStyle name="常规 2 13 2" xfId="84"/>
    <cellStyle name="常规 2 14" xfId="85"/>
    <cellStyle name="常规 2 14 2" xfId="86"/>
    <cellStyle name="常规 2 15" xfId="87"/>
    <cellStyle name="常规 2 15 2" xfId="88"/>
    <cellStyle name="常规 2 16" xfId="89"/>
    <cellStyle name="常规 2 16 2" xfId="90"/>
    <cellStyle name="常规 2 17" xfId="91"/>
    <cellStyle name="常规 2 2" xfId="92"/>
    <cellStyle name="常规 2 2 10" xfId="93"/>
    <cellStyle name="常规 2 2 10 2" xfId="94"/>
    <cellStyle name="常规 2 2 11" xfId="95"/>
    <cellStyle name="常规 2 2 11 2" xfId="96"/>
    <cellStyle name="常规 2 2 12" xfId="97"/>
    <cellStyle name="常规 2 2 12 2" xfId="98"/>
    <cellStyle name="常规 2 2 13" xfId="99"/>
    <cellStyle name="常规 2 2 13 2" xfId="100"/>
    <cellStyle name="常规 2 2 14" xfId="101"/>
    <cellStyle name="常规 2 2 14 2" xfId="102"/>
    <cellStyle name="常规 2 2 15" xfId="103"/>
    <cellStyle name="常规 2 2 15 2" xfId="104"/>
    <cellStyle name="常规 2 2 16" xfId="105"/>
    <cellStyle name="常规 2 2 17" xfId="106"/>
    <cellStyle name="常规 2 2 2" xfId="107"/>
    <cellStyle name="常规 2 2 2 2" xfId="108"/>
    <cellStyle name="常规 2 2 2 2 2" xfId="109"/>
    <cellStyle name="常规 2 2 2 3" xfId="110"/>
    <cellStyle name="常规 2 2 3" xfId="111"/>
    <cellStyle name="常规 2 2 3 2" xfId="112"/>
    <cellStyle name="常规 2 2 4" xfId="113"/>
    <cellStyle name="常规 2 2 4 2" xfId="114"/>
    <cellStyle name="常规 2 2 5" xfId="115"/>
    <cellStyle name="常规 2 2 5 2" xfId="116"/>
    <cellStyle name="常规 2 2 6" xfId="117"/>
    <cellStyle name="常规 2 2 6 2" xfId="118"/>
    <cellStyle name="常规 2 2 7" xfId="119"/>
    <cellStyle name="常规 2 2 7 2" xfId="120"/>
    <cellStyle name="常规 2 2 8" xfId="121"/>
    <cellStyle name="常规 2 2 8 2" xfId="122"/>
    <cellStyle name="常规 2 2 9" xfId="123"/>
    <cellStyle name="常规 2 2 9 2" xfId="124"/>
    <cellStyle name="常规 2 27" xfId="3"/>
    <cellStyle name="常规 2 27 2" xfId="125"/>
    <cellStyle name="常规 2 27 2 2" xfId="126"/>
    <cellStyle name="常规 2 27 2 3" xfId="127"/>
    <cellStyle name="常规 2 27 3" xfId="128"/>
    <cellStyle name="常规 2 27 4" xfId="129"/>
    <cellStyle name="常规 2 3" xfId="130"/>
    <cellStyle name="常规 2 3 2" xfId="6"/>
    <cellStyle name="常规 2 4" xfId="131"/>
    <cellStyle name="常规 2 4 2" xfId="132"/>
    <cellStyle name="常规 2 5" xfId="133"/>
    <cellStyle name="常规 2 5 2" xfId="134"/>
    <cellStyle name="常规 2 6" xfId="135"/>
    <cellStyle name="常规 2 6 2" xfId="136"/>
    <cellStyle name="常规 2 7" xfId="137"/>
    <cellStyle name="常规 2 7 2" xfId="138"/>
    <cellStyle name="常规 2 8" xfId="139"/>
    <cellStyle name="常规 2 8 2" xfId="140"/>
    <cellStyle name="常规 2 9" xfId="141"/>
    <cellStyle name="常规 2 9 2" xfId="142"/>
    <cellStyle name="常规 21" xfId="5"/>
    <cellStyle name="常规 3" xfId="12"/>
    <cellStyle name="常规 3 2" xfId="143"/>
    <cellStyle name="常规 4" xfId="9"/>
    <cellStyle name="常规 4 10" xfId="144"/>
    <cellStyle name="常规 4 10 2" xfId="145"/>
    <cellStyle name="常规 4 10 3" xfId="146"/>
    <cellStyle name="常规 4 11" xfId="147"/>
    <cellStyle name="常规 4 11 2" xfId="148"/>
    <cellStyle name="常规 4 11 3" xfId="149"/>
    <cellStyle name="常规 4 12" xfId="150"/>
    <cellStyle name="常规 4 12 2" xfId="151"/>
    <cellStyle name="常规 4 12 3" xfId="152"/>
    <cellStyle name="常规 4 13" xfId="153"/>
    <cellStyle name="常规 4 13 2" xfId="154"/>
    <cellStyle name="常规 4 13 3" xfId="155"/>
    <cellStyle name="常规 4 14" xfId="156"/>
    <cellStyle name="常规 4 14 2" xfId="157"/>
    <cellStyle name="常规 4 14 3" xfId="158"/>
    <cellStyle name="常规 4 15" xfId="159"/>
    <cellStyle name="常规 4 15 2" xfId="160"/>
    <cellStyle name="常规 4 15 3" xfId="161"/>
    <cellStyle name="常规 4 16" xfId="162"/>
    <cellStyle name="常规 4 17" xfId="163"/>
    <cellStyle name="常规 4 2" xfId="164"/>
    <cellStyle name="常规 4 2 2" xfId="165"/>
    <cellStyle name="常规 4 2 3" xfId="166"/>
    <cellStyle name="常规 4 3" xfId="167"/>
    <cellStyle name="常规 4 3 2" xfId="168"/>
    <cellStyle name="常规 4 3 3" xfId="169"/>
    <cellStyle name="常规 4 4" xfId="170"/>
    <cellStyle name="常规 4 4 2" xfId="171"/>
    <cellStyle name="常规 4 4 3" xfId="172"/>
    <cellStyle name="常规 4 5" xfId="173"/>
    <cellStyle name="常规 4 5 2" xfId="174"/>
    <cellStyle name="常规 4 5 3" xfId="175"/>
    <cellStyle name="常规 4 6" xfId="176"/>
    <cellStyle name="常规 4 6 2" xfId="177"/>
    <cellStyle name="常规 4 6 3" xfId="178"/>
    <cellStyle name="常规 4 7" xfId="179"/>
    <cellStyle name="常规 4 7 2" xfId="180"/>
    <cellStyle name="常规 4 7 3" xfId="181"/>
    <cellStyle name="常规 4 8" xfId="182"/>
    <cellStyle name="常规 4 8 2" xfId="183"/>
    <cellStyle name="常规 4 8 3" xfId="184"/>
    <cellStyle name="常规 4 9" xfId="185"/>
    <cellStyle name="常规 4 9 2" xfId="186"/>
    <cellStyle name="常规 4 9 3" xfId="187"/>
    <cellStyle name="常规 5" xfId="10"/>
    <cellStyle name="常规 5 2" xfId="188"/>
    <cellStyle name="常规 5 2 2" xfId="189"/>
    <cellStyle name="常规 6" xfId="190"/>
    <cellStyle name="常规 6 2" xfId="4"/>
    <cellStyle name="常规 7" xfId="191"/>
    <cellStyle name="常规 7 2" xfId="192"/>
    <cellStyle name="常规 8" xfId="193"/>
    <cellStyle name="常规 8 2" xfId="194"/>
    <cellStyle name="常规 9" xfId="195"/>
    <cellStyle name="常规 9 2" xfId="196"/>
    <cellStyle name="常规_Sheet1" xfId="11"/>
    <cellStyle name="好 2" xfId="197"/>
    <cellStyle name="好 2 2" xfId="198"/>
    <cellStyle name="好 2 2 2" xfId="199"/>
    <cellStyle name="好 2 2 3" xfId="200"/>
    <cellStyle name="好 2 3" xfId="201"/>
    <cellStyle name="好 2 3 2" xfId="202"/>
    <cellStyle name="好 2 4" xfId="203"/>
    <cellStyle name="好 2 5" xfId="204"/>
    <cellStyle name="好 3" xfId="205"/>
    <cellStyle name="好 3 2" xfId="206"/>
    <cellStyle name="汇总 2" xfId="207"/>
    <cellStyle name="汇总 2 2" xfId="208"/>
    <cellStyle name="汇总 2 2 2" xfId="209"/>
    <cellStyle name="汇总 2 2 3" xfId="210"/>
    <cellStyle name="汇总 2 3" xfId="211"/>
    <cellStyle name="汇总 2 3 2" xfId="212"/>
    <cellStyle name="汇总 2 4" xfId="213"/>
    <cellStyle name="汇总 2 5" xfId="214"/>
    <cellStyle name="汇总 3" xfId="215"/>
    <cellStyle name="汇总 3 2" xfId="216"/>
    <cellStyle name="货币" xfId="1" builtinId="4"/>
    <cellStyle name="计算 2" xfId="217"/>
    <cellStyle name="计算 2 2" xfId="218"/>
    <cellStyle name="计算 2 2 2" xfId="219"/>
    <cellStyle name="计算 2 2 3" xfId="220"/>
    <cellStyle name="计算 2 3" xfId="221"/>
    <cellStyle name="计算 2 3 2" xfId="222"/>
    <cellStyle name="计算 2 4" xfId="223"/>
    <cellStyle name="计算 2 5" xfId="224"/>
    <cellStyle name="计算 3" xfId="225"/>
    <cellStyle name="计算 3 2" xfId="226"/>
    <cellStyle name="检查单元格 2" xfId="227"/>
    <cellStyle name="检查单元格 2 2" xfId="228"/>
    <cellStyle name="检查单元格 2 2 2" xfId="229"/>
    <cellStyle name="检查单元格 2 2 3" xfId="230"/>
    <cellStyle name="检查单元格 2 3" xfId="231"/>
    <cellStyle name="检查单元格 2 3 2" xfId="232"/>
    <cellStyle name="检查单元格 2 4" xfId="233"/>
    <cellStyle name="检查单元格 2 5" xfId="234"/>
    <cellStyle name="检查单元格 3" xfId="235"/>
    <cellStyle name="检查单元格 3 2" xfId="236"/>
    <cellStyle name="解释性文本 2" xfId="237"/>
    <cellStyle name="解释性文本 2 2" xfId="238"/>
    <cellStyle name="解释性文本 2 2 2" xfId="239"/>
    <cellStyle name="解释性文本 2 2 3" xfId="240"/>
    <cellStyle name="解释性文本 2 3" xfId="241"/>
    <cellStyle name="解释性文本 2 3 2" xfId="242"/>
    <cellStyle name="解释性文本 2 4" xfId="243"/>
    <cellStyle name="解释性文本 2 5" xfId="244"/>
    <cellStyle name="解释性文本 3" xfId="245"/>
    <cellStyle name="解释性文本 3 2" xfId="246"/>
    <cellStyle name="警告文本 2" xfId="247"/>
    <cellStyle name="警告文本 2 2" xfId="248"/>
    <cellStyle name="警告文本 2 2 2" xfId="249"/>
    <cellStyle name="警告文本 2 2 3" xfId="250"/>
    <cellStyle name="警告文本 2 3" xfId="251"/>
    <cellStyle name="警告文本 2 3 2" xfId="252"/>
    <cellStyle name="警告文本 2 4" xfId="253"/>
    <cellStyle name="警告文本 2 5" xfId="254"/>
    <cellStyle name="警告文本 3" xfId="255"/>
    <cellStyle name="警告文本 3 2" xfId="256"/>
    <cellStyle name="链接单元格 2" xfId="257"/>
    <cellStyle name="链接单元格 2 2" xfId="258"/>
    <cellStyle name="链接单元格 2 2 2" xfId="259"/>
    <cellStyle name="链接单元格 2 2 3" xfId="260"/>
    <cellStyle name="链接单元格 2 3" xfId="261"/>
    <cellStyle name="链接单元格 2 3 2" xfId="262"/>
    <cellStyle name="链接单元格 2 4" xfId="263"/>
    <cellStyle name="链接单元格 2 5" xfId="264"/>
    <cellStyle name="链接单元格 3" xfId="265"/>
    <cellStyle name="链接单元格 3 2" xfId="266"/>
    <cellStyle name="千位分隔" xfId="306" builtinId="3"/>
    <cellStyle name="适中 2" xfId="267"/>
    <cellStyle name="适中 2 2" xfId="268"/>
    <cellStyle name="适中 2 2 2" xfId="269"/>
    <cellStyle name="适中 2 2 3" xfId="270"/>
    <cellStyle name="适中 2 3" xfId="271"/>
    <cellStyle name="适中 2 3 2" xfId="272"/>
    <cellStyle name="适中 2 4" xfId="273"/>
    <cellStyle name="适中 2 5" xfId="274"/>
    <cellStyle name="适中 3" xfId="275"/>
    <cellStyle name="适中 3 2" xfId="276"/>
    <cellStyle name="输出 2" xfId="277"/>
    <cellStyle name="输出 2 2" xfId="278"/>
    <cellStyle name="输出 2 2 2" xfId="279"/>
    <cellStyle name="输出 2 2 3" xfId="280"/>
    <cellStyle name="输出 2 3" xfId="281"/>
    <cellStyle name="输出 2 3 2" xfId="282"/>
    <cellStyle name="输出 2 4" xfId="283"/>
    <cellStyle name="输出 2 5" xfId="284"/>
    <cellStyle name="输出 3" xfId="285"/>
    <cellStyle name="输出 3 2" xfId="286"/>
    <cellStyle name="输入 2" xfId="287"/>
    <cellStyle name="输入 2 2" xfId="288"/>
    <cellStyle name="输入 2 2 2" xfId="289"/>
    <cellStyle name="输入 2 2 3" xfId="290"/>
    <cellStyle name="输入 2 3" xfId="291"/>
    <cellStyle name="输入 2 3 2" xfId="292"/>
    <cellStyle name="输入 2 4" xfId="293"/>
    <cellStyle name="输入 2 5" xfId="294"/>
    <cellStyle name="输入 3" xfId="295"/>
    <cellStyle name="输入 3 2" xfId="296"/>
    <cellStyle name="样式 1" xfId="13"/>
    <cellStyle name="样式 1 2" xfId="297"/>
    <cellStyle name="样式 1 2 2" xfId="298"/>
    <cellStyle name="样式 1 3" xfId="299"/>
    <cellStyle name="样式 1 5" xfId="2"/>
    <cellStyle name="注释 2" xfId="300"/>
    <cellStyle name="注释 2 2" xfId="301"/>
    <cellStyle name="注释 2 2 2" xfId="302"/>
    <cellStyle name="注释 2 3" xfId="303"/>
    <cellStyle name="注释 3" xfId="304"/>
    <cellStyle name="注释 3 2" xfId="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 macro="" textlink="">
      <xdr:nvSpPr>
        <xdr:cNvPr id="28" name="AutoShape 127" descr="K1[I93HBbY`S02V2C2UT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5196" y="22547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 macro="" textlink="">
      <xdr:nvSpPr>
        <xdr:cNvPr id="29" name="AutoShape 128" descr="K1[I93HBbY`S02V2C2UT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297596" y="226995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 macro="" textlink="">
      <xdr:nvSpPr>
        <xdr:cNvPr id="30" name="AutoShape 127" descr="K1[I93HBbY`S02V2C2UT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49996" y="228519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 macro="" textlink="">
      <xdr:nvSpPr>
        <xdr:cNvPr id="31" name="AutoShape 128" descr="K1[I93HBbY`S02V2C2UT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602396" y="230043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 macro="" textlink="">
      <xdr:nvSpPr>
        <xdr:cNvPr id="32" name="AutoShape 127" descr="K1[I93HBbY`S02V2C2UT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754796" y="231567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 macro="" textlink="">
      <xdr:nvSpPr>
        <xdr:cNvPr id="33" name="AutoShape 128" descr="K1[I93HBbY`S02V2C2UT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07196" y="23309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 macro="" textlink="">
      <xdr:nvSpPr>
        <xdr:cNvPr id="34" name="AutoShape 127" descr="K1[I93HBbY`S02V2C2UT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501108" y="20462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 macro="" textlink="">
      <xdr:nvSpPr>
        <xdr:cNvPr id="35" name="AutoShape 128" descr="K1[I93HBbY`S02V2C2UT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53508" y="206152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 macro="" textlink="">
      <xdr:nvSpPr>
        <xdr:cNvPr id="36" name="AutoShape 127" descr="K1[I93HBbY`S02V2C2UT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805908" y="207676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 macro="" textlink="">
      <xdr:nvSpPr>
        <xdr:cNvPr id="37" name="AutoShape 128" descr="K1[I93HBbY`S02V2C2UT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58308" y="209200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 macro="" textlink="">
      <xdr:nvSpPr>
        <xdr:cNvPr id="38" name="AutoShape 127" descr="K1[I93HBbY`S02V2C2UT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10708" y="210724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 macro="" textlink="">
      <xdr:nvSpPr>
        <xdr:cNvPr id="39" name="AutoShape 128" descr="K1[I93HBbY`S02V2C2UT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63108" y="21224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708" y="14210008"/>
          <a:ext cx="88918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275" y="2047875"/>
          <a:ext cx="1605056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 macro="" textlink="">
      <xdr:nvSpPr>
        <xdr:cNvPr id="3" name="圆角矩形 2"/>
        <xdr:cNvSpPr>
          <a:spLocks noChangeArrowheads="1"/>
        </xdr:cNvSpPr>
      </xdr:nvSpPr>
      <xdr:spPr bwMode="auto">
        <a:xfrm>
          <a:off x="8806143" y="1334062"/>
          <a:ext cx="1277470" cy="4779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zh-CN" altLang="en-US"/>
            <a:t>高精度模具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>
      <c r="B1" s="176" t="s">
        <v>22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2:18" ht="20.25" customHeight="1">
      <c r="B2" s="5"/>
      <c r="C2" s="5"/>
      <c r="D2" s="5"/>
      <c r="E2" s="5"/>
      <c r="F2" s="6"/>
      <c r="G2" s="5"/>
      <c r="H2" s="5"/>
      <c r="I2" s="5"/>
      <c r="J2" s="5"/>
      <c r="K2" s="177"/>
      <c r="L2" s="177"/>
      <c r="M2" s="177"/>
      <c r="N2" s="177"/>
    </row>
    <row r="3" spans="2:18" ht="20.25" customHeight="1">
      <c r="B3" s="178" t="s">
        <v>23</v>
      </c>
      <c r="C3" s="178"/>
      <c r="D3" s="178"/>
      <c r="E3" s="178"/>
      <c r="F3" s="178"/>
      <c r="G3" s="178"/>
      <c r="H3" s="178"/>
      <c r="I3" s="178"/>
      <c r="J3" s="178"/>
      <c r="K3" s="23" t="s">
        <v>0</v>
      </c>
      <c r="L3" s="24"/>
      <c r="M3" s="24" t="s">
        <v>1</v>
      </c>
      <c r="N3" s="24" t="s">
        <v>2</v>
      </c>
    </row>
    <row r="4" spans="2:18" ht="7.5" customHeight="1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>
      <c r="B5" s="186" t="s">
        <v>3</v>
      </c>
      <c r="C5" s="191" t="s">
        <v>4</v>
      </c>
      <c r="D5" s="191" t="s">
        <v>5</v>
      </c>
      <c r="E5" s="184" t="s">
        <v>6</v>
      </c>
      <c r="F5" s="191" t="s">
        <v>7</v>
      </c>
      <c r="G5" s="186" t="s">
        <v>8</v>
      </c>
      <c r="H5" s="191" t="s">
        <v>9</v>
      </c>
      <c r="I5" s="179" t="s">
        <v>27</v>
      </c>
      <c r="J5" s="180"/>
      <c r="K5" s="181" t="s">
        <v>17</v>
      </c>
      <c r="L5" s="182"/>
      <c r="M5" s="183"/>
      <c r="N5" s="186" t="s">
        <v>10</v>
      </c>
    </row>
    <row r="6" spans="2:18" s="1" customFormat="1" ht="27.75" customHeight="1">
      <c r="B6" s="187"/>
      <c r="C6" s="192"/>
      <c r="D6" s="192"/>
      <c r="E6" s="185"/>
      <c r="F6" s="192"/>
      <c r="G6" s="187"/>
      <c r="H6" s="192"/>
      <c r="I6" s="16" t="s">
        <v>30</v>
      </c>
      <c r="J6" s="16" t="s">
        <v>31</v>
      </c>
      <c r="K6" s="19" t="s">
        <v>11</v>
      </c>
      <c r="L6" s="19" t="s">
        <v>12</v>
      </c>
      <c r="M6" s="29" t="s">
        <v>13</v>
      </c>
      <c r="N6" s="187"/>
    </row>
    <row r="7" spans="2:18" s="1" customFormat="1" ht="90" customHeight="1">
      <c r="B7" s="12">
        <v>1</v>
      </c>
      <c r="C7" s="14" t="s">
        <v>25</v>
      </c>
      <c r="D7" s="13">
        <v>712</v>
      </c>
      <c r="E7" s="33" t="s">
        <v>29</v>
      </c>
      <c r="F7" s="14" t="s">
        <v>24</v>
      </c>
      <c r="G7" s="13"/>
      <c r="H7" s="11" t="s">
        <v>26</v>
      </c>
      <c r="I7" s="25">
        <v>57.12</v>
      </c>
      <c r="J7" s="59">
        <v>54.2</v>
      </c>
      <c r="K7" s="59">
        <v>50</v>
      </c>
      <c r="L7" s="13"/>
      <c r="M7" s="13"/>
      <c r="N7" s="50" t="s">
        <v>28</v>
      </c>
    </row>
    <row r="8" spans="2:18" s="1" customFormat="1" ht="38.25" customHeight="1">
      <c r="B8" s="12"/>
      <c r="C8" s="12"/>
      <c r="D8" s="12"/>
      <c r="E8" s="15" t="s">
        <v>14</v>
      </c>
      <c r="F8" s="17"/>
      <c r="G8" s="12"/>
      <c r="H8" s="16"/>
      <c r="I8" s="188" t="s">
        <v>55</v>
      </c>
      <c r="J8" s="189"/>
      <c r="K8" s="19"/>
      <c r="L8" s="26"/>
      <c r="M8" s="31"/>
      <c r="N8" s="30"/>
    </row>
    <row r="9" spans="2:18" s="1" customFormat="1" ht="39" customHeight="1">
      <c r="B9" s="12"/>
      <c r="C9" s="12"/>
      <c r="D9" s="12"/>
      <c r="E9" s="15" t="s">
        <v>15</v>
      </c>
      <c r="F9" s="17"/>
      <c r="G9" s="18"/>
      <c r="H9" s="16"/>
      <c r="I9" s="188" t="s">
        <v>54</v>
      </c>
      <c r="J9" s="189"/>
      <c r="K9" s="19"/>
      <c r="L9" s="26"/>
      <c r="M9" s="31"/>
      <c r="N9" s="30"/>
    </row>
    <row r="10" spans="2:18" s="1" customFormat="1" ht="36" customHeight="1">
      <c r="B10" s="193" t="s">
        <v>79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8" ht="24.75" customHeight="1">
      <c r="B11" s="190" t="s">
        <v>16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Q11" s="32"/>
      <c r="R11" s="32"/>
    </row>
    <row r="12" spans="2:18" ht="14.25" customHeight="1"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Q12" s="32"/>
      <c r="R12" s="32"/>
    </row>
    <row r="13" spans="2:18" ht="18.75" customHeight="1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>
      <c r="B15" s="22"/>
      <c r="C15" s="2"/>
      <c r="D15" s="4"/>
    </row>
    <row r="16" spans="2:18" ht="14.25" customHeight="1">
      <c r="C16" s="2"/>
      <c r="D16" s="4"/>
    </row>
    <row r="17" spans="3:11">
      <c r="C17" s="2"/>
      <c r="D17" s="4"/>
      <c r="K17" s="27"/>
    </row>
    <row r="18" spans="3:11" ht="78" customHeight="1">
      <c r="C18" s="2"/>
      <c r="D18" s="4"/>
      <c r="K18" s="27"/>
    </row>
    <row r="19" spans="3:11" ht="13.5" customHeight="1">
      <c r="C19" s="2"/>
      <c r="D19" s="4"/>
      <c r="K19" s="27"/>
    </row>
    <row r="20" spans="3:11" ht="13.5" customHeight="1">
      <c r="C20" s="2"/>
      <c r="D20" s="4"/>
      <c r="K20" s="27"/>
    </row>
    <row r="21" spans="3:11">
      <c r="C21" s="2"/>
      <c r="D21" s="4"/>
      <c r="K21" s="27"/>
    </row>
    <row r="22" spans="3:11">
      <c r="C22" s="2"/>
      <c r="D22" s="4"/>
    </row>
    <row r="23" spans="3:11" ht="13.5" customHeight="1">
      <c r="C23" s="2"/>
      <c r="D23" s="4"/>
    </row>
    <row r="24" spans="3:11" ht="13.5" customHeight="1">
      <c r="C24" s="2"/>
      <c r="D24" s="4"/>
    </row>
    <row r="25" spans="3:11">
      <c r="C25" s="2"/>
      <c r="D25" s="2"/>
    </row>
    <row r="26" spans="3:11">
      <c r="C26" s="2"/>
      <c r="D26" s="2"/>
    </row>
    <row r="27" spans="3:11">
      <c r="C27" s="2"/>
      <c r="D27" s="2"/>
    </row>
    <row r="28" spans="3:11">
      <c r="C28" s="2"/>
      <c r="D28" s="2"/>
    </row>
    <row r="29" spans="3:11" ht="14.25">
      <c r="C29" s="20"/>
      <c r="D29" s="20"/>
    </row>
    <row r="30" spans="3:11" ht="14.25">
      <c r="C30" s="20"/>
      <c r="D30" s="20"/>
    </row>
    <row r="31" spans="3:11" ht="14.25">
      <c r="C31" s="20"/>
      <c r="D31" s="20"/>
    </row>
    <row r="32" spans="3:11" ht="14.25">
      <c r="C32" s="20"/>
      <c r="D32" s="20"/>
    </row>
    <row r="33" spans="3:4" ht="14.25">
      <c r="C33" s="22"/>
      <c r="D33" s="22"/>
    </row>
  </sheetData>
  <mergeCells count="17">
    <mergeCell ref="I8:J8"/>
    <mergeCell ref="I9:J9"/>
    <mergeCell ref="B11:N12"/>
    <mergeCell ref="H5:H6"/>
    <mergeCell ref="F5:F6"/>
    <mergeCell ref="B5:B6"/>
    <mergeCell ref="C5:C6"/>
    <mergeCell ref="D5:D6"/>
    <mergeCell ref="B10:N10"/>
    <mergeCell ref="B1:N1"/>
    <mergeCell ref="K2:N2"/>
    <mergeCell ref="B3:J3"/>
    <mergeCell ref="I5:J5"/>
    <mergeCell ref="K5:M5"/>
    <mergeCell ref="E5:E6"/>
    <mergeCell ref="G5:G6"/>
    <mergeCell ref="N5:N6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zoomScale="80" zoomScaleNormal="80" zoomScaleSheetLayoutView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12" sqref="A12:Y12"/>
    </sheetView>
  </sheetViews>
  <sheetFormatPr defaultRowHeight="13.5"/>
  <cols>
    <col min="1" max="1" width="5.5" style="32" customWidth="1"/>
    <col min="2" max="2" width="6.375" bestFit="1" customWidth="1"/>
    <col min="3" max="3" width="8" bestFit="1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6" width="9.5" style="32" customWidth="1"/>
    <col min="17" max="18" width="9.5" style="79" customWidth="1"/>
    <col min="19" max="22" width="7.125" style="32" customWidth="1"/>
    <col min="23" max="24" width="9" customWidth="1"/>
    <col min="25" max="25" width="13.625" customWidth="1"/>
    <col min="28" max="28" width="7.625" bestFit="1" customWidth="1"/>
    <col min="29" max="29" width="12" bestFit="1" customWidth="1"/>
  </cols>
  <sheetData>
    <row r="1" spans="1:29" ht="36" customHeight="1">
      <c r="A1" s="194" t="s">
        <v>236</v>
      </c>
      <c r="B1" s="195"/>
      <c r="C1" s="195"/>
      <c r="D1" s="195"/>
      <c r="E1" s="195"/>
      <c r="F1" s="195"/>
      <c r="G1" s="196"/>
      <c r="H1" s="196"/>
      <c r="I1" s="196"/>
      <c r="J1" s="196"/>
      <c r="K1" s="196"/>
      <c r="L1" s="196"/>
      <c r="M1" s="196"/>
      <c r="N1" s="195"/>
      <c r="O1" s="195"/>
      <c r="P1" s="195"/>
      <c r="Q1" s="195"/>
      <c r="R1" s="196"/>
      <c r="S1" s="195"/>
      <c r="T1" s="196"/>
      <c r="U1" s="195"/>
      <c r="V1" s="196"/>
      <c r="W1" s="195"/>
      <c r="X1" s="196"/>
      <c r="Y1" s="195"/>
    </row>
    <row r="2" spans="1:29" ht="28.5" customHeight="1">
      <c r="A2" s="199"/>
      <c r="B2" s="200"/>
      <c r="C2" s="200"/>
      <c r="D2" s="200"/>
      <c r="E2" s="200"/>
      <c r="F2" s="200"/>
      <c r="G2" s="201"/>
      <c r="H2" s="201"/>
      <c r="I2" s="201"/>
      <c r="J2" s="201"/>
      <c r="K2" s="201"/>
      <c r="L2" s="201"/>
      <c r="M2" s="201"/>
      <c r="N2" s="200"/>
      <c r="O2" s="200"/>
      <c r="P2" s="76"/>
      <c r="Q2" s="77"/>
      <c r="R2" s="159"/>
      <c r="S2" s="76"/>
      <c r="T2" s="76"/>
      <c r="U2" s="76"/>
      <c r="V2" s="174"/>
      <c r="W2" s="211" t="s">
        <v>2</v>
      </c>
      <c r="X2" s="212"/>
      <c r="Y2" s="213"/>
    </row>
    <row r="3" spans="1:29" s="175" customFormat="1" ht="21" customHeight="1">
      <c r="A3" s="197" t="s">
        <v>3</v>
      </c>
      <c r="B3" s="198" t="s">
        <v>4</v>
      </c>
      <c r="C3" s="198" t="s">
        <v>5</v>
      </c>
      <c r="D3" s="207" t="s">
        <v>215</v>
      </c>
      <c r="E3" s="208"/>
      <c r="F3" s="208"/>
      <c r="G3" s="208"/>
      <c r="H3" s="209"/>
      <c r="I3" s="214" t="s">
        <v>235</v>
      </c>
      <c r="J3" s="214" t="s">
        <v>219</v>
      </c>
      <c r="K3" s="204" t="s">
        <v>221</v>
      </c>
      <c r="L3" s="205"/>
      <c r="M3" s="206"/>
      <c r="N3" s="198" t="s">
        <v>18</v>
      </c>
      <c r="O3" s="202" t="s">
        <v>247</v>
      </c>
      <c r="P3" s="203"/>
      <c r="Q3" s="203"/>
      <c r="R3" s="203"/>
      <c r="S3" s="202" t="s">
        <v>248</v>
      </c>
      <c r="T3" s="203"/>
      <c r="U3" s="203"/>
      <c r="V3" s="203"/>
      <c r="W3" s="210" t="s">
        <v>233</v>
      </c>
      <c r="X3" s="210"/>
      <c r="Y3" s="210"/>
    </row>
    <row r="4" spans="1:29" s="162" customFormat="1" ht="28.5" customHeight="1">
      <c r="A4" s="197"/>
      <c r="B4" s="198"/>
      <c r="C4" s="198"/>
      <c r="D4" s="87" t="s">
        <v>91</v>
      </c>
      <c r="E4" s="86" t="s">
        <v>92</v>
      </c>
      <c r="F4" s="85" t="s">
        <v>88</v>
      </c>
      <c r="G4" s="80" t="s">
        <v>216</v>
      </c>
      <c r="H4" s="158" t="s">
        <v>217</v>
      </c>
      <c r="I4" s="215"/>
      <c r="J4" s="215"/>
      <c r="K4" s="80" t="s">
        <v>221</v>
      </c>
      <c r="L4" s="80" t="s">
        <v>222</v>
      </c>
      <c r="M4" s="80" t="s">
        <v>220</v>
      </c>
      <c r="N4" s="198"/>
      <c r="O4" s="86" t="s">
        <v>225</v>
      </c>
      <c r="P4" s="86" t="s">
        <v>224</v>
      </c>
      <c r="Q4" s="78" t="s">
        <v>223</v>
      </c>
      <c r="R4" s="160" t="s">
        <v>226</v>
      </c>
      <c r="S4" s="86" t="s">
        <v>225</v>
      </c>
      <c r="T4" s="86" t="s">
        <v>224</v>
      </c>
      <c r="U4" s="78" t="s">
        <v>223</v>
      </c>
      <c r="V4" s="160" t="s">
        <v>226</v>
      </c>
      <c r="W4" s="86" t="s">
        <v>231</v>
      </c>
      <c r="X4" s="73" t="s">
        <v>232</v>
      </c>
      <c r="Y4" s="89" t="s">
        <v>10</v>
      </c>
    </row>
    <row r="5" spans="1:29" s="162" customFormat="1" ht="39.950000000000003" customHeight="1">
      <c r="A5" s="85">
        <v>1</v>
      </c>
      <c r="B5" s="86" t="s">
        <v>237</v>
      </c>
      <c r="C5" s="86" t="s">
        <v>238</v>
      </c>
      <c r="D5" s="167" t="s">
        <v>239</v>
      </c>
      <c r="E5" s="168" t="s">
        <v>240</v>
      </c>
      <c r="F5" s="85" t="s">
        <v>241</v>
      </c>
      <c r="G5" s="158" t="s">
        <v>241</v>
      </c>
      <c r="H5" s="158" t="s">
        <v>241</v>
      </c>
      <c r="I5" s="158"/>
      <c r="J5" s="158" t="s">
        <v>241</v>
      </c>
      <c r="K5" s="158" t="s">
        <v>242</v>
      </c>
      <c r="L5" s="158" t="s">
        <v>241</v>
      </c>
      <c r="M5" s="158">
        <v>10</v>
      </c>
      <c r="N5" s="86" t="s">
        <v>89</v>
      </c>
      <c r="O5" s="169" t="s">
        <v>243</v>
      </c>
      <c r="P5" s="169">
        <v>0.113</v>
      </c>
      <c r="Q5" s="170" t="s">
        <v>227</v>
      </c>
      <c r="R5" s="171">
        <v>11035.12</v>
      </c>
      <c r="S5" s="169" t="s">
        <v>243</v>
      </c>
      <c r="T5" s="169">
        <v>0.105</v>
      </c>
      <c r="U5" s="170" t="s">
        <v>227</v>
      </c>
      <c r="V5" s="376">
        <v>12000</v>
      </c>
      <c r="W5" s="85" t="s">
        <v>241</v>
      </c>
      <c r="X5" s="378">
        <v>12000</v>
      </c>
      <c r="Y5" s="164"/>
    </row>
    <row r="6" spans="1:29" s="162" customFormat="1" ht="39.950000000000003" customHeight="1">
      <c r="A6" s="85">
        <v>2</v>
      </c>
      <c r="B6" s="86"/>
      <c r="C6" s="86"/>
      <c r="D6" s="172"/>
      <c r="E6" s="173"/>
      <c r="F6" s="85"/>
      <c r="G6" s="158"/>
      <c r="H6" s="158"/>
      <c r="I6" s="158"/>
      <c r="J6" s="158"/>
      <c r="K6" s="158"/>
      <c r="L6" s="158"/>
      <c r="M6" s="158"/>
      <c r="N6" s="86"/>
      <c r="O6" s="169" t="s">
        <v>244</v>
      </c>
      <c r="P6" s="169">
        <v>2.5000000000000001E-2</v>
      </c>
      <c r="Q6" s="170" t="s">
        <v>241</v>
      </c>
      <c r="R6" s="171">
        <v>4541.6760000000004</v>
      </c>
      <c r="S6" s="169" t="s">
        <v>245</v>
      </c>
      <c r="T6" s="169">
        <v>2.5000000000000001E-2</v>
      </c>
      <c r="U6" s="170" t="s">
        <v>241</v>
      </c>
      <c r="V6" s="377"/>
      <c r="W6" s="85" t="s">
        <v>241</v>
      </c>
      <c r="X6" s="379"/>
      <c r="Y6" s="164"/>
    </row>
    <row r="7" spans="1:29" s="162" customFormat="1" ht="39.950000000000003" customHeight="1">
      <c r="A7" s="85"/>
      <c r="B7" s="86"/>
      <c r="C7" s="86"/>
      <c r="D7" s="88"/>
      <c r="E7" s="86"/>
      <c r="F7" s="81"/>
      <c r="G7" s="157"/>
      <c r="H7" s="157"/>
      <c r="I7" s="157"/>
      <c r="J7" s="157"/>
      <c r="K7" s="157"/>
      <c r="L7" s="157"/>
      <c r="M7" s="157"/>
      <c r="N7" s="75"/>
      <c r="O7" s="75" t="s">
        <v>227</v>
      </c>
      <c r="P7" s="75" t="s">
        <v>227</v>
      </c>
      <c r="Q7" s="75" t="s">
        <v>227</v>
      </c>
      <c r="R7" s="161">
        <f>SUM(R5:R6)</f>
        <v>15576.796000000002</v>
      </c>
      <c r="S7" s="75" t="s">
        <v>227</v>
      </c>
      <c r="T7" s="75" t="s">
        <v>227</v>
      </c>
      <c r="U7" s="75" t="s">
        <v>227</v>
      </c>
      <c r="V7" s="161">
        <f>SUM(V5:V6)</f>
        <v>12000</v>
      </c>
      <c r="W7" s="85"/>
      <c r="X7" s="158"/>
      <c r="Y7" s="74"/>
      <c r="AC7" s="163"/>
    </row>
    <row r="8" spans="1:29" s="162" customFormat="1" ht="31.5" customHeight="1">
      <c r="A8" s="238" t="s">
        <v>230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40"/>
      <c r="O8" s="231" t="s">
        <v>246</v>
      </c>
      <c r="P8" s="218"/>
      <c r="Q8" s="218"/>
      <c r="R8" s="218"/>
      <c r="S8" s="216" t="s">
        <v>246</v>
      </c>
      <c r="T8" s="217"/>
      <c r="U8" s="217"/>
      <c r="V8" s="218"/>
      <c r="W8" s="85"/>
      <c r="X8" s="158"/>
      <c r="Y8" s="164"/>
    </row>
    <row r="9" spans="1:29" s="162" customFormat="1" ht="39.950000000000003" customHeight="1">
      <c r="A9" s="235" t="s">
        <v>228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230" t="s">
        <v>250</v>
      </c>
      <c r="P9" s="226"/>
      <c r="Q9" s="226"/>
      <c r="R9" s="226"/>
      <c r="S9" s="224" t="s">
        <v>249</v>
      </c>
      <c r="T9" s="225"/>
      <c r="U9" s="225"/>
      <c r="V9" s="226"/>
      <c r="W9" s="158"/>
      <c r="X9" s="165"/>
      <c r="Y9" s="166"/>
    </row>
    <row r="10" spans="1:29" ht="39.950000000000003" customHeight="1">
      <c r="A10" s="232" t="s">
        <v>229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4"/>
      <c r="O10" s="227" t="s">
        <v>251</v>
      </c>
      <c r="P10" s="228"/>
      <c r="Q10" s="228"/>
      <c r="R10" s="228"/>
      <c r="S10" s="227" t="s">
        <v>252</v>
      </c>
      <c r="T10" s="228"/>
      <c r="U10" s="228"/>
      <c r="V10" s="228"/>
      <c r="W10" s="82"/>
      <c r="X10" s="83"/>
      <c r="Y10" s="84"/>
    </row>
    <row r="11" spans="1:29" ht="54" customHeight="1">
      <c r="A11" s="222" t="s">
        <v>253</v>
      </c>
      <c r="B11" s="222"/>
      <c r="C11" s="222"/>
      <c r="D11" s="222"/>
      <c r="E11" s="222"/>
      <c r="F11" s="222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2"/>
      <c r="T11" s="222"/>
      <c r="U11" s="222"/>
      <c r="V11" s="223"/>
      <c r="W11" s="222"/>
      <c r="X11" s="223"/>
      <c r="Y11" s="222"/>
    </row>
    <row r="12" spans="1:29" ht="27.75" customHeight="1">
      <c r="A12" s="229" t="s">
        <v>234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spans="1:29" ht="47.25" customHeight="1">
      <c r="A13" s="219" t="s">
        <v>90</v>
      </c>
      <c r="B13" s="220"/>
      <c r="C13" s="220"/>
      <c r="D13" s="220"/>
      <c r="E13" s="220"/>
      <c r="F13" s="220"/>
      <c r="G13" s="221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0"/>
      <c r="T13" s="220"/>
      <c r="U13" s="220"/>
      <c r="V13" s="221"/>
      <c r="W13" s="220"/>
      <c r="X13" s="221"/>
      <c r="Y13" s="220"/>
    </row>
  </sheetData>
  <mergeCells count="28">
    <mergeCell ref="V5:V6"/>
    <mergeCell ref="X5:X6"/>
    <mergeCell ref="S8:V8"/>
    <mergeCell ref="A13:Y13"/>
    <mergeCell ref="A11:Y11"/>
    <mergeCell ref="S9:V9"/>
    <mergeCell ref="S10:V10"/>
    <mergeCell ref="A12:Y12"/>
    <mergeCell ref="O8:R8"/>
    <mergeCell ref="O9:R9"/>
    <mergeCell ref="O10:R10"/>
    <mergeCell ref="A10:N10"/>
    <mergeCell ref="A9:N9"/>
    <mergeCell ref="A8:N8"/>
    <mergeCell ref="A1:Y1"/>
    <mergeCell ref="A3:A4"/>
    <mergeCell ref="B3:B4"/>
    <mergeCell ref="C3:C4"/>
    <mergeCell ref="N3:N4"/>
    <mergeCell ref="A2:O2"/>
    <mergeCell ref="S3:V3"/>
    <mergeCell ref="K3:M3"/>
    <mergeCell ref="D3:H3"/>
    <mergeCell ref="W3:Y3"/>
    <mergeCell ref="W2:Y2"/>
    <mergeCell ref="O3:R3"/>
    <mergeCell ref="I3:I4"/>
    <mergeCell ref="J3:J4"/>
  </mergeCells>
  <phoneticPr fontId="1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54" orientation="landscape" verticalDpi="1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90" customWidth="1"/>
    <col min="2" max="7" width="9" style="90"/>
    <col min="8" max="8" width="11.375" style="90" customWidth="1"/>
    <col min="9" max="10" width="9" style="90"/>
    <col min="11" max="11" width="11.5" style="90" customWidth="1"/>
    <col min="12" max="15" width="9" style="90"/>
    <col min="16" max="16" width="10.375" style="90" customWidth="1"/>
    <col min="17" max="17" width="10" style="90" customWidth="1"/>
    <col min="18" max="16384" width="9" style="90"/>
  </cols>
  <sheetData>
    <row r="1" spans="1:256" s="91" customFormat="1" ht="24">
      <c r="A1" s="90"/>
      <c r="B1" s="241" t="s">
        <v>93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3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pans="1:256" s="91" customFormat="1" ht="18.75" thickBot="1">
      <c r="A2" s="90"/>
      <c r="B2" s="92"/>
      <c r="C2" s="93"/>
      <c r="D2" s="94"/>
      <c r="E2" s="94"/>
      <c r="F2" s="94"/>
      <c r="G2" s="94"/>
      <c r="H2" s="94"/>
      <c r="I2" s="94"/>
      <c r="J2" s="94"/>
      <c r="K2" s="94"/>
      <c r="L2" s="95"/>
      <c r="M2" s="94"/>
      <c r="N2" s="94"/>
      <c r="O2" s="94"/>
      <c r="P2" s="96"/>
      <c r="Q2" s="97"/>
      <c r="R2" s="98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pans="1:256" s="91" customFormat="1">
      <c r="A3" s="90"/>
      <c r="B3" s="244" t="s">
        <v>94</v>
      </c>
      <c r="C3" s="245"/>
      <c r="D3" s="245"/>
      <c r="E3" s="246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pans="1:256" s="91" customFormat="1">
      <c r="A4" s="90"/>
      <c r="B4" s="249" t="s">
        <v>95</v>
      </c>
      <c r="C4" s="250" t="s">
        <v>96</v>
      </c>
      <c r="D4" s="251"/>
      <c r="E4" s="252"/>
      <c r="F4" s="253"/>
      <c r="G4" s="253"/>
      <c r="H4" s="253"/>
      <c r="I4" s="253"/>
      <c r="J4" s="254"/>
      <c r="K4" s="99" t="s">
        <v>97</v>
      </c>
      <c r="L4" s="255" t="s">
        <v>98</v>
      </c>
      <c r="M4" s="255"/>
      <c r="N4" s="255"/>
      <c r="O4" s="255"/>
      <c r="P4" s="255"/>
      <c r="Q4" s="252"/>
      <c r="R4" s="256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pans="1:256" s="91" customFormat="1">
      <c r="A5" s="90"/>
      <c r="B5" s="249"/>
      <c r="C5" s="250" t="s">
        <v>99</v>
      </c>
      <c r="D5" s="251"/>
      <c r="E5" s="252"/>
      <c r="F5" s="253"/>
      <c r="G5" s="253"/>
      <c r="H5" s="253"/>
      <c r="I5" s="253"/>
      <c r="J5" s="254"/>
      <c r="K5" s="99" t="s">
        <v>100</v>
      </c>
      <c r="L5" s="255"/>
      <c r="M5" s="255"/>
      <c r="N5" s="255"/>
      <c r="O5" s="255"/>
      <c r="P5" s="255"/>
      <c r="Q5" s="252"/>
      <c r="R5" s="256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pans="1:256" s="91" customFormat="1">
      <c r="A6" s="90"/>
      <c r="B6" s="249"/>
      <c r="C6" s="250" t="s">
        <v>101</v>
      </c>
      <c r="D6" s="251"/>
      <c r="E6" s="252"/>
      <c r="F6" s="253"/>
      <c r="G6" s="253"/>
      <c r="H6" s="253"/>
      <c r="I6" s="253"/>
      <c r="J6" s="254"/>
      <c r="K6" s="257" t="s">
        <v>102</v>
      </c>
      <c r="L6" s="258"/>
      <c r="M6" s="258"/>
      <c r="N6" s="258"/>
      <c r="O6" s="258"/>
      <c r="P6" s="258"/>
      <c r="Q6" s="259"/>
      <c r="R6" s="26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pans="1:256" s="91" customFormat="1">
      <c r="A7" s="90"/>
      <c r="B7" s="249"/>
      <c r="C7" s="250" t="s">
        <v>103</v>
      </c>
      <c r="D7" s="251"/>
      <c r="E7" s="261"/>
      <c r="F7" s="262"/>
      <c r="G7" s="262"/>
      <c r="H7" s="262"/>
      <c r="I7" s="262"/>
      <c r="J7" s="263"/>
      <c r="K7" s="258"/>
      <c r="L7" s="258"/>
      <c r="M7" s="258"/>
      <c r="N7" s="258"/>
      <c r="O7" s="258"/>
      <c r="P7" s="258"/>
      <c r="Q7" s="259"/>
      <c r="R7" s="26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pans="1:256" s="91" customFormat="1">
      <c r="A8" s="90"/>
      <c r="B8" s="249"/>
      <c r="C8" s="250" t="s">
        <v>104</v>
      </c>
      <c r="D8" s="251"/>
      <c r="E8" s="252"/>
      <c r="F8" s="264"/>
      <c r="G8" s="264"/>
      <c r="H8" s="264"/>
      <c r="I8" s="264"/>
      <c r="J8" s="265"/>
      <c r="K8" s="258"/>
      <c r="L8" s="258"/>
      <c r="M8" s="258"/>
      <c r="N8" s="258"/>
      <c r="O8" s="258"/>
      <c r="P8" s="258"/>
      <c r="Q8" s="259"/>
      <c r="R8" s="26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pans="1:256" s="91" customFormat="1">
      <c r="A9" s="90"/>
      <c r="B9" s="249"/>
      <c r="C9" s="250" t="s">
        <v>105</v>
      </c>
      <c r="D9" s="251"/>
      <c r="E9" s="252" t="s">
        <v>106</v>
      </c>
      <c r="F9" s="253"/>
      <c r="G9" s="253"/>
      <c r="H9" s="253"/>
      <c r="I9" s="253"/>
      <c r="J9" s="254"/>
      <c r="K9" s="258"/>
      <c r="L9" s="258"/>
      <c r="M9" s="258"/>
      <c r="N9" s="258"/>
      <c r="O9" s="258"/>
      <c r="P9" s="258"/>
      <c r="Q9" s="259"/>
      <c r="R9" s="26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pans="1:256" s="91" customFormat="1">
      <c r="A10" s="90"/>
      <c r="B10" s="249"/>
      <c r="C10" s="250" t="s">
        <v>107</v>
      </c>
      <c r="D10" s="250"/>
      <c r="E10" s="252" t="s">
        <v>108</v>
      </c>
      <c r="F10" s="253"/>
      <c r="G10" s="253"/>
      <c r="H10" s="253"/>
      <c r="I10" s="253"/>
      <c r="J10" s="254"/>
      <c r="K10" s="258"/>
      <c r="L10" s="258"/>
      <c r="M10" s="258"/>
      <c r="N10" s="258"/>
      <c r="O10" s="258"/>
      <c r="P10" s="258"/>
      <c r="Q10" s="259"/>
      <c r="R10" s="26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pans="1:256" s="91" customFormat="1">
      <c r="A11" s="90"/>
      <c r="B11" s="249"/>
      <c r="C11" s="250" t="s">
        <v>109</v>
      </c>
      <c r="D11" s="250"/>
      <c r="E11" s="261" t="s">
        <v>110</v>
      </c>
      <c r="F11" s="266"/>
      <c r="G11" s="261" t="s">
        <v>111</v>
      </c>
      <c r="H11" s="266"/>
      <c r="I11" s="261" t="s">
        <v>112</v>
      </c>
      <c r="J11" s="266"/>
      <c r="K11" s="258"/>
      <c r="L11" s="258"/>
      <c r="M11" s="258"/>
      <c r="N11" s="258"/>
      <c r="O11" s="258"/>
      <c r="P11" s="258"/>
      <c r="Q11" s="259"/>
      <c r="R11" s="26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pans="1:256" s="91" customFormat="1">
      <c r="A12" s="90"/>
      <c r="B12" s="249"/>
      <c r="C12" s="250"/>
      <c r="D12" s="250"/>
      <c r="E12" s="252">
        <v>350</v>
      </c>
      <c r="F12" s="265"/>
      <c r="G12" s="252">
        <v>300</v>
      </c>
      <c r="H12" s="265"/>
      <c r="I12" s="252">
        <v>470</v>
      </c>
      <c r="J12" s="265"/>
      <c r="K12" s="258"/>
      <c r="L12" s="258"/>
      <c r="M12" s="258"/>
      <c r="N12" s="258"/>
      <c r="O12" s="258"/>
      <c r="P12" s="258"/>
      <c r="Q12" s="259"/>
      <c r="R12" s="26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pans="1:256" s="91" customFormat="1">
      <c r="A13" s="90"/>
      <c r="B13" s="249"/>
      <c r="C13" s="250"/>
      <c r="D13" s="250"/>
      <c r="E13" s="261"/>
      <c r="F13" s="266"/>
      <c r="G13" s="261"/>
      <c r="H13" s="266"/>
      <c r="I13" s="261"/>
      <c r="J13" s="266"/>
      <c r="K13" s="258"/>
      <c r="L13" s="258"/>
      <c r="M13" s="258"/>
      <c r="N13" s="258"/>
      <c r="O13" s="258"/>
      <c r="P13" s="258"/>
      <c r="Q13" s="259"/>
      <c r="R13" s="26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pans="1:256" s="91" customFormat="1">
      <c r="A14" s="90"/>
      <c r="B14" s="249"/>
      <c r="C14" s="250"/>
      <c r="D14" s="250"/>
      <c r="E14" s="261"/>
      <c r="F14" s="266"/>
      <c r="G14" s="261"/>
      <c r="H14" s="266"/>
      <c r="I14" s="261"/>
      <c r="J14" s="266"/>
      <c r="K14" s="258"/>
      <c r="L14" s="258"/>
      <c r="M14" s="258"/>
      <c r="N14" s="258"/>
      <c r="O14" s="258"/>
      <c r="P14" s="258"/>
      <c r="Q14" s="259"/>
      <c r="R14" s="26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pans="1:256" s="91" customFormat="1">
      <c r="A15" s="90"/>
      <c r="B15" s="249"/>
      <c r="C15" s="250"/>
      <c r="D15" s="250"/>
      <c r="E15" s="261"/>
      <c r="F15" s="266"/>
      <c r="G15" s="261"/>
      <c r="H15" s="266"/>
      <c r="I15" s="261"/>
      <c r="J15" s="266"/>
      <c r="K15" s="258"/>
      <c r="L15" s="258"/>
      <c r="M15" s="258"/>
      <c r="N15" s="258"/>
      <c r="O15" s="258"/>
      <c r="P15" s="258"/>
      <c r="Q15" s="259"/>
      <c r="R15" s="26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pans="1:256" s="91" customFormat="1">
      <c r="A16" s="90"/>
      <c r="B16" s="249"/>
      <c r="C16" s="267" t="s">
        <v>218</v>
      </c>
      <c r="D16" s="268"/>
      <c r="E16" s="252"/>
      <c r="F16" s="264"/>
      <c r="G16" s="264"/>
      <c r="H16" s="264"/>
      <c r="I16" s="264"/>
      <c r="J16" s="265"/>
      <c r="K16" s="258"/>
      <c r="L16" s="258"/>
      <c r="M16" s="258"/>
      <c r="N16" s="258"/>
      <c r="O16" s="258"/>
      <c r="P16" s="258"/>
      <c r="Q16" s="259"/>
      <c r="R16" s="26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pans="1:256" s="91" customFormat="1">
      <c r="A17" s="90"/>
      <c r="B17" s="249"/>
      <c r="C17" s="250" t="s">
        <v>119</v>
      </c>
      <c r="D17" s="250"/>
      <c r="E17" s="252" t="s">
        <v>120</v>
      </c>
      <c r="F17" s="264"/>
      <c r="G17" s="261" t="s">
        <v>211</v>
      </c>
      <c r="H17" s="266"/>
      <c r="I17" s="252"/>
      <c r="J17" s="264"/>
      <c r="K17" s="258"/>
      <c r="L17" s="258"/>
      <c r="M17" s="258"/>
      <c r="N17" s="258"/>
      <c r="O17" s="258"/>
      <c r="P17" s="258"/>
      <c r="Q17" s="259"/>
      <c r="R17" s="26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s="91" customFormat="1" ht="25.5" customHeight="1">
      <c r="A18" s="90"/>
      <c r="B18" s="249"/>
      <c r="C18" s="250" t="s">
        <v>113</v>
      </c>
      <c r="D18" s="250"/>
      <c r="E18" s="252" t="s">
        <v>114</v>
      </c>
      <c r="F18" s="264"/>
      <c r="G18" s="331" t="s">
        <v>212</v>
      </c>
      <c r="H18" s="331"/>
      <c r="I18" s="153"/>
      <c r="J18" s="154"/>
      <c r="K18" s="258"/>
      <c r="L18" s="258"/>
      <c r="M18" s="258"/>
      <c r="N18" s="258"/>
      <c r="O18" s="258"/>
      <c r="P18" s="258"/>
      <c r="Q18" s="259"/>
      <c r="R18" s="26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pans="1:256" s="91" customFormat="1">
      <c r="A19" s="90"/>
      <c r="B19" s="249"/>
      <c r="C19" s="267" t="s">
        <v>115</v>
      </c>
      <c r="D19" s="268"/>
      <c r="E19" s="252" t="s">
        <v>116</v>
      </c>
      <c r="F19" s="265"/>
      <c r="G19" s="331" t="s">
        <v>213</v>
      </c>
      <c r="H19" s="331"/>
      <c r="I19" s="155"/>
      <c r="J19" s="156"/>
      <c r="K19" s="258"/>
      <c r="L19" s="258"/>
      <c r="M19" s="258"/>
      <c r="N19" s="258"/>
      <c r="O19" s="258"/>
      <c r="P19" s="258"/>
      <c r="Q19" s="259"/>
      <c r="R19" s="26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pans="1:256" s="91" customFormat="1">
      <c r="A20" s="90"/>
      <c r="B20" s="249"/>
      <c r="C20" s="267" t="s">
        <v>117</v>
      </c>
      <c r="D20" s="268"/>
      <c r="E20" s="252" t="s">
        <v>118</v>
      </c>
      <c r="F20" s="265"/>
      <c r="G20" s="331" t="s">
        <v>214</v>
      </c>
      <c r="H20" s="331"/>
      <c r="I20" s="155"/>
      <c r="J20" s="156"/>
      <c r="K20" s="258"/>
      <c r="L20" s="258"/>
      <c r="M20" s="258"/>
      <c r="N20" s="258"/>
      <c r="O20" s="258"/>
      <c r="P20" s="258"/>
      <c r="Q20" s="259"/>
      <c r="R20" s="26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pans="1:256" s="91" customFormat="1">
      <c r="A21" s="90"/>
      <c r="B21" s="249"/>
      <c r="C21" s="250" t="s">
        <v>121</v>
      </c>
      <c r="D21" s="250"/>
      <c r="E21" s="267" t="s">
        <v>122</v>
      </c>
      <c r="F21" s="268"/>
      <c r="G21" s="267" t="s">
        <v>123</v>
      </c>
      <c r="H21" s="268"/>
      <c r="I21" s="267" t="s">
        <v>124</v>
      </c>
      <c r="J21" s="268"/>
      <c r="K21" s="258"/>
      <c r="L21" s="258"/>
      <c r="M21" s="258"/>
      <c r="N21" s="258"/>
      <c r="O21" s="258"/>
      <c r="P21" s="258"/>
      <c r="Q21" s="259"/>
      <c r="R21" s="26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pans="1:256" s="91" customFormat="1">
      <c r="A22" s="90"/>
      <c r="B22" s="249"/>
      <c r="C22" s="251"/>
      <c r="D22" s="251"/>
      <c r="E22" s="261"/>
      <c r="F22" s="266"/>
      <c r="G22" s="261"/>
      <c r="H22" s="266"/>
      <c r="I22" s="261" t="s">
        <v>125</v>
      </c>
      <c r="J22" s="266"/>
      <c r="K22" s="258"/>
      <c r="L22" s="258"/>
      <c r="M22" s="258"/>
      <c r="N22" s="258"/>
      <c r="O22" s="258"/>
      <c r="P22" s="258"/>
      <c r="Q22" s="259"/>
      <c r="R22" s="26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91" customFormat="1">
      <c r="A23" s="90"/>
      <c r="B23" s="249"/>
      <c r="C23" s="250" t="s">
        <v>126</v>
      </c>
      <c r="D23" s="250"/>
      <c r="E23" s="252"/>
      <c r="F23" s="253"/>
      <c r="G23" s="253"/>
      <c r="H23" s="253"/>
      <c r="I23" s="253"/>
      <c r="J23" s="254"/>
      <c r="K23" s="258"/>
      <c r="L23" s="258"/>
      <c r="M23" s="258"/>
      <c r="N23" s="258"/>
      <c r="O23" s="258"/>
      <c r="P23" s="258"/>
      <c r="Q23" s="259"/>
      <c r="R23" s="26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pans="1:256" s="91" customFormat="1">
      <c r="A24" s="90"/>
      <c r="B24" s="249"/>
      <c r="C24" s="250" t="s">
        <v>127</v>
      </c>
      <c r="D24" s="250"/>
      <c r="E24" s="261"/>
      <c r="F24" s="269"/>
      <c r="G24" s="269"/>
      <c r="H24" s="269"/>
      <c r="I24" s="269"/>
      <c r="J24" s="270"/>
      <c r="K24" s="258"/>
      <c r="L24" s="258"/>
      <c r="M24" s="258"/>
      <c r="N24" s="258"/>
      <c r="O24" s="258"/>
      <c r="P24" s="258"/>
      <c r="Q24" s="259"/>
      <c r="R24" s="26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  <row r="25" spans="1:256" s="91" customFormat="1">
      <c r="A25" s="90"/>
      <c r="B25" s="271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3"/>
      <c r="R25" s="274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</row>
    <row r="26" spans="1:256" s="91" customFormat="1">
      <c r="A26" s="90"/>
      <c r="B26" s="308" t="s">
        <v>128</v>
      </c>
      <c r="C26" s="267" t="s">
        <v>129</v>
      </c>
      <c r="D26" s="268"/>
      <c r="E26" s="287" t="s">
        <v>130</v>
      </c>
      <c r="F26" s="288"/>
      <c r="G26" s="267" t="s">
        <v>131</v>
      </c>
      <c r="H26" s="289"/>
      <c r="I26" s="100" t="s">
        <v>132</v>
      </c>
      <c r="J26" s="290" t="s">
        <v>131</v>
      </c>
      <c r="K26" s="291"/>
      <c r="L26" s="267" t="s">
        <v>133</v>
      </c>
      <c r="M26" s="263"/>
      <c r="N26" s="267" t="s">
        <v>134</v>
      </c>
      <c r="O26" s="268"/>
      <c r="P26" s="250" t="s">
        <v>135</v>
      </c>
      <c r="Q26" s="267"/>
      <c r="R26" s="275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s="91" customFormat="1" ht="15">
      <c r="A27" s="90"/>
      <c r="B27" s="308"/>
      <c r="C27" s="261" t="s">
        <v>136</v>
      </c>
      <c r="D27" s="266"/>
      <c r="E27" s="276">
        <v>24</v>
      </c>
      <c r="F27" s="277"/>
      <c r="G27" s="278"/>
      <c r="H27" s="279"/>
      <c r="I27" s="101">
        <v>180</v>
      </c>
      <c r="J27" s="280"/>
      <c r="K27" s="280"/>
      <c r="L27" s="267">
        <f>E27*I27</f>
        <v>4320</v>
      </c>
      <c r="M27" s="281"/>
      <c r="N27" s="282">
        <f>IF(AND(ISNUMBER(G27),ISNUMBER(J27)),G27*J27,IF(ISNUMBER(G27),G27*I27,IF(ISNUMBER(J27),J27*I27,L27)))</f>
        <v>4320</v>
      </c>
      <c r="O27" s="283"/>
      <c r="P27" s="284">
        <f>N27/$N$30</f>
        <v>1</v>
      </c>
      <c r="Q27" s="285"/>
      <c r="R27" s="286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s="91" customFormat="1" ht="15" customHeight="1">
      <c r="A28" s="90"/>
      <c r="B28" s="308"/>
      <c r="C28" s="261" t="s">
        <v>137</v>
      </c>
      <c r="D28" s="266"/>
      <c r="E28" s="261">
        <v>4</v>
      </c>
      <c r="F28" s="266"/>
      <c r="G28" s="278"/>
      <c r="H28" s="293"/>
      <c r="I28" s="101">
        <v>180</v>
      </c>
      <c r="J28" s="294"/>
      <c r="K28" s="295"/>
      <c r="L28" s="267">
        <f>E28*I28</f>
        <v>720</v>
      </c>
      <c r="M28" s="268"/>
      <c r="N28" s="282">
        <f>G28*J28</f>
        <v>0</v>
      </c>
      <c r="O28" s="283"/>
      <c r="P28" s="284">
        <f t="shared" ref="P28:P29" si="0">N28/$N$30</f>
        <v>0</v>
      </c>
      <c r="Q28" s="285"/>
      <c r="R28" s="286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s="91" customFormat="1" ht="15">
      <c r="A29" s="90"/>
      <c r="B29" s="308"/>
      <c r="C29" s="261" t="s">
        <v>138</v>
      </c>
      <c r="D29" s="266"/>
      <c r="E29" s="261"/>
      <c r="F29" s="266"/>
      <c r="G29" s="278"/>
      <c r="H29" s="292"/>
      <c r="I29" s="102"/>
      <c r="J29" s="280"/>
      <c r="K29" s="280"/>
      <c r="L29" s="267">
        <f>E29*I29</f>
        <v>0</v>
      </c>
      <c r="M29" s="281"/>
      <c r="N29" s="282">
        <f>G29*J29</f>
        <v>0</v>
      </c>
      <c r="O29" s="283"/>
      <c r="P29" s="284">
        <f t="shared" si="0"/>
        <v>0</v>
      </c>
      <c r="Q29" s="285"/>
      <c r="R29" s="286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s="91" customFormat="1">
      <c r="A30" s="90"/>
      <c r="B30" s="308"/>
      <c r="C30" s="296" t="s">
        <v>139</v>
      </c>
      <c r="D30" s="297"/>
      <c r="E30" s="297"/>
      <c r="F30" s="297"/>
      <c r="G30" s="297"/>
      <c r="H30" s="297"/>
      <c r="I30" s="297"/>
      <c r="J30" s="297"/>
      <c r="K30" s="298"/>
      <c r="L30" s="299">
        <f>SUM(L27:M29)</f>
        <v>5040</v>
      </c>
      <c r="M30" s="263"/>
      <c r="N30" s="300">
        <f>SUM(N27:O29)</f>
        <v>4320</v>
      </c>
      <c r="O30" s="301"/>
      <c r="P30" s="302">
        <f>SUM(P27:P29)</f>
        <v>1</v>
      </c>
      <c r="Q30" s="303"/>
      <c r="R30" s="304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s="91" customFormat="1">
      <c r="A31" s="90"/>
      <c r="B31" s="271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3"/>
      <c r="R31" s="274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s="91" customFormat="1" ht="15.75" customHeight="1">
      <c r="A32" s="90"/>
      <c r="B32" s="249" t="s">
        <v>140</v>
      </c>
      <c r="C32" s="103" t="s">
        <v>4</v>
      </c>
      <c r="D32" s="305" t="s">
        <v>141</v>
      </c>
      <c r="E32" s="306"/>
      <c r="F32" s="305" t="s">
        <v>142</v>
      </c>
      <c r="G32" s="306"/>
      <c r="H32" s="103" t="s">
        <v>143</v>
      </c>
      <c r="I32" s="305" t="s">
        <v>144</v>
      </c>
      <c r="J32" s="307"/>
      <c r="K32" s="103" t="s">
        <v>131</v>
      </c>
      <c r="L32" s="103" t="s">
        <v>132</v>
      </c>
      <c r="M32" s="103" t="s">
        <v>131</v>
      </c>
      <c r="N32" s="305" t="s">
        <v>145</v>
      </c>
      <c r="O32" s="306"/>
      <c r="P32" s="305" t="s">
        <v>146</v>
      </c>
      <c r="Q32" s="307"/>
      <c r="R32" s="104" t="s">
        <v>135</v>
      </c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s="91" customFormat="1" ht="16.5" customHeight="1">
      <c r="A33" s="90"/>
      <c r="B33" s="249"/>
      <c r="C33" s="250" t="s">
        <v>147</v>
      </c>
      <c r="D33" s="305" t="s">
        <v>148</v>
      </c>
      <c r="E33" s="306"/>
      <c r="F33" s="315" t="s">
        <v>149</v>
      </c>
      <c r="G33" s="317"/>
      <c r="H33" s="101" t="s">
        <v>150</v>
      </c>
      <c r="I33" s="315">
        <v>300</v>
      </c>
      <c r="J33" s="316"/>
      <c r="K33" s="105"/>
      <c r="L33" s="106">
        <v>25</v>
      </c>
      <c r="M33" s="107"/>
      <c r="N33" s="309">
        <f t="shared" ref="N33:N54" si="1">I33*L33</f>
        <v>7500</v>
      </c>
      <c r="O33" s="310"/>
      <c r="P33" s="311">
        <f t="shared" ref="P33:P54" si="2">IF(AND(ISNUMBER(K33),ISNUMBER(M33)),K33*M33,IF(ISNUMBER(M33),I33*M33,IF(ISNUMBER(K33),K33*L33,N33)))</f>
        <v>7500</v>
      </c>
      <c r="Q33" s="312"/>
      <c r="R33" s="108">
        <f t="shared" ref="R33:R55" si="3">IF($L$76=0,0,N33/$L$76)</f>
        <v>0.16209119250490325</v>
      </c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s="91" customFormat="1" ht="23.25" customHeight="1">
      <c r="A34" s="90"/>
      <c r="B34" s="249"/>
      <c r="C34" s="250"/>
      <c r="D34" s="305" t="s">
        <v>151</v>
      </c>
      <c r="E34" s="306"/>
      <c r="F34" s="313" t="s">
        <v>152</v>
      </c>
      <c r="G34" s="314"/>
      <c r="H34" s="101" t="s">
        <v>153</v>
      </c>
      <c r="I34" s="315">
        <v>21</v>
      </c>
      <c r="J34" s="316"/>
      <c r="K34" s="107"/>
      <c r="L34" s="106">
        <v>55</v>
      </c>
      <c r="M34" s="107"/>
      <c r="N34" s="309">
        <f t="shared" si="1"/>
        <v>1155</v>
      </c>
      <c r="O34" s="310"/>
      <c r="P34" s="311">
        <f t="shared" si="2"/>
        <v>1155</v>
      </c>
      <c r="Q34" s="312"/>
      <c r="R34" s="108">
        <f t="shared" si="3"/>
        <v>2.4962043645755102E-2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s="91" customFormat="1" ht="23.25" customHeight="1">
      <c r="A35" s="90"/>
      <c r="B35" s="249"/>
      <c r="C35" s="250"/>
      <c r="D35" s="305" t="s">
        <v>154</v>
      </c>
      <c r="E35" s="306"/>
      <c r="F35" s="313" t="s">
        <v>152</v>
      </c>
      <c r="G35" s="314"/>
      <c r="H35" s="101" t="s">
        <v>155</v>
      </c>
      <c r="I35" s="315">
        <v>24</v>
      </c>
      <c r="J35" s="316"/>
      <c r="K35" s="107"/>
      <c r="L35" s="106">
        <v>55</v>
      </c>
      <c r="M35" s="107"/>
      <c r="N35" s="309">
        <f t="shared" si="1"/>
        <v>1320</v>
      </c>
      <c r="O35" s="310"/>
      <c r="P35" s="311">
        <f t="shared" si="2"/>
        <v>1320</v>
      </c>
      <c r="Q35" s="312"/>
      <c r="R35" s="108">
        <f t="shared" si="3"/>
        <v>2.8528049880862973E-2</v>
      </c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s="91" customFormat="1">
      <c r="A36" s="90"/>
      <c r="B36" s="249"/>
      <c r="C36" s="250"/>
      <c r="D36" s="305" t="s">
        <v>156</v>
      </c>
      <c r="E36" s="306"/>
      <c r="F36" s="315" t="s">
        <v>157</v>
      </c>
      <c r="G36" s="317"/>
      <c r="H36" s="101" t="s">
        <v>158</v>
      </c>
      <c r="I36" s="315">
        <v>8</v>
      </c>
      <c r="J36" s="316"/>
      <c r="K36" s="107"/>
      <c r="L36" s="106">
        <v>20</v>
      </c>
      <c r="M36" s="107"/>
      <c r="N36" s="309">
        <f t="shared" si="1"/>
        <v>160</v>
      </c>
      <c r="O36" s="310"/>
      <c r="P36" s="311">
        <f t="shared" si="2"/>
        <v>160</v>
      </c>
      <c r="Q36" s="312"/>
      <c r="R36" s="108">
        <f t="shared" si="3"/>
        <v>3.457945440104603E-3</v>
      </c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 s="91" customFormat="1">
      <c r="A37" s="90"/>
      <c r="B37" s="249"/>
      <c r="C37" s="250"/>
      <c r="D37" s="305" t="s">
        <v>159</v>
      </c>
      <c r="E37" s="306"/>
      <c r="F37" s="315"/>
      <c r="G37" s="317"/>
      <c r="H37" s="101"/>
      <c r="I37" s="315"/>
      <c r="J37" s="316"/>
      <c r="K37" s="107"/>
      <c r="L37" s="106"/>
      <c r="M37" s="107"/>
      <c r="N37" s="309">
        <f t="shared" si="1"/>
        <v>0</v>
      </c>
      <c r="O37" s="310"/>
      <c r="P37" s="311">
        <f t="shared" si="2"/>
        <v>0</v>
      </c>
      <c r="Q37" s="312"/>
      <c r="R37" s="108">
        <f t="shared" si="3"/>
        <v>0</v>
      </c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</row>
    <row r="38" spans="1:256" s="91" customFormat="1">
      <c r="A38" s="90"/>
      <c r="B38" s="249"/>
      <c r="C38" s="250"/>
      <c r="D38" s="305" t="s">
        <v>160</v>
      </c>
      <c r="E38" s="306"/>
      <c r="F38" s="315"/>
      <c r="G38" s="317"/>
      <c r="H38" s="101"/>
      <c r="I38" s="315"/>
      <c r="J38" s="316"/>
      <c r="K38" s="107"/>
      <c r="L38" s="106"/>
      <c r="M38" s="107"/>
      <c r="N38" s="309">
        <f t="shared" si="1"/>
        <v>0</v>
      </c>
      <c r="O38" s="310"/>
      <c r="P38" s="311">
        <f t="shared" si="2"/>
        <v>0</v>
      </c>
      <c r="Q38" s="312"/>
      <c r="R38" s="108">
        <f t="shared" si="3"/>
        <v>0</v>
      </c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</row>
    <row r="39" spans="1:256" s="91" customFormat="1">
      <c r="A39" s="90"/>
      <c r="B39" s="249"/>
      <c r="C39" s="250"/>
      <c r="D39" s="305" t="s">
        <v>161</v>
      </c>
      <c r="E39" s="306"/>
      <c r="F39" s="315"/>
      <c r="G39" s="317"/>
      <c r="H39" s="101"/>
      <c r="I39" s="315"/>
      <c r="J39" s="316"/>
      <c r="K39" s="107"/>
      <c r="L39" s="106"/>
      <c r="M39" s="107"/>
      <c r="N39" s="309">
        <f t="shared" si="1"/>
        <v>0</v>
      </c>
      <c r="O39" s="310"/>
      <c r="P39" s="311">
        <f t="shared" si="2"/>
        <v>0</v>
      </c>
      <c r="Q39" s="312"/>
      <c r="R39" s="108">
        <f t="shared" si="3"/>
        <v>0</v>
      </c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spans="1:256" s="91" customFormat="1">
      <c r="A40" s="90"/>
      <c r="B40" s="249"/>
      <c r="C40" s="250" t="s">
        <v>162</v>
      </c>
      <c r="D40" s="305" t="s">
        <v>148</v>
      </c>
      <c r="E40" s="306"/>
      <c r="F40" s="315"/>
      <c r="G40" s="317"/>
      <c r="H40" s="101"/>
      <c r="I40" s="315"/>
      <c r="J40" s="316"/>
      <c r="K40" s="107"/>
      <c r="L40" s="106"/>
      <c r="M40" s="107"/>
      <c r="N40" s="309">
        <f t="shared" si="1"/>
        <v>0</v>
      </c>
      <c r="O40" s="310"/>
      <c r="P40" s="311">
        <f t="shared" si="2"/>
        <v>0</v>
      </c>
      <c r="Q40" s="312"/>
      <c r="R40" s="108">
        <f t="shared" si="3"/>
        <v>0</v>
      </c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s="91" customFormat="1">
      <c r="A41" s="90"/>
      <c r="B41" s="249"/>
      <c r="C41" s="250"/>
      <c r="D41" s="315" t="s">
        <v>163</v>
      </c>
      <c r="E41" s="317"/>
      <c r="F41" s="315"/>
      <c r="G41" s="317"/>
      <c r="H41" s="101"/>
      <c r="I41" s="315"/>
      <c r="J41" s="316"/>
      <c r="K41" s="107"/>
      <c r="L41" s="106"/>
      <c r="M41" s="107"/>
      <c r="N41" s="309">
        <f t="shared" si="1"/>
        <v>0</v>
      </c>
      <c r="O41" s="310"/>
      <c r="P41" s="311">
        <f t="shared" si="2"/>
        <v>0</v>
      </c>
      <c r="Q41" s="312"/>
      <c r="R41" s="108">
        <f t="shared" si="3"/>
        <v>0</v>
      </c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s="91" customFormat="1">
      <c r="A42" s="90"/>
      <c r="B42" s="249"/>
      <c r="C42" s="250"/>
      <c r="D42" s="315" t="s">
        <v>164</v>
      </c>
      <c r="E42" s="317"/>
      <c r="F42" s="315"/>
      <c r="G42" s="317"/>
      <c r="H42" s="101"/>
      <c r="I42" s="315"/>
      <c r="J42" s="316"/>
      <c r="K42" s="107"/>
      <c r="L42" s="106"/>
      <c r="M42" s="107"/>
      <c r="N42" s="309">
        <f t="shared" si="1"/>
        <v>0</v>
      </c>
      <c r="O42" s="310"/>
      <c r="P42" s="311">
        <f t="shared" si="2"/>
        <v>0</v>
      </c>
      <c r="Q42" s="312"/>
      <c r="R42" s="108">
        <f t="shared" si="3"/>
        <v>0</v>
      </c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  <row r="43" spans="1:256" s="91" customFormat="1">
      <c r="A43" s="90"/>
      <c r="B43" s="249"/>
      <c r="C43" s="250"/>
      <c r="D43" s="315" t="s">
        <v>165</v>
      </c>
      <c r="E43" s="317"/>
      <c r="F43" s="315"/>
      <c r="G43" s="317"/>
      <c r="H43" s="101"/>
      <c r="I43" s="315"/>
      <c r="J43" s="316"/>
      <c r="K43" s="107"/>
      <c r="L43" s="106"/>
      <c r="M43" s="107"/>
      <c r="N43" s="309">
        <f t="shared" si="1"/>
        <v>0</v>
      </c>
      <c r="O43" s="310"/>
      <c r="P43" s="311">
        <f t="shared" si="2"/>
        <v>0</v>
      </c>
      <c r="Q43" s="312"/>
      <c r="R43" s="108">
        <f t="shared" si="3"/>
        <v>0</v>
      </c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</row>
    <row r="44" spans="1:256" s="91" customFormat="1">
      <c r="A44" s="90"/>
      <c r="B44" s="249"/>
      <c r="C44" s="250"/>
      <c r="D44" s="315" t="s">
        <v>166</v>
      </c>
      <c r="E44" s="317"/>
      <c r="F44" s="315"/>
      <c r="G44" s="317"/>
      <c r="H44" s="101"/>
      <c r="I44" s="315"/>
      <c r="J44" s="316"/>
      <c r="K44" s="107"/>
      <c r="L44" s="106"/>
      <c r="M44" s="107"/>
      <c r="N44" s="309">
        <f t="shared" si="1"/>
        <v>0</v>
      </c>
      <c r="O44" s="310"/>
      <c r="P44" s="311">
        <f t="shared" si="2"/>
        <v>0</v>
      </c>
      <c r="Q44" s="312"/>
      <c r="R44" s="108">
        <f t="shared" si="3"/>
        <v>0</v>
      </c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</row>
    <row r="45" spans="1:256" s="91" customFormat="1">
      <c r="A45" s="90"/>
      <c r="B45" s="249"/>
      <c r="C45" s="250"/>
      <c r="D45" s="305" t="s">
        <v>167</v>
      </c>
      <c r="E45" s="306"/>
      <c r="F45" s="315" t="s">
        <v>168</v>
      </c>
      <c r="G45" s="317"/>
      <c r="H45" s="101" t="s">
        <v>169</v>
      </c>
      <c r="I45" s="315">
        <v>4</v>
      </c>
      <c r="J45" s="316"/>
      <c r="K45" s="107"/>
      <c r="L45" s="106">
        <v>60</v>
      </c>
      <c r="M45" s="107"/>
      <c r="N45" s="309">
        <f t="shared" si="1"/>
        <v>240</v>
      </c>
      <c r="O45" s="310"/>
      <c r="P45" s="311">
        <f t="shared" si="2"/>
        <v>240</v>
      </c>
      <c r="Q45" s="312"/>
      <c r="R45" s="108">
        <f t="shared" si="3"/>
        <v>5.1869181601569047E-3</v>
      </c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</row>
    <row r="46" spans="1:256" s="91" customFormat="1">
      <c r="A46" s="90"/>
      <c r="B46" s="249"/>
      <c r="C46" s="250"/>
      <c r="D46" s="305" t="s">
        <v>170</v>
      </c>
      <c r="E46" s="306"/>
      <c r="F46" s="315"/>
      <c r="G46" s="317"/>
      <c r="H46" s="101"/>
      <c r="I46" s="315"/>
      <c r="J46" s="316"/>
      <c r="K46" s="107"/>
      <c r="L46" s="106"/>
      <c r="M46" s="107"/>
      <c r="N46" s="309">
        <f t="shared" si="1"/>
        <v>0</v>
      </c>
      <c r="O46" s="310"/>
      <c r="P46" s="311">
        <f t="shared" si="2"/>
        <v>0</v>
      </c>
      <c r="Q46" s="312"/>
      <c r="R46" s="108">
        <f t="shared" si="3"/>
        <v>0</v>
      </c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  <c r="EA46" s="90"/>
      <c r="EB46" s="90"/>
      <c r="EC46" s="90"/>
      <c r="ED46" s="90"/>
      <c r="EE46" s="90"/>
      <c r="EF46" s="90"/>
      <c r="EG46" s="90"/>
      <c r="EH46" s="90"/>
      <c r="EI46" s="90"/>
      <c r="EJ46" s="90"/>
      <c r="EK46" s="90"/>
      <c r="EL46" s="90"/>
      <c r="EM46" s="90"/>
      <c r="EN46" s="90"/>
      <c r="EO46" s="90"/>
      <c r="EP46" s="90"/>
      <c r="EQ46" s="90"/>
      <c r="ER46" s="90"/>
      <c r="ES46" s="90"/>
      <c r="ET46" s="90"/>
      <c r="EU46" s="90"/>
      <c r="EV46" s="90"/>
      <c r="EW46" s="90"/>
      <c r="EX46" s="90"/>
      <c r="EY46" s="90"/>
      <c r="EZ46" s="90"/>
      <c r="FA46" s="90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90"/>
      <c r="FS46" s="90"/>
      <c r="FT46" s="90"/>
      <c r="FU46" s="90"/>
      <c r="FV46" s="90"/>
      <c r="FW46" s="90"/>
      <c r="FX46" s="90"/>
      <c r="FY46" s="90"/>
      <c r="FZ46" s="90"/>
      <c r="GA46" s="90"/>
      <c r="GB46" s="90"/>
      <c r="GC46" s="90"/>
      <c r="GD46" s="90"/>
      <c r="GE46" s="90"/>
      <c r="GF46" s="90"/>
      <c r="GG46" s="90"/>
      <c r="GH46" s="90"/>
      <c r="GI46" s="90"/>
      <c r="GJ46" s="90"/>
      <c r="GK46" s="90"/>
      <c r="GL46" s="90"/>
      <c r="GM46" s="90"/>
      <c r="GN46" s="90"/>
      <c r="GO46" s="90"/>
      <c r="GP46" s="90"/>
      <c r="GQ46" s="90"/>
      <c r="GR46" s="90"/>
      <c r="GS46" s="90"/>
      <c r="GT46" s="90"/>
      <c r="GU46" s="90"/>
      <c r="GV46" s="90"/>
      <c r="GW46" s="90"/>
      <c r="GX46" s="90"/>
      <c r="GY46" s="90"/>
      <c r="GZ46" s="90"/>
      <c r="HA46" s="90"/>
      <c r="HB46" s="90"/>
      <c r="HC46" s="90"/>
      <c r="HD46" s="90"/>
      <c r="HE46" s="90"/>
      <c r="HF46" s="90"/>
      <c r="HG46" s="90"/>
      <c r="HH46" s="90"/>
      <c r="HI46" s="90"/>
      <c r="HJ46" s="90"/>
      <c r="HK46" s="90"/>
      <c r="HL46" s="90"/>
      <c r="HM46" s="90"/>
      <c r="HN46" s="90"/>
      <c r="HO46" s="90"/>
      <c r="HP46" s="90"/>
      <c r="HQ46" s="90"/>
      <c r="HR46" s="90"/>
      <c r="HS46" s="90"/>
      <c r="HT46" s="90"/>
      <c r="HU46" s="90"/>
      <c r="HV46" s="90"/>
      <c r="HW46" s="90"/>
      <c r="HX46" s="90"/>
      <c r="HY46" s="90"/>
      <c r="HZ46" s="90"/>
      <c r="IA46" s="90"/>
      <c r="IB46" s="90"/>
      <c r="IC46" s="90"/>
      <c r="ID46" s="90"/>
      <c r="IE46" s="90"/>
      <c r="IF46" s="90"/>
      <c r="IG46" s="90"/>
      <c r="IH46" s="90"/>
      <c r="II46" s="90"/>
      <c r="IJ46" s="90"/>
      <c r="IK46" s="90"/>
      <c r="IL46" s="90"/>
      <c r="IM46" s="90"/>
      <c r="IN46" s="90"/>
      <c r="IO46" s="90"/>
      <c r="IP46" s="90"/>
      <c r="IQ46" s="90"/>
      <c r="IR46" s="90"/>
      <c r="IS46" s="90"/>
      <c r="IT46" s="90"/>
      <c r="IU46" s="90"/>
      <c r="IV46" s="90"/>
    </row>
    <row r="47" spans="1:256" s="91" customFormat="1">
      <c r="A47" s="90"/>
      <c r="B47" s="249"/>
      <c r="C47" s="250"/>
      <c r="D47" s="305" t="s">
        <v>171</v>
      </c>
      <c r="E47" s="306"/>
      <c r="F47" s="315" t="s">
        <v>168</v>
      </c>
      <c r="G47" s="317"/>
      <c r="H47" s="101" t="s">
        <v>172</v>
      </c>
      <c r="I47" s="315">
        <v>8</v>
      </c>
      <c r="J47" s="316"/>
      <c r="K47" s="107"/>
      <c r="L47" s="106">
        <v>60</v>
      </c>
      <c r="M47" s="107"/>
      <c r="N47" s="309">
        <f t="shared" si="1"/>
        <v>480</v>
      </c>
      <c r="O47" s="310"/>
      <c r="P47" s="311">
        <f t="shared" si="2"/>
        <v>480</v>
      </c>
      <c r="Q47" s="312"/>
      <c r="R47" s="108">
        <f t="shared" si="3"/>
        <v>1.0373836320313809E-2</v>
      </c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  <c r="EG47" s="90"/>
      <c r="EH47" s="90"/>
      <c r="EI47" s="90"/>
      <c r="EJ47" s="90"/>
      <c r="EK47" s="90"/>
      <c r="EL47" s="90"/>
      <c r="EM47" s="90"/>
      <c r="EN47" s="90"/>
      <c r="EO47" s="90"/>
      <c r="EP47" s="90"/>
      <c r="EQ47" s="90"/>
      <c r="ER47" s="90"/>
      <c r="ES47" s="90"/>
      <c r="ET47" s="90"/>
      <c r="EU47" s="90"/>
      <c r="EV47" s="90"/>
      <c r="EW47" s="90"/>
      <c r="EX47" s="90"/>
      <c r="EY47" s="90"/>
      <c r="EZ47" s="90"/>
      <c r="FA47" s="90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90"/>
      <c r="FS47" s="90"/>
      <c r="FT47" s="90"/>
      <c r="FU47" s="90"/>
      <c r="FV47" s="90"/>
      <c r="FW47" s="90"/>
      <c r="FX47" s="90"/>
      <c r="FY47" s="90"/>
      <c r="FZ47" s="90"/>
      <c r="GA47" s="90"/>
      <c r="GB47" s="90"/>
      <c r="GC47" s="90"/>
      <c r="GD47" s="90"/>
      <c r="GE47" s="90"/>
      <c r="GF47" s="90"/>
      <c r="GG47" s="90"/>
      <c r="GH47" s="90"/>
      <c r="GI47" s="90"/>
      <c r="GJ47" s="90"/>
      <c r="GK47" s="90"/>
      <c r="GL47" s="90"/>
      <c r="GM47" s="90"/>
      <c r="GN47" s="90"/>
      <c r="GO47" s="90"/>
      <c r="GP47" s="90"/>
      <c r="GQ47" s="90"/>
      <c r="GR47" s="90"/>
      <c r="GS47" s="90"/>
      <c r="GT47" s="90"/>
      <c r="GU47" s="90"/>
      <c r="GV47" s="90"/>
      <c r="GW47" s="90"/>
      <c r="GX47" s="90"/>
      <c r="GY47" s="90"/>
      <c r="GZ47" s="90"/>
      <c r="HA47" s="90"/>
      <c r="HB47" s="90"/>
      <c r="HC47" s="90"/>
      <c r="HD47" s="90"/>
      <c r="HE47" s="90"/>
      <c r="HF47" s="90"/>
      <c r="HG47" s="90"/>
      <c r="HH47" s="90"/>
      <c r="HI47" s="90"/>
      <c r="HJ47" s="90"/>
      <c r="HK47" s="90"/>
      <c r="HL47" s="90"/>
      <c r="HM47" s="90"/>
      <c r="HN47" s="90"/>
      <c r="HO47" s="90"/>
      <c r="HP47" s="90"/>
      <c r="HQ47" s="90"/>
      <c r="HR47" s="90"/>
      <c r="HS47" s="90"/>
      <c r="HT47" s="90"/>
      <c r="HU47" s="90"/>
      <c r="HV47" s="90"/>
      <c r="HW47" s="90"/>
      <c r="HX47" s="90"/>
      <c r="HY47" s="90"/>
      <c r="HZ47" s="90"/>
      <c r="IA47" s="90"/>
      <c r="IB47" s="90"/>
      <c r="IC47" s="90"/>
      <c r="ID47" s="90"/>
      <c r="IE47" s="90"/>
      <c r="IF47" s="90"/>
      <c r="IG47" s="90"/>
      <c r="IH47" s="90"/>
      <c r="II47" s="90"/>
      <c r="IJ47" s="90"/>
      <c r="IK47" s="90"/>
      <c r="IL47" s="90"/>
      <c r="IM47" s="90"/>
      <c r="IN47" s="90"/>
      <c r="IO47" s="90"/>
      <c r="IP47" s="90"/>
      <c r="IQ47" s="90"/>
      <c r="IR47" s="90"/>
      <c r="IS47" s="90"/>
      <c r="IT47" s="90"/>
      <c r="IU47" s="90"/>
      <c r="IV47" s="90"/>
    </row>
    <row r="48" spans="1:256" s="91" customFormat="1">
      <c r="A48" s="90"/>
      <c r="B48" s="249"/>
      <c r="C48" s="250"/>
      <c r="D48" s="305" t="s">
        <v>173</v>
      </c>
      <c r="E48" s="306"/>
      <c r="F48" s="315" t="s">
        <v>174</v>
      </c>
      <c r="G48" s="317"/>
      <c r="H48" s="101" t="s">
        <v>175</v>
      </c>
      <c r="I48" s="315">
        <v>2</v>
      </c>
      <c r="J48" s="316"/>
      <c r="K48" s="107"/>
      <c r="L48" s="106">
        <v>8000</v>
      </c>
      <c r="M48" s="107"/>
      <c r="N48" s="309">
        <f t="shared" si="1"/>
        <v>16000</v>
      </c>
      <c r="O48" s="310"/>
      <c r="P48" s="311">
        <f t="shared" si="2"/>
        <v>16000</v>
      </c>
      <c r="Q48" s="312"/>
      <c r="R48" s="108">
        <f t="shared" si="3"/>
        <v>0.34579454401046028</v>
      </c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  <c r="EN48" s="90"/>
      <c r="EO48" s="90"/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/>
      <c r="FO48" s="90"/>
      <c r="FP48" s="90"/>
      <c r="FQ48" s="90"/>
      <c r="FR48" s="90"/>
      <c r="FS48" s="90"/>
      <c r="FT48" s="90"/>
      <c r="FU48" s="90"/>
      <c r="FV48" s="90"/>
      <c r="FW48" s="90"/>
      <c r="FX48" s="90"/>
      <c r="FY48" s="90"/>
      <c r="FZ48" s="90"/>
      <c r="GA48" s="90"/>
      <c r="GB48" s="90"/>
      <c r="GC48" s="90"/>
      <c r="GD48" s="90"/>
      <c r="GE48" s="90"/>
      <c r="GF48" s="90"/>
      <c r="GG48" s="90"/>
      <c r="GH48" s="90"/>
      <c r="GI48" s="90"/>
      <c r="GJ48" s="90"/>
      <c r="GK48" s="90"/>
      <c r="GL48" s="90"/>
      <c r="GM48" s="90"/>
      <c r="GN48" s="90"/>
      <c r="GO48" s="90"/>
      <c r="GP48" s="90"/>
      <c r="GQ48" s="90"/>
      <c r="GR48" s="90"/>
      <c r="GS48" s="90"/>
      <c r="GT48" s="90"/>
      <c r="GU48" s="90"/>
      <c r="GV48" s="90"/>
      <c r="GW48" s="90"/>
      <c r="GX48" s="90"/>
      <c r="GY48" s="90"/>
      <c r="GZ48" s="90"/>
      <c r="HA48" s="90"/>
      <c r="HB48" s="90"/>
      <c r="HC48" s="90"/>
      <c r="HD48" s="90"/>
      <c r="HE48" s="90"/>
      <c r="HF48" s="90"/>
      <c r="HG48" s="90"/>
      <c r="HH48" s="90"/>
      <c r="HI48" s="90"/>
      <c r="HJ48" s="90"/>
      <c r="HK48" s="90"/>
      <c r="HL48" s="90"/>
      <c r="HM48" s="90"/>
      <c r="HN48" s="90"/>
      <c r="HO48" s="90"/>
      <c r="HP48" s="90"/>
      <c r="HQ48" s="90"/>
      <c r="HR48" s="90"/>
      <c r="HS48" s="90"/>
      <c r="HT48" s="90"/>
      <c r="HU48" s="90"/>
      <c r="HV48" s="90"/>
      <c r="HW48" s="90"/>
      <c r="HX48" s="90"/>
      <c r="HY48" s="90"/>
      <c r="HZ48" s="90"/>
      <c r="IA48" s="90"/>
      <c r="IB48" s="90"/>
      <c r="IC48" s="90"/>
      <c r="ID48" s="90"/>
      <c r="IE48" s="90"/>
      <c r="IF48" s="90"/>
      <c r="IG48" s="90"/>
      <c r="IH48" s="90"/>
      <c r="II48" s="90"/>
      <c r="IJ48" s="90"/>
      <c r="IK48" s="90"/>
      <c r="IL48" s="90"/>
      <c r="IM48" s="90"/>
      <c r="IN48" s="90"/>
      <c r="IO48" s="90"/>
      <c r="IP48" s="90"/>
      <c r="IQ48" s="90"/>
      <c r="IR48" s="90"/>
      <c r="IS48" s="90"/>
      <c r="IT48" s="90"/>
      <c r="IU48" s="90"/>
      <c r="IV48" s="90"/>
    </row>
    <row r="49" spans="1:256" s="91" customFormat="1">
      <c r="A49" s="90"/>
      <c r="B49" s="249"/>
      <c r="C49" s="250"/>
      <c r="D49" s="305" t="s">
        <v>161</v>
      </c>
      <c r="E49" s="306"/>
      <c r="F49" s="315"/>
      <c r="G49" s="317"/>
      <c r="H49" s="101"/>
      <c r="I49" s="315"/>
      <c r="J49" s="316"/>
      <c r="K49" s="107"/>
      <c r="L49" s="106"/>
      <c r="M49" s="107"/>
      <c r="N49" s="309">
        <f t="shared" si="1"/>
        <v>0</v>
      </c>
      <c r="O49" s="310"/>
      <c r="P49" s="311">
        <f t="shared" si="2"/>
        <v>0</v>
      </c>
      <c r="Q49" s="312"/>
      <c r="R49" s="108">
        <f t="shared" si="3"/>
        <v>0</v>
      </c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  <c r="EN49" s="90"/>
      <c r="EO49" s="90"/>
      <c r="EP49" s="90"/>
      <c r="EQ49" s="90"/>
      <c r="ER49" s="90"/>
      <c r="ES49" s="90"/>
      <c r="ET49" s="90"/>
      <c r="EU49" s="90"/>
      <c r="EV49" s="90"/>
      <c r="EW49" s="90"/>
      <c r="EX49" s="90"/>
      <c r="EY49" s="90"/>
      <c r="EZ49" s="90"/>
      <c r="FA49" s="90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90"/>
      <c r="FS49" s="90"/>
      <c r="FT49" s="90"/>
      <c r="FU49" s="90"/>
      <c r="FV49" s="90"/>
      <c r="FW49" s="90"/>
      <c r="FX49" s="90"/>
      <c r="FY49" s="90"/>
      <c r="FZ49" s="90"/>
      <c r="GA49" s="90"/>
      <c r="GB49" s="90"/>
      <c r="GC49" s="90"/>
      <c r="GD49" s="90"/>
      <c r="GE49" s="90"/>
      <c r="GF49" s="90"/>
      <c r="GG49" s="90"/>
      <c r="GH49" s="90"/>
      <c r="GI49" s="90"/>
      <c r="GJ49" s="90"/>
      <c r="GK49" s="90"/>
      <c r="GL49" s="90"/>
      <c r="GM49" s="90"/>
      <c r="GN49" s="90"/>
      <c r="GO49" s="90"/>
      <c r="GP49" s="90"/>
      <c r="GQ49" s="90"/>
      <c r="GR49" s="90"/>
      <c r="GS49" s="90"/>
      <c r="GT49" s="90"/>
      <c r="GU49" s="90"/>
      <c r="GV49" s="90"/>
      <c r="GW49" s="90"/>
      <c r="GX49" s="90"/>
      <c r="GY49" s="90"/>
      <c r="GZ49" s="90"/>
      <c r="HA49" s="90"/>
      <c r="HB49" s="90"/>
      <c r="HC49" s="90"/>
      <c r="HD49" s="90"/>
      <c r="HE49" s="90"/>
      <c r="HF49" s="90"/>
      <c r="HG49" s="90"/>
      <c r="HH49" s="90"/>
      <c r="HI49" s="90"/>
      <c r="HJ49" s="90"/>
      <c r="HK49" s="90"/>
      <c r="HL49" s="90"/>
      <c r="HM49" s="90"/>
      <c r="HN49" s="90"/>
      <c r="HO49" s="90"/>
      <c r="HP49" s="90"/>
      <c r="HQ49" s="90"/>
      <c r="HR49" s="90"/>
      <c r="HS49" s="90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0"/>
      <c r="IQ49" s="90"/>
      <c r="IR49" s="90"/>
      <c r="IS49" s="90"/>
      <c r="IT49" s="90"/>
      <c r="IU49" s="90"/>
      <c r="IV49" s="90"/>
    </row>
    <row r="50" spans="1:256" s="91" customFormat="1">
      <c r="A50" s="90"/>
      <c r="B50" s="249"/>
      <c r="C50" s="250" t="s">
        <v>176</v>
      </c>
      <c r="D50" s="250"/>
      <c r="E50" s="250"/>
      <c r="F50" s="250"/>
      <c r="G50" s="250"/>
      <c r="H50" s="250"/>
      <c r="I50" s="315"/>
      <c r="J50" s="316"/>
      <c r="K50" s="107"/>
      <c r="L50" s="106"/>
      <c r="M50" s="107"/>
      <c r="N50" s="309">
        <f t="shared" si="1"/>
        <v>0</v>
      </c>
      <c r="O50" s="310"/>
      <c r="P50" s="311">
        <f t="shared" si="2"/>
        <v>0</v>
      </c>
      <c r="Q50" s="312"/>
      <c r="R50" s="108">
        <f t="shared" si="3"/>
        <v>0</v>
      </c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  <c r="EN50" s="90"/>
      <c r="EO50" s="90"/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90"/>
      <c r="FS50" s="90"/>
      <c r="FT50" s="90"/>
      <c r="FU50" s="90"/>
      <c r="FV50" s="90"/>
      <c r="FW50" s="90"/>
      <c r="FX50" s="90"/>
      <c r="FY50" s="90"/>
      <c r="FZ50" s="90"/>
      <c r="GA50" s="90"/>
      <c r="GB50" s="90"/>
      <c r="GC50" s="90"/>
      <c r="GD50" s="90"/>
      <c r="GE50" s="90"/>
      <c r="GF50" s="90"/>
      <c r="GG50" s="90"/>
      <c r="GH50" s="90"/>
      <c r="GI50" s="90"/>
      <c r="GJ50" s="90"/>
      <c r="GK50" s="90"/>
      <c r="GL50" s="90"/>
      <c r="GM50" s="90"/>
      <c r="GN50" s="90"/>
      <c r="GO50" s="90"/>
      <c r="GP50" s="90"/>
      <c r="GQ50" s="90"/>
      <c r="GR50" s="90"/>
      <c r="GS50" s="90"/>
      <c r="GT50" s="90"/>
      <c r="GU50" s="90"/>
      <c r="GV50" s="90"/>
      <c r="GW50" s="90"/>
      <c r="GX50" s="90"/>
      <c r="GY50" s="90"/>
      <c r="GZ50" s="90"/>
      <c r="HA50" s="90"/>
      <c r="HB50" s="90"/>
      <c r="HC50" s="90"/>
      <c r="HD50" s="90"/>
      <c r="HE50" s="90"/>
      <c r="HF50" s="90"/>
      <c r="HG50" s="90"/>
      <c r="HH50" s="90"/>
      <c r="HI50" s="90"/>
      <c r="HJ50" s="90"/>
      <c r="HK50" s="90"/>
      <c r="HL50" s="90"/>
      <c r="HM50" s="90"/>
      <c r="HN50" s="90"/>
      <c r="HO50" s="90"/>
      <c r="HP50" s="90"/>
      <c r="HQ50" s="90"/>
      <c r="HR50" s="90"/>
      <c r="HS50" s="90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0"/>
      <c r="IQ50" s="90"/>
      <c r="IR50" s="90"/>
      <c r="IS50" s="90"/>
      <c r="IT50" s="90"/>
      <c r="IU50" s="90"/>
      <c r="IV50" s="90"/>
    </row>
    <row r="51" spans="1:256" s="91" customFormat="1">
      <c r="A51" s="90"/>
      <c r="B51" s="249"/>
      <c r="C51" s="250" t="s">
        <v>177</v>
      </c>
      <c r="D51" s="250"/>
      <c r="E51" s="250"/>
      <c r="F51" s="250"/>
      <c r="G51" s="250"/>
      <c r="H51" s="250"/>
      <c r="I51" s="315"/>
      <c r="J51" s="316"/>
      <c r="K51" s="107"/>
      <c r="L51" s="106"/>
      <c r="M51" s="107"/>
      <c r="N51" s="309">
        <f t="shared" si="1"/>
        <v>0</v>
      </c>
      <c r="O51" s="310"/>
      <c r="P51" s="311">
        <f t="shared" si="2"/>
        <v>0</v>
      </c>
      <c r="Q51" s="312"/>
      <c r="R51" s="108">
        <f t="shared" si="3"/>
        <v>0</v>
      </c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  <c r="EN51" s="90"/>
      <c r="EO51" s="90"/>
      <c r="EP51" s="90"/>
      <c r="EQ51" s="90"/>
      <c r="ER51" s="90"/>
      <c r="ES51" s="90"/>
      <c r="ET51" s="90"/>
      <c r="EU51" s="90"/>
      <c r="EV51" s="90"/>
      <c r="EW51" s="90"/>
      <c r="EX51" s="90"/>
      <c r="EY51" s="90"/>
      <c r="EZ51" s="90"/>
      <c r="FA51" s="90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  <c r="FR51" s="90"/>
      <c r="FS51" s="90"/>
      <c r="FT51" s="90"/>
      <c r="FU51" s="90"/>
      <c r="FV51" s="90"/>
      <c r="FW51" s="90"/>
      <c r="FX51" s="90"/>
      <c r="FY51" s="90"/>
      <c r="FZ51" s="90"/>
      <c r="GA51" s="90"/>
      <c r="GB51" s="90"/>
      <c r="GC51" s="90"/>
      <c r="GD51" s="90"/>
      <c r="GE51" s="90"/>
      <c r="GF51" s="90"/>
      <c r="GG51" s="90"/>
      <c r="GH51" s="90"/>
      <c r="GI51" s="90"/>
      <c r="GJ51" s="90"/>
      <c r="GK51" s="90"/>
      <c r="GL51" s="90"/>
      <c r="GM51" s="90"/>
      <c r="GN51" s="90"/>
      <c r="GO51" s="90"/>
      <c r="GP51" s="90"/>
      <c r="GQ51" s="90"/>
      <c r="GR51" s="90"/>
      <c r="GS51" s="90"/>
      <c r="GT51" s="90"/>
      <c r="GU51" s="90"/>
      <c r="GV51" s="90"/>
      <c r="GW51" s="90"/>
      <c r="GX51" s="90"/>
      <c r="GY51" s="90"/>
      <c r="GZ51" s="90"/>
      <c r="HA51" s="90"/>
      <c r="HB51" s="90"/>
      <c r="HC51" s="90"/>
      <c r="HD51" s="90"/>
      <c r="HE51" s="90"/>
      <c r="HF51" s="90"/>
      <c r="HG51" s="90"/>
      <c r="HH51" s="90"/>
      <c r="HI51" s="90"/>
      <c r="HJ51" s="90"/>
      <c r="HK51" s="90"/>
      <c r="HL51" s="90"/>
      <c r="HM51" s="90"/>
      <c r="HN51" s="90"/>
      <c r="HO51" s="90"/>
      <c r="HP51" s="90"/>
      <c r="HQ51" s="90"/>
      <c r="HR51" s="90"/>
      <c r="HS51" s="90"/>
      <c r="HT51" s="90"/>
      <c r="HU51" s="90"/>
      <c r="HV51" s="90"/>
      <c r="HW51" s="90"/>
      <c r="HX51" s="90"/>
      <c r="HY51" s="90"/>
      <c r="HZ51" s="90"/>
      <c r="IA51" s="90"/>
      <c r="IB51" s="90"/>
      <c r="IC51" s="90"/>
      <c r="ID51" s="90"/>
      <c r="IE51" s="90"/>
      <c r="IF51" s="90"/>
      <c r="IG51" s="90"/>
      <c r="IH51" s="90"/>
      <c r="II51" s="90"/>
      <c r="IJ51" s="90"/>
      <c r="IK51" s="90"/>
      <c r="IL51" s="90"/>
      <c r="IM51" s="90"/>
      <c r="IN51" s="90"/>
      <c r="IO51" s="90"/>
      <c r="IP51" s="90"/>
      <c r="IQ51" s="90"/>
      <c r="IR51" s="90"/>
      <c r="IS51" s="90"/>
      <c r="IT51" s="90"/>
      <c r="IU51" s="90"/>
      <c r="IV51" s="90"/>
    </row>
    <row r="52" spans="1:256" s="91" customFormat="1">
      <c r="A52" s="90"/>
      <c r="B52" s="249"/>
      <c r="C52" s="250" t="s">
        <v>178</v>
      </c>
      <c r="D52" s="250"/>
      <c r="E52" s="250"/>
      <c r="F52" s="250"/>
      <c r="G52" s="250"/>
      <c r="H52" s="250"/>
      <c r="I52" s="315"/>
      <c r="J52" s="316"/>
      <c r="K52" s="107"/>
      <c r="L52" s="106"/>
      <c r="M52" s="107"/>
      <c r="N52" s="309">
        <f t="shared" si="1"/>
        <v>0</v>
      </c>
      <c r="O52" s="310"/>
      <c r="P52" s="311">
        <f t="shared" si="2"/>
        <v>0</v>
      </c>
      <c r="Q52" s="312"/>
      <c r="R52" s="108">
        <f t="shared" si="3"/>
        <v>0</v>
      </c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  <c r="EN52" s="90"/>
      <c r="EO52" s="90"/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/>
      <c r="FO52" s="90"/>
      <c r="FP52" s="90"/>
      <c r="FQ52" s="90"/>
      <c r="FR52" s="90"/>
      <c r="FS52" s="90"/>
      <c r="FT52" s="90"/>
      <c r="FU52" s="90"/>
      <c r="FV52" s="90"/>
      <c r="FW52" s="90"/>
      <c r="FX52" s="90"/>
      <c r="FY52" s="90"/>
      <c r="FZ52" s="90"/>
      <c r="GA52" s="90"/>
      <c r="GB52" s="90"/>
      <c r="GC52" s="90"/>
      <c r="GD52" s="90"/>
      <c r="GE52" s="90"/>
      <c r="GF52" s="90"/>
      <c r="GG52" s="90"/>
      <c r="GH52" s="90"/>
      <c r="GI52" s="90"/>
      <c r="GJ52" s="90"/>
      <c r="GK52" s="90"/>
      <c r="GL52" s="90"/>
      <c r="GM52" s="90"/>
      <c r="GN52" s="90"/>
      <c r="GO52" s="90"/>
      <c r="GP52" s="90"/>
      <c r="GQ52" s="90"/>
      <c r="GR52" s="90"/>
      <c r="GS52" s="90"/>
      <c r="GT52" s="90"/>
      <c r="GU52" s="90"/>
      <c r="GV52" s="90"/>
      <c r="GW52" s="90"/>
      <c r="GX52" s="90"/>
      <c r="GY52" s="90"/>
      <c r="GZ52" s="90"/>
      <c r="HA52" s="90"/>
      <c r="HB52" s="90"/>
      <c r="HC52" s="90"/>
      <c r="HD52" s="90"/>
      <c r="HE52" s="90"/>
      <c r="HF52" s="90"/>
      <c r="HG52" s="90"/>
      <c r="HH52" s="90"/>
      <c r="HI52" s="90"/>
      <c r="HJ52" s="90"/>
      <c r="HK52" s="90"/>
      <c r="HL52" s="90"/>
      <c r="HM52" s="90"/>
      <c r="HN52" s="90"/>
      <c r="HO52" s="90"/>
      <c r="HP52" s="90"/>
      <c r="HQ52" s="90"/>
      <c r="HR52" s="90"/>
      <c r="HS52" s="90"/>
      <c r="HT52" s="90"/>
      <c r="HU52" s="90"/>
      <c r="HV52" s="90"/>
      <c r="HW52" s="90"/>
      <c r="HX52" s="90"/>
      <c r="HY52" s="90"/>
      <c r="HZ52" s="90"/>
      <c r="IA52" s="90"/>
      <c r="IB52" s="90"/>
      <c r="IC52" s="90"/>
      <c r="ID52" s="90"/>
      <c r="IE52" s="90"/>
      <c r="IF52" s="90"/>
      <c r="IG52" s="90"/>
      <c r="IH52" s="90"/>
      <c r="II52" s="90"/>
      <c r="IJ52" s="90"/>
      <c r="IK52" s="90"/>
      <c r="IL52" s="90"/>
      <c r="IM52" s="90"/>
      <c r="IN52" s="90"/>
      <c r="IO52" s="90"/>
      <c r="IP52" s="90"/>
      <c r="IQ52" s="90"/>
      <c r="IR52" s="90"/>
      <c r="IS52" s="90"/>
      <c r="IT52" s="90"/>
      <c r="IU52" s="90"/>
      <c r="IV52" s="90"/>
    </row>
    <row r="53" spans="1:256" s="91" customFormat="1">
      <c r="A53" s="90"/>
      <c r="B53" s="249"/>
      <c r="C53" s="250" t="s">
        <v>179</v>
      </c>
      <c r="D53" s="250"/>
      <c r="E53" s="250"/>
      <c r="F53" s="250"/>
      <c r="G53" s="250"/>
      <c r="H53" s="250"/>
      <c r="I53" s="315">
        <v>3</v>
      </c>
      <c r="J53" s="316"/>
      <c r="K53" s="107"/>
      <c r="L53" s="106">
        <v>60</v>
      </c>
      <c r="M53" s="107"/>
      <c r="N53" s="309">
        <f>I53*L53</f>
        <v>180</v>
      </c>
      <c r="O53" s="310"/>
      <c r="P53" s="311">
        <f t="shared" si="2"/>
        <v>180</v>
      </c>
      <c r="Q53" s="312"/>
      <c r="R53" s="108">
        <f t="shared" si="3"/>
        <v>3.8901886201176783E-3</v>
      </c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  <c r="EN53" s="90"/>
      <c r="EO53" s="90"/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90"/>
      <c r="FS53" s="90"/>
      <c r="FT53" s="90"/>
      <c r="FU53" s="90"/>
      <c r="FV53" s="90"/>
      <c r="FW53" s="90"/>
      <c r="FX53" s="90"/>
      <c r="FY53" s="90"/>
      <c r="FZ53" s="90"/>
      <c r="GA53" s="90"/>
      <c r="GB53" s="90"/>
      <c r="GC53" s="90"/>
      <c r="GD53" s="90"/>
      <c r="GE53" s="90"/>
      <c r="GF53" s="90"/>
      <c r="GG53" s="90"/>
      <c r="GH53" s="90"/>
      <c r="GI53" s="90"/>
      <c r="GJ53" s="90"/>
      <c r="GK53" s="90"/>
      <c r="GL53" s="90"/>
      <c r="GM53" s="90"/>
      <c r="GN53" s="90"/>
      <c r="GO53" s="90"/>
      <c r="GP53" s="90"/>
      <c r="GQ53" s="90"/>
      <c r="GR53" s="90"/>
      <c r="GS53" s="90"/>
      <c r="GT53" s="90"/>
      <c r="GU53" s="90"/>
      <c r="GV53" s="90"/>
      <c r="GW53" s="90"/>
      <c r="GX53" s="90"/>
      <c r="GY53" s="90"/>
      <c r="GZ53" s="90"/>
      <c r="HA53" s="90"/>
      <c r="HB53" s="90"/>
      <c r="HC53" s="90"/>
      <c r="HD53" s="90"/>
      <c r="HE53" s="90"/>
      <c r="HF53" s="90"/>
      <c r="HG53" s="90"/>
      <c r="HH53" s="90"/>
      <c r="HI53" s="90"/>
      <c r="HJ53" s="90"/>
      <c r="HK53" s="90"/>
      <c r="HL53" s="90"/>
      <c r="HM53" s="90"/>
      <c r="HN53" s="90"/>
      <c r="HO53" s="90"/>
      <c r="HP53" s="90"/>
      <c r="HQ53" s="90"/>
      <c r="HR53" s="90"/>
      <c r="HS53" s="90"/>
      <c r="HT53" s="90"/>
      <c r="HU53" s="90"/>
      <c r="HV53" s="90"/>
      <c r="HW53" s="90"/>
      <c r="HX53" s="90"/>
      <c r="HY53" s="90"/>
      <c r="HZ53" s="90"/>
      <c r="IA53" s="90"/>
      <c r="IB53" s="90"/>
      <c r="IC53" s="90"/>
      <c r="ID53" s="90"/>
      <c r="IE53" s="90"/>
      <c r="IF53" s="90"/>
      <c r="IG53" s="90"/>
      <c r="IH53" s="90"/>
      <c r="II53" s="90"/>
      <c r="IJ53" s="90"/>
      <c r="IK53" s="90"/>
      <c r="IL53" s="90"/>
      <c r="IM53" s="90"/>
      <c r="IN53" s="90"/>
      <c r="IO53" s="90"/>
      <c r="IP53" s="90"/>
      <c r="IQ53" s="90"/>
      <c r="IR53" s="90"/>
      <c r="IS53" s="90"/>
      <c r="IT53" s="90"/>
      <c r="IU53" s="90"/>
      <c r="IV53" s="90"/>
    </row>
    <row r="54" spans="1:256" s="91" customFormat="1">
      <c r="A54" s="90"/>
      <c r="B54" s="249"/>
      <c r="C54" s="250" t="s">
        <v>180</v>
      </c>
      <c r="D54" s="250"/>
      <c r="E54" s="250"/>
      <c r="F54" s="250"/>
      <c r="G54" s="250"/>
      <c r="H54" s="250"/>
      <c r="I54" s="315"/>
      <c r="J54" s="316"/>
      <c r="K54" s="107"/>
      <c r="L54" s="106"/>
      <c r="M54" s="107"/>
      <c r="N54" s="309">
        <f t="shared" si="1"/>
        <v>0</v>
      </c>
      <c r="O54" s="310"/>
      <c r="P54" s="311">
        <f t="shared" si="2"/>
        <v>0</v>
      </c>
      <c r="Q54" s="312"/>
      <c r="R54" s="108">
        <f t="shared" si="3"/>
        <v>0</v>
      </c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90"/>
      <c r="EE54" s="90"/>
      <c r="EF54" s="90"/>
      <c r="EG54" s="90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90"/>
      <c r="FU54" s="90"/>
      <c r="FV54" s="90"/>
      <c r="FW54" s="90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90"/>
      <c r="GI54" s="90"/>
      <c r="GJ54" s="90"/>
      <c r="GK54" s="90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90"/>
      <c r="GW54" s="90"/>
      <c r="GX54" s="90"/>
      <c r="GY54" s="90"/>
      <c r="GZ54" s="90"/>
      <c r="HA54" s="90"/>
      <c r="HB54" s="90"/>
      <c r="HC54" s="90"/>
      <c r="HD54" s="90"/>
      <c r="HE54" s="90"/>
      <c r="HF54" s="90"/>
      <c r="HG54" s="90"/>
      <c r="HH54" s="90"/>
      <c r="HI54" s="90"/>
      <c r="HJ54" s="90"/>
      <c r="HK54" s="90"/>
      <c r="HL54" s="90"/>
      <c r="HM54" s="90"/>
      <c r="HN54" s="90"/>
      <c r="HO54" s="90"/>
      <c r="HP54" s="90"/>
      <c r="HQ54" s="90"/>
      <c r="HR54" s="90"/>
      <c r="HS54" s="90"/>
      <c r="HT54" s="90"/>
      <c r="HU54" s="90"/>
      <c r="HV54" s="90"/>
      <c r="HW54" s="90"/>
      <c r="HX54" s="90"/>
      <c r="HY54" s="90"/>
      <c r="HZ54" s="90"/>
      <c r="IA54" s="90"/>
      <c r="IB54" s="90"/>
      <c r="IC54" s="90"/>
      <c r="ID54" s="90"/>
      <c r="IE54" s="90"/>
      <c r="IF54" s="90"/>
      <c r="IG54" s="90"/>
      <c r="IH54" s="90"/>
      <c r="II54" s="90"/>
      <c r="IJ54" s="90"/>
      <c r="IK54" s="90"/>
      <c r="IL54" s="90"/>
      <c r="IM54" s="90"/>
      <c r="IN54" s="90"/>
      <c r="IO54" s="90"/>
      <c r="IP54" s="90"/>
      <c r="IQ54" s="90"/>
      <c r="IR54" s="90"/>
      <c r="IS54" s="90"/>
      <c r="IT54" s="90"/>
      <c r="IU54" s="90"/>
      <c r="IV54" s="90"/>
    </row>
    <row r="55" spans="1:256" s="91" customFormat="1">
      <c r="A55" s="90"/>
      <c r="B55" s="249"/>
      <c r="C55" s="345" t="s">
        <v>139</v>
      </c>
      <c r="D55" s="346"/>
      <c r="E55" s="346"/>
      <c r="F55" s="346"/>
      <c r="G55" s="346"/>
      <c r="H55" s="346"/>
      <c r="I55" s="346"/>
      <c r="J55" s="346"/>
      <c r="K55" s="346"/>
      <c r="L55" s="347"/>
      <c r="M55" s="109"/>
      <c r="N55" s="318">
        <f>SUM(N33:O54)</f>
        <v>27035</v>
      </c>
      <c r="O55" s="319"/>
      <c r="P55" s="320">
        <f>SUM(P33:Q54)</f>
        <v>27035</v>
      </c>
      <c r="Q55" s="321"/>
      <c r="R55" s="110">
        <f t="shared" si="3"/>
        <v>0.58428471858267461</v>
      </c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  <c r="EA55" s="90"/>
      <c r="EB55" s="90"/>
      <c r="EC55" s="90"/>
      <c r="ED55" s="90"/>
      <c r="EE55" s="90"/>
      <c r="EF55" s="90"/>
      <c r="EG55" s="90"/>
      <c r="EH55" s="90"/>
      <c r="EI55" s="90"/>
      <c r="EJ55" s="90"/>
      <c r="EK55" s="90"/>
      <c r="EL55" s="90"/>
      <c r="EM55" s="90"/>
      <c r="EN55" s="90"/>
      <c r="EO55" s="90"/>
      <c r="EP55" s="90"/>
      <c r="EQ55" s="90"/>
      <c r="ER55" s="90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0"/>
      <c r="GF55" s="90"/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0"/>
      <c r="GZ55" s="90"/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0"/>
      <c r="HT55" s="90"/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0"/>
      <c r="IN55" s="90"/>
      <c r="IO55" s="90"/>
      <c r="IP55" s="90"/>
      <c r="IQ55" s="90"/>
      <c r="IR55" s="90"/>
      <c r="IS55" s="90"/>
      <c r="IT55" s="90"/>
      <c r="IU55" s="90"/>
      <c r="IV55" s="90"/>
    </row>
    <row r="56" spans="1:256" s="91" customFormat="1">
      <c r="A56" s="90"/>
      <c r="B56" s="271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3"/>
      <c r="R56" s="274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  <c r="EA56" s="90"/>
      <c r="EB56" s="90"/>
      <c r="EC56" s="90"/>
      <c r="ED56" s="90"/>
      <c r="EE56" s="90"/>
      <c r="EF56" s="90"/>
      <c r="EG56" s="90"/>
      <c r="EH56" s="90"/>
      <c r="EI56" s="90"/>
      <c r="EJ56" s="90"/>
      <c r="EK56" s="90"/>
      <c r="EL56" s="90"/>
      <c r="EM56" s="90"/>
      <c r="EN56" s="90"/>
      <c r="EO56" s="90"/>
      <c r="EP56" s="90"/>
      <c r="EQ56" s="90"/>
      <c r="ER56" s="90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0"/>
      <c r="GF56" s="90"/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0"/>
      <c r="GZ56" s="90"/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0"/>
      <c r="HT56" s="90"/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0"/>
      <c r="IN56" s="90"/>
      <c r="IO56" s="90"/>
      <c r="IP56" s="90"/>
      <c r="IQ56" s="90"/>
      <c r="IR56" s="90"/>
      <c r="IS56" s="90"/>
      <c r="IT56" s="90"/>
      <c r="IU56" s="90"/>
      <c r="IV56" s="90"/>
    </row>
    <row r="57" spans="1:256" s="91" customFormat="1">
      <c r="A57" s="90"/>
      <c r="B57" s="322" t="s">
        <v>181</v>
      </c>
      <c r="C57" s="111" t="s">
        <v>182</v>
      </c>
      <c r="D57" s="111" t="s">
        <v>130</v>
      </c>
      <c r="E57" s="112" t="s">
        <v>131</v>
      </c>
      <c r="F57" s="111" t="s">
        <v>183</v>
      </c>
      <c r="G57" s="111" t="s">
        <v>131</v>
      </c>
      <c r="H57" s="111" t="s">
        <v>133</v>
      </c>
      <c r="I57" s="111" t="s">
        <v>134</v>
      </c>
      <c r="J57" s="111" t="s">
        <v>135</v>
      </c>
      <c r="K57" s="111" t="s">
        <v>182</v>
      </c>
      <c r="L57" s="111" t="s">
        <v>130</v>
      </c>
      <c r="M57" s="111" t="s">
        <v>131</v>
      </c>
      <c r="N57" s="111" t="s">
        <v>183</v>
      </c>
      <c r="O57" s="111" t="s">
        <v>131</v>
      </c>
      <c r="P57" s="111" t="s">
        <v>133</v>
      </c>
      <c r="Q57" s="113" t="s">
        <v>184</v>
      </c>
      <c r="R57" s="114" t="s">
        <v>135</v>
      </c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90"/>
      <c r="EE57" s="90"/>
      <c r="EF57" s="90"/>
      <c r="EG57" s="90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90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90"/>
      <c r="FU57" s="90"/>
      <c r="FV57" s="90"/>
      <c r="FW57" s="90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90"/>
      <c r="GI57" s="90"/>
      <c r="GJ57" s="90"/>
      <c r="GK57" s="90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90"/>
      <c r="GW57" s="90"/>
      <c r="GX57" s="90"/>
      <c r="GY57" s="90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90"/>
      <c r="HK57" s="90"/>
      <c r="HL57" s="90"/>
      <c r="HM57" s="90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90"/>
      <c r="HY57" s="90"/>
      <c r="HZ57" s="90"/>
      <c r="IA57" s="90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90"/>
      <c r="IM57" s="90"/>
      <c r="IN57" s="90"/>
      <c r="IO57" s="90"/>
      <c r="IP57" s="90"/>
      <c r="IQ57" s="90"/>
      <c r="IR57" s="90"/>
      <c r="IS57" s="90"/>
      <c r="IT57" s="90"/>
      <c r="IU57" s="90"/>
      <c r="IV57" s="90"/>
    </row>
    <row r="58" spans="1:256" s="91" customFormat="1" ht="22.5">
      <c r="A58" s="90"/>
      <c r="B58" s="322"/>
      <c r="C58" s="115" t="s">
        <v>185</v>
      </c>
      <c r="D58" s="116">
        <v>30</v>
      </c>
      <c r="E58" s="117"/>
      <c r="F58" s="118">
        <v>80</v>
      </c>
      <c r="G58" s="107"/>
      <c r="H58" s="119">
        <f t="shared" ref="H58:H63" si="4">D58*F58</f>
        <v>2400</v>
      </c>
      <c r="I58" s="120">
        <f>IF(AND(ISNUMBER(E58),ISNUMBER(G58)),E58*G58,IF(ISNUMBER(E58),E58*F58,IF(ISNUMBER(G58),G58*D58,H58)))</f>
        <v>2400</v>
      </c>
      <c r="J58" s="108">
        <f t="shared" ref="J58:J63" si="5">IF($L$76=0,0,H58/$L$76)</f>
        <v>5.1869181601569045E-2</v>
      </c>
      <c r="K58" s="121" t="s">
        <v>186</v>
      </c>
      <c r="L58" s="122">
        <v>10</v>
      </c>
      <c r="M58" s="117"/>
      <c r="N58" s="123">
        <v>50</v>
      </c>
      <c r="O58" s="107"/>
      <c r="P58" s="119">
        <f t="shared" ref="P58:P63" si="6">L58*N58</f>
        <v>500</v>
      </c>
      <c r="Q58" s="120">
        <f t="shared" ref="Q58:Q63" si="7">IF(AND(ISNUMBER(M58),ISNUMBER(O58)),M58*O58,IF(ISNUMBER(M58),M58*N58,IF(ISNUMBER(O58),L58*O58,P58)))</f>
        <v>500</v>
      </c>
      <c r="R58" s="108">
        <f t="shared" ref="R58:R64" si="8">IF($L$76=0,0,P58/$L$76)</f>
        <v>1.0806079500326884E-2</v>
      </c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91" customFormat="1">
      <c r="A59" s="90"/>
      <c r="B59" s="322"/>
      <c r="C59" s="115" t="s">
        <v>187</v>
      </c>
      <c r="D59" s="116">
        <v>12</v>
      </c>
      <c r="E59" s="117"/>
      <c r="F59" s="118">
        <v>60</v>
      </c>
      <c r="G59" s="107"/>
      <c r="H59" s="119">
        <f t="shared" si="4"/>
        <v>720</v>
      </c>
      <c r="I59" s="120">
        <f>IF(AND(ISNUMBER(E59),ISNUMBER(G59)),E59*G59,IF(ISNUMBER(E59),H59,H59))</f>
        <v>720</v>
      </c>
      <c r="J59" s="108">
        <f t="shared" si="5"/>
        <v>1.5560754480470713E-2</v>
      </c>
      <c r="K59" s="124" t="s">
        <v>188</v>
      </c>
      <c r="L59" s="122">
        <v>2</v>
      </c>
      <c r="M59" s="125"/>
      <c r="N59" s="123">
        <v>80</v>
      </c>
      <c r="O59" s="107"/>
      <c r="P59" s="119">
        <f t="shared" si="6"/>
        <v>160</v>
      </c>
      <c r="Q59" s="120">
        <f t="shared" si="7"/>
        <v>160</v>
      </c>
      <c r="R59" s="108">
        <f t="shared" si="8"/>
        <v>3.457945440104603E-3</v>
      </c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</row>
    <row r="60" spans="1:256" s="91" customFormat="1">
      <c r="A60" s="90"/>
      <c r="B60" s="322"/>
      <c r="C60" s="115" t="s">
        <v>189</v>
      </c>
      <c r="D60" s="116">
        <v>12</v>
      </c>
      <c r="E60" s="117"/>
      <c r="F60" s="118">
        <v>65</v>
      </c>
      <c r="G60" s="107"/>
      <c r="H60" s="119">
        <f t="shared" si="4"/>
        <v>780</v>
      </c>
      <c r="I60" s="120">
        <f>IF(AND(ISNUMBER(E60),ISNUMBER(G60)),E60*G60,IF(ISNUMBER(E60),H60,H60))</f>
        <v>780</v>
      </c>
      <c r="J60" s="108">
        <f t="shared" si="5"/>
        <v>1.685748402050994E-2</v>
      </c>
      <c r="K60" s="124" t="s">
        <v>190</v>
      </c>
      <c r="L60" s="122">
        <v>8</v>
      </c>
      <c r="M60" s="117"/>
      <c r="N60" s="123">
        <v>50</v>
      </c>
      <c r="O60" s="107"/>
      <c r="P60" s="119">
        <f t="shared" si="6"/>
        <v>400</v>
      </c>
      <c r="Q60" s="120">
        <f t="shared" si="7"/>
        <v>400</v>
      </c>
      <c r="R60" s="108">
        <f t="shared" si="8"/>
        <v>8.6448636002615063E-3</v>
      </c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90"/>
      <c r="GW60" s="90"/>
      <c r="GX60" s="90"/>
      <c r="GY60" s="90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90"/>
      <c r="HK60" s="90"/>
      <c r="HL60" s="90"/>
      <c r="HM60" s="90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90"/>
      <c r="HY60" s="90"/>
      <c r="HZ60" s="90"/>
      <c r="IA60" s="90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90"/>
      <c r="IM60" s="90"/>
      <c r="IN60" s="90"/>
      <c r="IO60" s="90"/>
      <c r="IP60" s="90"/>
      <c r="IQ60" s="90"/>
      <c r="IR60" s="90"/>
      <c r="IS60" s="90"/>
      <c r="IT60" s="90"/>
      <c r="IU60" s="90"/>
      <c r="IV60" s="90"/>
    </row>
    <row r="61" spans="1:256" s="91" customFormat="1" ht="22.5">
      <c r="A61" s="90"/>
      <c r="B61" s="322"/>
      <c r="C61" s="115" t="s">
        <v>191</v>
      </c>
      <c r="D61" s="116">
        <v>20</v>
      </c>
      <c r="E61" s="117"/>
      <c r="F61" s="118">
        <v>60</v>
      </c>
      <c r="G61" s="107"/>
      <c r="H61" s="119">
        <f t="shared" si="4"/>
        <v>1200</v>
      </c>
      <c r="I61" s="120">
        <f>IF(AND(ISNUMBER(E61),ISNUMBER(G61)),E61*G61,IF(ISNUMBER(E61),H61,H61))</f>
        <v>1200</v>
      </c>
      <c r="J61" s="108">
        <f t="shared" si="5"/>
        <v>2.5934590800784522E-2</v>
      </c>
      <c r="K61" s="121" t="s">
        <v>192</v>
      </c>
      <c r="L61" s="122">
        <v>8</v>
      </c>
      <c r="M61" s="117"/>
      <c r="N61" s="126">
        <v>100</v>
      </c>
      <c r="O61" s="107"/>
      <c r="P61" s="119">
        <f t="shared" si="6"/>
        <v>800</v>
      </c>
      <c r="Q61" s="120">
        <f t="shared" si="7"/>
        <v>800</v>
      </c>
      <c r="R61" s="108">
        <f t="shared" si="8"/>
        <v>1.7289727200523013E-2</v>
      </c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90"/>
      <c r="IM61" s="90"/>
      <c r="IN61" s="90"/>
      <c r="IO61" s="90"/>
      <c r="IP61" s="90"/>
      <c r="IQ61" s="90"/>
      <c r="IR61" s="90"/>
      <c r="IS61" s="90"/>
      <c r="IT61" s="90"/>
      <c r="IU61" s="90"/>
      <c r="IV61" s="90"/>
    </row>
    <row r="62" spans="1:256" s="91" customFormat="1">
      <c r="A62" s="90"/>
      <c r="B62" s="322"/>
      <c r="C62" s="115" t="s">
        <v>193</v>
      </c>
      <c r="D62" s="116"/>
      <c r="E62" s="117"/>
      <c r="F62" s="118"/>
      <c r="G62" s="107"/>
      <c r="H62" s="119">
        <f t="shared" si="4"/>
        <v>0</v>
      </c>
      <c r="I62" s="120">
        <f>IF(AND(ISNUMBER(E62),ISNUMBER(G62)),E62*G62,IF(ISNUMBER(E62),H62,H62))</f>
        <v>0</v>
      </c>
      <c r="J62" s="108">
        <f t="shared" si="5"/>
        <v>0</v>
      </c>
      <c r="K62" s="124" t="s">
        <v>194</v>
      </c>
      <c r="L62" s="122"/>
      <c r="M62" s="117"/>
      <c r="N62" s="126"/>
      <c r="O62" s="107"/>
      <c r="P62" s="119">
        <f t="shared" si="6"/>
        <v>0</v>
      </c>
      <c r="Q62" s="120">
        <f t="shared" si="7"/>
        <v>0</v>
      </c>
      <c r="R62" s="108">
        <f t="shared" si="8"/>
        <v>0</v>
      </c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</row>
    <row r="63" spans="1:256" s="91" customFormat="1">
      <c r="A63" s="90"/>
      <c r="B63" s="322"/>
      <c r="C63" s="115" t="s">
        <v>195</v>
      </c>
      <c r="D63" s="116">
        <v>40</v>
      </c>
      <c r="E63" s="117"/>
      <c r="F63" s="118">
        <v>20</v>
      </c>
      <c r="G63" s="107"/>
      <c r="H63" s="119">
        <f t="shared" si="4"/>
        <v>800</v>
      </c>
      <c r="I63" s="120">
        <f>IF(AND(ISNUMBER(E63),ISNUMBER(G63)),E63*G63,IF(ISNUMBER(E63),H63,H63))</f>
        <v>800</v>
      </c>
      <c r="J63" s="108">
        <f t="shared" si="5"/>
        <v>1.7289727200523013E-2</v>
      </c>
      <c r="K63" s="124" t="s">
        <v>196</v>
      </c>
      <c r="L63" s="122">
        <v>2</v>
      </c>
      <c r="M63" s="117"/>
      <c r="N63" s="126">
        <v>200</v>
      </c>
      <c r="O63" s="107"/>
      <c r="P63" s="119">
        <f t="shared" si="6"/>
        <v>400</v>
      </c>
      <c r="Q63" s="120">
        <f t="shared" si="7"/>
        <v>400</v>
      </c>
      <c r="R63" s="108">
        <f t="shared" si="8"/>
        <v>8.6448636002615063E-3</v>
      </c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90"/>
      <c r="IA63" s="90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90"/>
      <c r="IM63" s="90"/>
      <c r="IN63" s="90"/>
      <c r="IO63" s="90"/>
      <c r="IP63" s="90"/>
      <c r="IQ63" s="90"/>
      <c r="IR63" s="90"/>
      <c r="IS63" s="90"/>
      <c r="IT63" s="90"/>
      <c r="IU63" s="90"/>
      <c r="IV63" s="90"/>
    </row>
    <row r="64" spans="1:256" s="91" customFormat="1">
      <c r="A64" s="90"/>
      <c r="B64" s="322"/>
      <c r="C64" s="323" t="s">
        <v>139</v>
      </c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07"/>
      <c r="P64" s="127">
        <f>SUM(H58:H63,P58:P63)</f>
        <v>8160</v>
      </c>
      <c r="Q64" s="128">
        <f>SUM(I58:I63,Q58:Q63)</f>
        <v>8160</v>
      </c>
      <c r="R64" s="108">
        <f t="shared" si="8"/>
        <v>0.17635521744533475</v>
      </c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  <c r="GJ64" s="90"/>
      <c r="GK64" s="90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90"/>
      <c r="GW64" s="90"/>
      <c r="GX64" s="90"/>
      <c r="GY64" s="90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90"/>
      <c r="HK64" s="90"/>
      <c r="HL64" s="90"/>
      <c r="HM64" s="90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90"/>
      <c r="HY64" s="90"/>
      <c r="HZ64" s="90"/>
      <c r="IA64" s="90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90"/>
      <c r="IM64" s="90"/>
      <c r="IN64" s="90"/>
      <c r="IO64" s="90"/>
      <c r="IP64" s="90"/>
      <c r="IQ64" s="90"/>
      <c r="IR64" s="90"/>
      <c r="IS64" s="90"/>
      <c r="IT64" s="90"/>
      <c r="IU64" s="90"/>
      <c r="IV64" s="90"/>
    </row>
    <row r="65" spans="1:256" s="91" customFormat="1">
      <c r="A65" s="90"/>
      <c r="B65" s="340" t="s">
        <v>197</v>
      </c>
      <c r="C65" s="111" t="s">
        <v>182</v>
      </c>
      <c r="D65" s="103" t="s">
        <v>130</v>
      </c>
      <c r="E65" s="103" t="s">
        <v>131</v>
      </c>
      <c r="F65" s="103" t="s">
        <v>183</v>
      </c>
      <c r="G65" s="103" t="s">
        <v>131</v>
      </c>
      <c r="H65" s="103" t="s">
        <v>133</v>
      </c>
      <c r="I65" s="103" t="s">
        <v>134</v>
      </c>
      <c r="J65" s="103" t="s">
        <v>135</v>
      </c>
      <c r="K65" s="103" t="s">
        <v>182</v>
      </c>
      <c r="L65" s="103" t="s">
        <v>130</v>
      </c>
      <c r="M65" s="103" t="s">
        <v>131</v>
      </c>
      <c r="N65" s="103" t="s">
        <v>183</v>
      </c>
      <c r="O65" s="103" t="s">
        <v>131</v>
      </c>
      <c r="P65" s="103" t="s">
        <v>133</v>
      </c>
      <c r="Q65" s="129" t="s">
        <v>184</v>
      </c>
      <c r="R65" s="104" t="s">
        <v>135</v>
      </c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  <c r="GJ65" s="90"/>
      <c r="GK65" s="90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90"/>
      <c r="GW65" s="90"/>
      <c r="GX65" s="90"/>
      <c r="GY65" s="90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90"/>
      <c r="HK65" s="90"/>
      <c r="HL65" s="90"/>
      <c r="HM65" s="90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90"/>
      <c r="HY65" s="90"/>
      <c r="HZ65" s="90"/>
      <c r="IA65" s="90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90"/>
      <c r="IM65" s="90"/>
      <c r="IN65" s="90"/>
      <c r="IO65" s="90"/>
      <c r="IP65" s="90"/>
      <c r="IQ65" s="90"/>
      <c r="IR65" s="90"/>
      <c r="IS65" s="90"/>
      <c r="IT65" s="90"/>
      <c r="IU65" s="90"/>
      <c r="IV65" s="90"/>
    </row>
    <row r="66" spans="1:256" s="91" customFormat="1">
      <c r="A66" s="90"/>
      <c r="B66" s="340"/>
      <c r="C66" s="115" t="s">
        <v>185</v>
      </c>
      <c r="D66" s="122"/>
      <c r="E66" s="117"/>
      <c r="F66" s="126"/>
      <c r="G66" s="107"/>
      <c r="H66" s="119">
        <f t="shared" ref="H66:H71" si="9">D66*F66</f>
        <v>0</v>
      </c>
      <c r="I66" s="120">
        <f t="shared" ref="I66:I71" si="10">IF(AND(ISNUMBER(E66),ISNUMBER(G66)),E66*G66,IF(ISNUMBER(E66),E66*F66,IF(ISNUMBER(G66),D66*G66,H66)))</f>
        <v>0</v>
      </c>
      <c r="J66" s="108">
        <f t="shared" ref="J66:J71" si="11">IF($L$76=0,0,H66/$L$76)</f>
        <v>0</v>
      </c>
      <c r="K66" s="124" t="s">
        <v>198</v>
      </c>
      <c r="L66" s="130"/>
      <c r="M66" s="117"/>
      <c r="N66" s="106"/>
      <c r="O66" s="107"/>
      <c r="P66" s="119">
        <f t="shared" ref="P66:P71" si="12">L66*N66</f>
        <v>0</v>
      </c>
      <c r="Q66" s="120">
        <f t="shared" ref="Q66:Q71" si="13">IF(AND(ISNUMBER(M66),ISNUMBER(O66)),M66*O66,IF(ISNUMBER(M66),M66*N66,IF(ISNUMBER(O66),L66*O66,P66)))</f>
        <v>0</v>
      </c>
      <c r="R66" s="108">
        <f t="shared" ref="R66:R72" si="14">IF($L$76=0,0,P66/$L$76)</f>
        <v>0</v>
      </c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90"/>
      <c r="IA66" s="90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90"/>
      <c r="IM66" s="90"/>
      <c r="IN66" s="90"/>
      <c r="IO66" s="90"/>
      <c r="IP66" s="90"/>
      <c r="IQ66" s="90"/>
      <c r="IR66" s="90"/>
      <c r="IS66" s="90"/>
      <c r="IT66" s="90"/>
      <c r="IU66" s="90"/>
      <c r="IV66" s="90"/>
    </row>
    <row r="67" spans="1:256" s="91" customFormat="1">
      <c r="A67" s="90"/>
      <c r="B67" s="340"/>
      <c r="C67" s="115" t="s">
        <v>187</v>
      </c>
      <c r="D67" s="122"/>
      <c r="E67" s="117"/>
      <c r="F67" s="126"/>
      <c r="G67" s="107"/>
      <c r="H67" s="119">
        <f t="shared" si="9"/>
        <v>0</v>
      </c>
      <c r="I67" s="120">
        <f t="shared" si="10"/>
        <v>0</v>
      </c>
      <c r="J67" s="108">
        <f t="shared" si="11"/>
        <v>0</v>
      </c>
      <c r="K67" s="124" t="s">
        <v>199</v>
      </c>
      <c r="L67" s="130"/>
      <c r="M67" s="117"/>
      <c r="N67" s="106"/>
      <c r="O67" s="107"/>
      <c r="P67" s="119">
        <f t="shared" si="12"/>
        <v>0</v>
      </c>
      <c r="Q67" s="120">
        <f t="shared" si="13"/>
        <v>0</v>
      </c>
      <c r="R67" s="108">
        <f t="shared" si="14"/>
        <v>0</v>
      </c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90"/>
      <c r="IA67" s="90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90"/>
      <c r="IM67" s="90"/>
      <c r="IN67" s="90"/>
      <c r="IO67" s="90"/>
      <c r="IP67" s="90"/>
      <c r="IQ67" s="90"/>
      <c r="IR67" s="90"/>
      <c r="IS67" s="90"/>
      <c r="IT67" s="90"/>
      <c r="IU67" s="90"/>
      <c r="IV67" s="90"/>
    </row>
    <row r="68" spans="1:256" s="91" customFormat="1">
      <c r="A68" s="90"/>
      <c r="B68" s="340"/>
      <c r="C68" s="115" t="s">
        <v>200</v>
      </c>
      <c r="D68" s="122"/>
      <c r="E68" s="117"/>
      <c r="F68" s="126"/>
      <c r="G68" s="107"/>
      <c r="H68" s="119">
        <f t="shared" si="9"/>
        <v>0</v>
      </c>
      <c r="I68" s="120">
        <f t="shared" si="10"/>
        <v>0</v>
      </c>
      <c r="J68" s="108">
        <f t="shared" si="11"/>
        <v>0</v>
      </c>
      <c r="K68" s="124" t="s">
        <v>190</v>
      </c>
      <c r="L68" s="130"/>
      <c r="M68" s="117"/>
      <c r="N68" s="106"/>
      <c r="O68" s="107"/>
      <c r="P68" s="119">
        <f t="shared" si="12"/>
        <v>0</v>
      </c>
      <c r="Q68" s="120">
        <f t="shared" si="13"/>
        <v>0</v>
      </c>
      <c r="R68" s="108">
        <f t="shared" si="14"/>
        <v>0</v>
      </c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90"/>
      <c r="IA68" s="90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90"/>
    </row>
    <row r="69" spans="1:256" s="91" customFormat="1">
      <c r="A69" s="90"/>
      <c r="B69" s="340"/>
      <c r="C69" s="115" t="s">
        <v>191</v>
      </c>
      <c r="D69" s="122"/>
      <c r="E69" s="117"/>
      <c r="F69" s="126"/>
      <c r="G69" s="107"/>
      <c r="H69" s="119">
        <f t="shared" si="9"/>
        <v>0</v>
      </c>
      <c r="I69" s="120">
        <f t="shared" si="10"/>
        <v>0</v>
      </c>
      <c r="J69" s="108">
        <f t="shared" si="11"/>
        <v>0</v>
      </c>
      <c r="K69" s="124" t="s">
        <v>201</v>
      </c>
      <c r="L69" s="130"/>
      <c r="M69" s="117"/>
      <c r="N69" s="106"/>
      <c r="O69" s="107"/>
      <c r="P69" s="119">
        <f t="shared" si="12"/>
        <v>0</v>
      </c>
      <c r="Q69" s="120">
        <f t="shared" si="13"/>
        <v>0</v>
      </c>
      <c r="R69" s="108">
        <f t="shared" si="14"/>
        <v>0</v>
      </c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90"/>
      <c r="IA69" s="90"/>
      <c r="IB69" s="90"/>
      <c r="IC69" s="90"/>
      <c r="ID69" s="90"/>
      <c r="IE69" s="90"/>
      <c r="IF69" s="90"/>
      <c r="IG69" s="90"/>
      <c r="IH69" s="90"/>
      <c r="II69" s="90"/>
      <c r="IJ69" s="90"/>
      <c r="IK69" s="90"/>
      <c r="IL69" s="90"/>
      <c r="IM69" s="90"/>
      <c r="IN69" s="90"/>
      <c r="IO69" s="90"/>
      <c r="IP69" s="90"/>
      <c r="IQ69" s="90"/>
      <c r="IR69" s="90"/>
      <c r="IS69" s="90"/>
      <c r="IT69" s="90"/>
      <c r="IU69" s="90"/>
      <c r="IV69" s="90"/>
    </row>
    <row r="70" spans="1:256" s="91" customFormat="1">
      <c r="A70" s="90"/>
      <c r="B70" s="340"/>
      <c r="C70" s="115" t="s">
        <v>193</v>
      </c>
      <c r="D70" s="122"/>
      <c r="E70" s="117"/>
      <c r="F70" s="126"/>
      <c r="G70" s="107"/>
      <c r="H70" s="119">
        <f t="shared" si="9"/>
        <v>0</v>
      </c>
      <c r="I70" s="120">
        <f t="shared" si="10"/>
        <v>0</v>
      </c>
      <c r="J70" s="108">
        <f t="shared" si="11"/>
        <v>0</v>
      </c>
      <c r="K70" s="124" t="s">
        <v>202</v>
      </c>
      <c r="L70" s="130"/>
      <c r="M70" s="117"/>
      <c r="N70" s="106"/>
      <c r="O70" s="107"/>
      <c r="P70" s="119">
        <f t="shared" si="12"/>
        <v>0</v>
      </c>
      <c r="Q70" s="120">
        <f t="shared" si="13"/>
        <v>0</v>
      </c>
      <c r="R70" s="108">
        <f t="shared" si="14"/>
        <v>0</v>
      </c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</row>
    <row r="71" spans="1:256" s="91" customFormat="1">
      <c r="A71" s="90"/>
      <c r="B71" s="340"/>
      <c r="C71" s="115" t="s">
        <v>195</v>
      </c>
      <c r="D71" s="122"/>
      <c r="E71" s="117"/>
      <c r="F71" s="126"/>
      <c r="G71" s="107"/>
      <c r="H71" s="119">
        <f t="shared" si="9"/>
        <v>0</v>
      </c>
      <c r="I71" s="120">
        <f t="shared" si="10"/>
        <v>0</v>
      </c>
      <c r="J71" s="108">
        <f t="shared" si="11"/>
        <v>0</v>
      </c>
      <c r="K71" s="131"/>
      <c r="L71" s="130"/>
      <c r="M71" s="130"/>
      <c r="N71" s="106"/>
      <c r="O71" s="132"/>
      <c r="P71" s="119">
        <f t="shared" si="12"/>
        <v>0</v>
      </c>
      <c r="Q71" s="120">
        <f t="shared" si="13"/>
        <v>0</v>
      </c>
      <c r="R71" s="108">
        <f t="shared" si="14"/>
        <v>0</v>
      </c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90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90"/>
      <c r="IA71" s="90"/>
      <c r="IB71" s="90"/>
      <c r="IC71" s="90"/>
      <c r="ID71" s="90"/>
      <c r="IE71" s="90"/>
      <c r="IF71" s="90"/>
      <c r="IG71" s="90"/>
      <c r="IH71" s="90"/>
      <c r="II71" s="90"/>
      <c r="IJ71" s="90"/>
      <c r="IK71" s="90"/>
      <c r="IL71" s="90"/>
      <c r="IM71" s="90"/>
      <c r="IN71" s="90"/>
      <c r="IO71" s="90"/>
      <c r="IP71" s="90"/>
      <c r="IQ71" s="90"/>
      <c r="IR71" s="90"/>
      <c r="IS71" s="90"/>
      <c r="IT71" s="90"/>
      <c r="IU71" s="90"/>
      <c r="IV71" s="90"/>
    </row>
    <row r="72" spans="1:256" s="91" customFormat="1">
      <c r="A72" s="90"/>
      <c r="B72" s="340"/>
      <c r="C72" s="341" t="s">
        <v>139</v>
      </c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133"/>
      <c r="P72" s="127">
        <f>SUM(H66:H71,P66:P71)</f>
        <v>0</v>
      </c>
      <c r="Q72" s="128">
        <f>SUM(I66:I71,Q66:Q71)</f>
        <v>0</v>
      </c>
      <c r="R72" s="108">
        <f t="shared" si="14"/>
        <v>0</v>
      </c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90"/>
      <c r="GI72" s="90"/>
      <c r="GJ72" s="90"/>
      <c r="GK72" s="90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90"/>
      <c r="GW72" s="90"/>
      <c r="GX72" s="90"/>
      <c r="GY72" s="90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90"/>
      <c r="HK72" s="90"/>
      <c r="HL72" s="90"/>
      <c r="HM72" s="90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90"/>
      <c r="HY72" s="90"/>
      <c r="HZ72" s="90"/>
      <c r="IA72" s="90"/>
      <c r="IB72" s="90"/>
      <c r="IC72" s="90"/>
      <c r="ID72" s="90"/>
      <c r="IE72" s="90"/>
      <c r="IF72" s="90"/>
      <c r="IG72" s="90"/>
      <c r="IH72" s="90"/>
      <c r="II72" s="90"/>
      <c r="IJ72" s="90"/>
      <c r="IK72" s="90"/>
      <c r="IL72" s="90"/>
      <c r="IM72" s="90"/>
      <c r="IN72" s="90"/>
      <c r="IO72" s="90"/>
      <c r="IP72" s="90"/>
      <c r="IQ72" s="90"/>
      <c r="IR72" s="90"/>
      <c r="IS72" s="90"/>
      <c r="IT72" s="90"/>
      <c r="IU72" s="90"/>
      <c r="IV72" s="90"/>
    </row>
    <row r="73" spans="1:256" s="91" customFormat="1">
      <c r="A73" s="90"/>
      <c r="B73" s="271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3"/>
      <c r="R73" s="274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</row>
    <row r="74" spans="1:256" s="91" customFormat="1">
      <c r="A74" s="90"/>
      <c r="B74" s="134"/>
      <c r="C74" s="267" t="s">
        <v>203</v>
      </c>
      <c r="D74" s="342"/>
      <c r="E74" s="281"/>
      <c r="F74" s="334">
        <f>(P64+N55+L30)*0.05</f>
        <v>2011.75</v>
      </c>
      <c r="G74" s="334"/>
      <c r="H74" s="335"/>
      <c r="I74" s="135"/>
      <c r="J74" s="136"/>
      <c r="K74" s="267" t="s">
        <v>131</v>
      </c>
      <c r="L74" s="268"/>
      <c r="M74" s="343"/>
      <c r="N74" s="343"/>
      <c r="O74" s="344"/>
      <c r="P74" s="136"/>
      <c r="Q74" s="136"/>
      <c r="R74" s="137">
        <f>IF($L$76=0,0,F74/$L$76)</f>
        <v>4.3478260869565216E-2</v>
      </c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90"/>
      <c r="IA74" s="90"/>
      <c r="IB74" s="90"/>
      <c r="IC74" s="90"/>
      <c r="ID74" s="90"/>
      <c r="IE74" s="90"/>
      <c r="IF74" s="90"/>
      <c r="IG74" s="90"/>
      <c r="IH74" s="90"/>
      <c r="II74" s="90"/>
      <c r="IJ74" s="90"/>
      <c r="IK74" s="90"/>
      <c r="IL74" s="90"/>
      <c r="IM74" s="90"/>
      <c r="IN74" s="90"/>
      <c r="IO74" s="90"/>
      <c r="IP74" s="90"/>
      <c r="IQ74" s="90"/>
      <c r="IR74" s="90"/>
      <c r="IS74" s="90"/>
      <c r="IT74" s="90"/>
      <c r="IU74" s="90"/>
      <c r="IV74" s="90"/>
    </row>
    <row r="75" spans="1:256" s="91" customFormat="1">
      <c r="A75" s="90"/>
      <c r="B75" s="134"/>
      <c r="C75" s="332" t="s">
        <v>204</v>
      </c>
      <c r="D75" s="333"/>
      <c r="E75" s="281"/>
      <c r="F75" s="334">
        <f>(P64+N55+L30)*0.1</f>
        <v>4023.5</v>
      </c>
      <c r="G75" s="334"/>
      <c r="H75" s="335"/>
      <c r="I75" s="136"/>
      <c r="J75" s="136"/>
      <c r="K75" s="267" t="s">
        <v>131</v>
      </c>
      <c r="L75" s="268"/>
      <c r="M75" s="336"/>
      <c r="N75" s="336"/>
      <c r="O75" s="336"/>
      <c r="P75" s="136"/>
      <c r="Q75" s="136"/>
      <c r="R75" s="138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90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90"/>
      <c r="IA75" s="90"/>
      <c r="IB75" s="90"/>
      <c r="IC75" s="90"/>
      <c r="ID75" s="90"/>
      <c r="IE75" s="90"/>
      <c r="IF75" s="90"/>
      <c r="IG75" s="90"/>
      <c r="IH75" s="90"/>
      <c r="II75" s="90"/>
      <c r="IJ75" s="90"/>
      <c r="IK75" s="90"/>
      <c r="IL75" s="90"/>
      <c r="IM75" s="90"/>
      <c r="IN75" s="90"/>
      <c r="IO75" s="90"/>
      <c r="IP75" s="90"/>
      <c r="IQ75" s="90"/>
      <c r="IR75" s="90"/>
      <c r="IS75" s="90"/>
      <c r="IT75" s="90"/>
      <c r="IU75" s="90"/>
      <c r="IV75" s="90"/>
    </row>
    <row r="76" spans="1:256" s="91" customFormat="1" ht="15">
      <c r="A76" s="90"/>
      <c r="B76" s="139"/>
      <c r="C76" s="90"/>
      <c r="D76" s="90"/>
      <c r="E76" s="90"/>
      <c r="F76" s="90"/>
      <c r="G76" s="90"/>
      <c r="H76" s="90"/>
      <c r="I76" s="305" t="s">
        <v>205</v>
      </c>
      <c r="J76" s="337"/>
      <c r="K76" s="338"/>
      <c r="L76" s="339">
        <f>SUM(L30,N55,P64,P72,F74,F75)</f>
        <v>46270.25</v>
      </c>
      <c r="M76" s="339"/>
      <c r="N76" s="339"/>
      <c r="O76" s="140" t="s">
        <v>206</v>
      </c>
      <c r="P76" s="325"/>
      <c r="Q76" s="326"/>
      <c r="R76" s="326"/>
      <c r="S76" s="136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0"/>
      <c r="FX76" s="90"/>
      <c r="FY76" s="90"/>
      <c r="FZ76" s="90"/>
      <c r="GA76" s="90"/>
      <c r="GB76" s="90"/>
      <c r="GC76" s="90"/>
      <c r="GD76" s="90"/>
      <c r="GE76" s="90"/>
      <c r="GF76" s="90"/>
      <c r="GG76" s="90"/>
      <c r="GH76" s="90"/>
      <c r="GI76" s="90"/>
      <c r="GJ76" s="90"/>
      <c r="GK76" s="90"/>
      <c r="GL76" s="90"/>
      <c r="GM76" s="90"/>
      <c r="GN76" s="90"/>
      <c r="GO76" s="90"/>
      <c r="GP76" s="90"/>
      <c r="GQ76" s="90"/>
      <c r="GR76" s="90"/>
      <c r="GS76" s="90"/>
      <c r="GT76" s="90"/>
      <c r="GU76" s="90"/>
      <c r="GV76" s="90"/>
      <c r="GW76" s="90"/>
      <c r="GX76" s="90"/>
      <c r="GY76" s="90"/>
      <c r="GZ76" s="90"/>
      <c r="HA76" s="90"/>
      <c r="HB76" s="90"/>
      <c r="HC76" s="90"/>
      <c r="HD76" s="90"/>
      <c r="HE76" s="90"/>
      <c r="HF76" s="90"/>
      <c r="HG76" s="90"/>
      <c r="HH76" s="90"/>
      <c r="HI76" s="90"/>
      <c r="HJ76" s="90"/>
      <c r="HK76" s="90"/>
      <c r="HL76" s="90"/>
      <c r="HM76" s="90"/>
      <c r="HN76" s="90"/>
      <c r="HO76" s="90"/>
      <c r="HP76" s="90"/>
      <c r="HQ76" s="90"/>
      <c r="HR76" s="90"/>
      <c r="HS76" s="90"/>
      <c r="HT76" s="90"/>
      <c r="HU76" s="90"/>
      <c r="HV76" s="90"/>
      <c r="HW76" s="90"/>
      <c r="HX76" s="90"/>
      <c r="HY76" s="90"/>
      <c r="HZ76" s="90"/>
      <c r="IA76" s="90"/>
      <c r="IB76" s="90"/>
      <c r="IC76" s="90"/>
      <c r="ID76" s="90"/>
      <c r="IE76" s="90"/>
      <c r="IF76" s="90"/>
      <c r="IG76" s="90"/>
      <c r="IH76" s="90"/>
      <c r="II76" s="90"/>
      <c r="IJ76" s="90"/>
      <c r="IK76" s="90"/>
      <c r="IL76" s="90"/>
      <c r="IM76" s="90"/>
      <c r="IN76" s="90"/>
      <c r="IO76" s="90"/>
      <c r="IP76" s="90"/>
      <c r="IQ76" s="90"/>
      <c r="IR76" s="90"/>
      <c r="IS76" s="90"/>
      <c r="IT76" s="90"/>
      <c r="IU76" s="90"/>
      <c r="IV76" s="90"/>
    </row>
    <row r="77" spans="1:256" s="91" customFormat="1">
      <c r="A77" s="90"/>
      <c r="B77" s="134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8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</row>
    <row r="78" spans="1:256" s="91" customFormat="1">
      <c r="A78" s="90"/>
      <c r="B78" s="134"/>
      <c r="C78" s="136"/>
      <c r="D78" s="136"/>
      <c r="E78" s="136"/>
      <c r="F78" s="136"/>
      <c r="G78" s="136"/>
      <c r="H78" s="136"/>
      <c r="I78" s="136"/>
      <c r="J78" s="136"/>
      <c r="K78" s="136"/>
      <c r="L78" s="141"/>
      <c r="M78" s="136"/>
      <c r="N78" s="136"/>
      <c r="O78" s="136"/>
      <c r="P78" s="136"/>
      <c r="Q78" s="136"/>
      <c r="R78" s="138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90"/>
      <c r="IA78" s="90"/>
      <c r="IB78" s="90"/>
      <c r="IC78" s="90"/>
      <c r="ID78" s="90"/>
      <c r="IE78" s="90"/>
      <c r="IF78" s="90"/>
      <c r="IG78" s="90"/>
      <c r="IH78" s="90"/>
      <c r="II78" s="90"/>
      <c r="IJ78" s="90"/>
      <c r="IK78" s="90"/>
      <c r="IL78" s="90"/>
      <c r="IM78" s="90"/>
      <c r="IN78" s="90"/>
      <c r="IO78" s="90"/>
      <c r="IP78" s="90"/>
      <c r="IQ78" s="90"/>
      <c r="IR78" s="90"/>
      <c r="IS78" s="90"/>
      <c r="IT78" s="90"/>
      <c r="IU78" s="90"/>
      <c r="IV78" s="90"/>
    </row>
    <row r="79" spans="1:256" s="91" customFormat="1">
      <c r="A79" s="90"/>
      <c r="B79" s="327" t="s">
        <v>207</v>
      </c>
      <c r="C79" s="328"/>
      <c r="D79" s="142" t="s">
        <v>208</v>
      </c>
      <c r="E79" s="143"/>
      <c r="F79" s="144"/>
      <c r="G79" s="144"/>
      <c r="H79" s="144"/>
      <c r="I79" s="144"/>
      <c r="J79" s="144"/>
      <c r="K79" s="144"/>
      <c r="L79" s="145" t="s">
        <v>209</v>
      </c>
      <c r="M79" s="144"/>
      <c r="N79" s="144"/>
      <c r="O79" s="144"/>
      <c r="P79" s="146"/>
      <c r="Q79" s="146"/>
      <c r="R79" s="147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90"/>
      <c r="IA79" s="90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90"/>
      <c r="IM79" s="90"/>
      <c r="IN79" s="90"/>
      <c r="IO79" s="90"/>
      <c r="IP79" s="90"/>
      <c r="IQ79" s="90"/>
      <c r="IR79" s="90"/>
      <c r="IS79" s="90"/>
      <c r="IT79" s="90"/>
      <c r="IU79" s="90"/>
      <c r="IV79" s="90"/>
    </row>
    <row r="80" spans="1:256" s="91" customFormat="1" ht="15" thickBot="1">
      <c r="A80" s="90"/>
      <c r="B80" s="329"/>
      <c r="C80" s="330"/>
      <c r="D80" s="148" t="s">
        <v>210</v>
      </c>
      <c r="E80" s="149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1"/>
      <c r="Q80" s="151"/>
      <c r="R80" s="152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  <c r="EA80" s="90"/>
      <c r="EB80" s="90"/>
      <c r="EC80" s="90"/>
      <c r="ED80" s="90"/>
      <c r="EE80" s="90"/>
      <c r="EF80" s="90"/>
      <c r="EG80" s="90"/>
      <c r="EH80" s="90"/>
      <c r="EI80" s="90"/>
      <c r="EJ80" s="90"/>
      <c r="EK80" s="90"/>
      <c r="EL80" s="90"/>
      <c r="EM80" s="90"/>
      <c r="EN80" s="90"/>
      <c r="EO80" s="90"/>
      <c r="EP80" s="90"/>
      <c r="EQ80" s="90"/>
      <c r="ER80" s="90"/>
      <c r="ES80" s="90"/>
      <c r="ET80" s="90"/>
      <c r="EU80" s="90"/>
      <c r="EV80" s="90"/>
      <c r="EW80" s="90"/>
      <c r="EX80" s="90"/>
      <c r="EY80" s="90"/>
      <c r="EZ80" s="90"/>
      <c r="FA80" s="90"/>
      <c r="FB80" s="90"/>
      <c r="FC80" s="90"/>
      <c r="FD80" s="90"/>
      <c r="FE80" s="90"/>
      <c r="FF80" s="90"/>
      <c r="FG80" s="90"/>
      <c r="FH80" s="90"/>
      <c r="FI80" s="90"/>
      <c r="FJ80" s="90"/>
      <c r="FK80" s="90"/>
      <c r="FL80" s="90"/>
      <c r="FM80" s="90"/>
      <c r="FN80" s="90"/>
      <c r="FO80" s="90"/>
      <c r="FP80" s="90"/>
      <c r="FQ80" s="90"/>
      <c r="FR80" s="90"/>
      <c r="FS80" s="90"/>
      <c r="FT80" s="90"/>
      <c r="FU80" s="90"/>
      <c r="FV80" s="90"/>
      <c r="FW80" s="90"/>
      <c r="FX80" s="90"/>
      <c r="FY80" s="90"/>
      <c r="FZ80" s="90"/>
      <c r="GA80" s="90"/>
      <c r="GB80" s="90"/>
      <c r="GC80" s="90"/>
      <c r="GD80" s="90"/>
      <c r="GE80" s="90"/>
      <c r="GF80" s="90"/>
      <c r="GG80" s="90"/>
      <c r="GH80" s="90"/>
      <c r="GI80" s="90"/>
      <c r="GJ80" s="90"/>
      <c r="GK80" s="90"/>
      <c r="GL80" s="90"/>
      <c r="GM80" s="90"/>
      <c r="GN80" s="90"/>
      <c r="GO80" s="90"/>
      <c r="GP80" s="90"/>
      <c r="GQ80" s="90"/>
      <c r="GR80" s="90"/>
      <c r="GS80" s="90"/>
      <c r="GT80" s="90"/>
      <c r="GU80" s="90"/>
      <c r="GV80" s="90"/>
      <c r="GW80" s="90"/>
      <c r="GX80" s="90"/>
      <c r="GY80" s="90"/>
      <c r="GZ80" s="90"/>
      <c r="HA80" s="90"/>
      <c r="HB80" s="90"/>
      <c r="HC80" s="90"/>
      <c r="HD80" s="90"/>
      <c r="HE80" s="90"/>
      <c r="HF80" s="90"/>
      <c r="HG80" s="90"/>
      <c r="HH80" s="90"/>
      <c r="HI80" s="90"/>
      <c r="HJ80" s="90"/>
      <c r="HK80" s="90"/>
      <c r="HL80" s="90"/>
      <c r="HM80" s="90"/>
      <c r="HN80" s="90"/>
      <c r="HO80" s="90"/>
      <c r="HP80" s="90"/>
      <c r="HQ80" s="90"/>
      <c r="HR80" s="90"/>
      <c r="HS80" s="90"/>
      <c r="HT80" s="90"/>
      <c r="HU80" s="90"/>
      <c r="HV80" s="90"/>
      <c r="HW80" s="90"/>
      <c r="HX80" s="90"/>
      <c r="HY80" s="90"/>
      <c r="HZ80" s="90"/>
      <c r="IA80" s="90"/>
      <c r="IB80" s="90"/>
      <c r="IC80" s="90"/>
      <c r="ID80" s="90"/>
      <c r="IE80" s="90"/>
      <c r="IF80" s="90"/>
      <c r="IG80" s="90"/>
      <c r="IH80" s="90"/>
      <c r="II80" s="90"/>
      <c r="IJ80" s="90"/>
      <c r="IK80" s="90"/>
      <c r="IL80" s="90"/>
      <c r="IM80" s="90"/>
      <c r="IN80" s="90"/>
      <c r="IO80" s="90"/>
      <c r="IP80" s="90"/>
      <c r="IQ80" s="90"/>
      <c r="IR80" s="90"/>
      <c r="IS80" s="90"/>
      <c r="IT80" s="90"/>
      <c r="IU80" s="90"/>
      <c r="IV80" s="90"/>
    </row>
  </sheetData>
  <mergeCells count="232">
    <mergeCell ref="P76:R76"/>
    <mergeCell ref="B79:C80"/>
    <mergeCell ref="E17:F17"/>
    <mergeCell ref="E18:F18"/>
    <mergeCell ref="E19:F19"/>
    <mergeCell ref="I17:J17"/>
    <mergeCell ref="G17:H17"/>
    <mergeCell ref="G18:H18"/>
    <mergeCell ref="G19:H19"/>
    <mergeCell ref="G20:H20"/>
    <mergeCell ref="C75:E75"/>
    <mergeCell ref="F75:H75"/>
    <mergeCell ref="K75:L75"/>
    <mergeCell ref="M75:O75"/>
    <mergeCell ref="I76:K76"/>
    <mergeCell ref="L76:N76"/>
    <mergeCell ref="B65:B72"/>
    <mergeCell ref="C72:N72"/>
    <mergeCell ref="B73:R73"/>
    <mergeCell ref="C74:E74"/>
    <mergeCell ref="F74:H74"/>
    <mergeCell ref="K74:L74"/>
    <mergeCell ref="M74:O74"/>
    <mergeCell ref="C55:L55"/>
    <mergeCell ref="N55:O55"/>
    <mergeCell ref="P55:Q55"/>
    <mergeCell ref="B56:R56"/>
    <mergeCell ref="B57:B64"/>
    <mergeCell ref="C64:O64"/>
    <mergeCell ref="C53:H53"/>
    <mergeCell ref="I53:J53"/>
    <mergeCell ref="N53:O53"/>
    <mergeCell ref="P53:Q53"/>
    <mergeCell ref="C54:H54"/>
    <mergeCell ref="I54:J54"/>
    <mergeCell ref="N54:O54"/>
    <mergeCell ref="P54:Q54"/>
    <mergeCell ref="C52:H52"/>
    <mergeCell ref="I52:J52"/>
    <mergeCell ref="N52:O52"/>
    <mergeCell ref="P52:Q52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D48:E48"/>
    <mergeCell ref="F48:G48"/>
    <mergeCell ref="I48:J48"/>
    <mergeCell ref="N48:O48"/>
    <mergeCell ref="P48:Q48"/>
    <mergeCell ref="C51:H51"/>
    <mergeCell ref="I51:J51"/>
    <mergeCell ref="N51:O51"/>
    <mergeCell ref="P51:Q51"/>
    <mergeCell ref="C40:C4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D43:E43"/>
    <mergeCell ref="F43:G43"/>
    <mergeCell ref="I43:J43"/>
    <mergeCell ref="N43:O43"/>
    <mergeCell ref="P43:Q43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P45:Q45"/>
    <mergeCell ref="D39:E39"/>
    <mergeCell ref="F39:G39"/>
    <mergeCell ref="I39:J39"/>
    <mergeCell ref="N39:O39"/>
    <mergeCell ref="P39:Q39"/>
    <mergeCell ref="P41:Q41"/>
    <mergeCell ref="D42:E42"/>
    <mergeCell ref="F42:G42"/>
    <mergeCell ref="I42:J42"/>
    <mergeCell ref="N42:O42"/>
    <mergeCell ref="P42:Q42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P33:Q33"/>
    <mergeCell ref="D34:E34"/>
    <mergeCell ref="F34:G34"/>
    <mergeCell ref="I34:J34"/>
    <mergeCell ref="D36:E36"/>
    <mergeCell ref="F36:G36"/>
    <mergeCell ref="I36:J36"/>
    <mergeCell ref="N36:O36"/>
    <mergeCell ref="P36:Q36"/>
    <mergeCell ref="C30:K30"/>
    <mergeCell ref="L30:M30"/>
    <mergeCell ref="N30:O30"/>
    <mergeCell ref="P30:R30"/>
    <mergeCell ref="B31:R31"/>
    <mergeCell ref="B32:B55"/>
    <mergeCell ref="D32:E32"/>
    <mergeCell ref="F32:G32"/>
    <mergeCell ref="I32:J32"/>
    <mergeCell ref="N32:O32"/>
    <mergeCell ref="B26:B30"/>
    <mergeCell ref="N34:O34"/>
    <mergeCell ref="P34:Q34"/>
    <mergeCell ref="D35:E35"/>
    <mergeCell ref="F35:G35"/>
    <mergeCell ref="I35:J35"/>
    <mergeCell ref="N35:O35"/>
    <mergeCell ref="P35:Q35"/>
    <mergeCell ref="P32:Q32"/>
    <mergeCell ref="C33:C39"/>
    <mergeCell ref="D33:E33"/>
    <mergeCell ref="F33:G33"/>
    <mergeCell ref="I33:J33"/>
    <mergeCell ref="N33:O33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28:D28"/>
    <mergeCell ref="E28:F28"/>
    <mergeCell ref="G28:H28"/>
    <mergeCell ref="J28:K28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6:D26"/>
    <mergeCell ref="E26:F26"/>
    <mergeCell ref="G26:H26"/>
    <mergeCell ref="J26:K26"/>
    <mergeCell ref="L26:M26"/>
    <mergeCell ref="C23:D23"/>
    <mergeCell ref="E23:J23"/>
    <mergeCell ref="C24:D24"/>
    <mergeCell ref="E24:J24"/>
    <mergeCell ref="B25:R25"/>
    <mergeCell ref="C19:D19"/>
    <mergeCell ref="C21:D22"/>
    <mergeCell ref="E21:F21"/>
    <mergeCell ref="G21:H21"/>
    <mergeCell ref="I21:J21"/>
    <mergeCell ref="E22:F22"/>
    <mergeCell ref="G22:H22"/>
    <mergeCell ref="C20:D20"/>
    <mergeCell ref="E20:F20"/>
    <mergeCell ref="C18:D18"/>
    <mergeCell ref="I13:J13"/>
    <mergeCell ref="E14:F14"/>
    <mergeCell ref="G14:H14"/>
    <mergeCell ref="I14:J14"/>
    <mergeCell ref="E15:F15"/>
    <mergeCell ref="G15:H15"/>
    <mergeCell ref="I15:J15"/>
    <mergeCell ref="I22:J22"/>
    <mergeCell ref="I11:J11"/>
    <mergeCell ref="E12:F12"/>
    <mergeCell ref="G12:H12"/>
    <mergeCell ref="I12:J12"/>
    <mergeCell ref="E13:F13"/>
    <mergeCell ref="G13:H13"/>
    <mergeCell ref="C16:D16"/>
    <mergeCell ref="E16:J16"/>
    <mergeCell ref="C17:D17"/>
    <mergeCell ref="B1:R1"/>
    <mergeCell ref="B3:D3"/>
    <mergeCell ref="E3:R3"/>
    <mergeCell ref="B4:B24"/>
    <mergeCell ref="C4:D4"/>
    <mergeCell ref="E4:J4"/>
    <mergeCell ref="L4:R4"/>
    <mergeCell ref="C5:D5"/>
    <mergeCell ref="E5:J5"/>
    <mergeCell ref="L5:R5"/>
    <mergeCell ref="C6:D6"/>
    <mergeCell ref="E6:J6"/>
    <mergeCell ref="K6:R24"/>
    <mergeCell ref="C7:D7"/>
    <mergeCell ref="E7:J7"/>
    <mergeCell ref="C8:D8"/>
    <mergeCell ref="E8:J8"/>
    <mergeCell ref="C9:D9"/>
    <mergeCell ref="E9:J9"/>
    <mergeCell ref="C10:D10"/>
    <mergeCell ref="E10:J10"/>
    <mergeCell ref="C11:D15"/>
    <mergeCell ref="E11:F11"/>
    <mergeCell ref="G11:H11"/>
  </mergeCells>
  <phoneticPr fontId="14" type="noConversion"/>
  <pageMargins left="0" right="0" top="0" bottom="0" header="0.31496062992125984" footer="0.31496062992125984"/>
  <pageSetup paperSize="9" scale="5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>
      <c r="A1" s="176" t="s">
        <v>21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5" ht="14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77"/>
      <c r="M2" s="177"/>
      <c r="N2" s="177"/>
      <c r="O2" s="177"/>
    </row>
    <row r="3" spans="1:15" ht="18.75" customHeight="1">
      <c r="A3" s="348" t="s">
        <v>35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23" t="s">
        <v>0</v>
      </c>
      <c r="M3" s="24"/>
      <c r="N3" s="24" t="s">
        <v>1</v>
      </c>
      <c r="O3" s="24" t="s">
        <v>2</v>
      </c>
    </row>
    <row r="4" spans="1:15" ht="14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>
      <c r="A5" s="349" t="s">
        <v>3</v>
      </c>
      <c r="B5" s="351" t="s">
        <v>4</v>
      </c>
      <c r="C5" s="351" t="s">
        <v>5</v>
      </c>
      <c r="D5" s="353" t="s">
        <v>6</v>
      </c>
      <c r="E5" s="351" t="s">
        <v>7</v>
      </c>
      <c r="F5" s="349" t="s">
        <v>8</v>
      </c>
      <c r="G5" s="351" t="s">
        <v>18</v>
      </c>
      <c r="H5" s="355" t="s">
        <v>36</v>
      </c>
      <c r="I5" s="356"/>
      <c r="J5" s="355" t="s">
        <v>37</v>
      </c>
      <c r="K5" s="356"/>
      <c r="L5" s="357" t="s">
        <v>39</v>
      </c>
      <c r="M5" s="358"/>
      <c r="N5" s="359"/>
      <c r="O5" s="349" t="s">
        <v>10</v>
      </c>
    </row>
    <row r="6" spans="1:15" ht="21" customHeight="1">
      <c r="A6" s="350"/>
      <c r="B6" s="352"/>
      <c r="C6" s="352"/>
      <c r="D6" s="354"/>
      <c r="E6" s="352"/>
      <c r="F6" s="350"/>
      <c r="G6" s="352"/>
      <c r="H6" s="35" t="s">
        <v>45</v>
      </c>
      <c r="I6" s="35" t="s">
        <v>46</v>
      </c>
      <c r="J6" s="35" t="s">
        <v>45</v>
      </c>
      <c r="K6" s="35" t="s">
        <v>46</v>
      </c>
      <c r="L6" s="48" t="s">
        <v>11</v>
      </c>
      <c r="M6" s="36" t="s">
        <v>12</v>
      </c>
      <c r="N6" s="37" t="s">
        <v>13</v>
      </c>
      <c r="O6" s="350"/>
    </row>
    <row r="7" spans="1:15" ht="48.75" customHeight="1">
      <c r="A7" s="38">
        <v>1</v>
      </c>
      <c r="B7" s="39" t="s">
        <v>33</v>
      </c>
      <c r="C7" s="39" t="s">
        <v>20</v>
      </c>
      <c r="D7" s="40" t="s">
        <v>41</v>
      </c>
      <c r="E7" s="34" t="s">
        <v>34</v>
      </c>
      <c r="F7" s="40"/>
      <c r="G7" s="49" t="s">
        <v>32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365" t="s">
        <v>52</v>
      </c>
    </row>
    <row r="8" spans="1:15" ht="32.25" customHeight="1">
      <c r="A8" s="38"/>
      <c r="B8" s="38"/>
      <c r="C8" s="38"/>
      <c r="D8" s="42" t="s">
        <v>14</v>
      </c>
      <c r="E8" s="43"/>
      <c r="F8" s="38"/>
      <c r="G8" s="35"/>
      <c r="H8" s="360" t="s">
        <v>56</v>
      </c>
      <c r="I8" s="361"/>
      <c r="J8" s="360" t="s">
        <v>47</v>
      </c>
      <c r="K8" s="361"/>
      <c r="L8" s="36"/>
      <c r="M8" s="44"/>
      <c r="N8" s="45"/>
      <c r="O8" s="366"/>
    </row>
    <row r="9" spans="1:15" ht="32.25" customHeight="1">
      <c r="A9" s="38"/>
      <c r="B9" s="38"/>
      <c r="C9" s="38"/>
      <c r="D9" s="42" t="s">
        <v>15</v>
      </c>
      <c r="E9" s="43"/>
      <c r="F9" s="46"/>
      <c r="G9" s="35"/>
      <c r="H9" s="360" t="s">
        <v>19</v>
      </c>
      <c r="I9" s="361"/>
      <c r="J9" s="360" t="s">
        <v>40</v>
      </c>
      <c r="K9" s="361"/>
      <c r="L9" s="36"/>
      <c r="M9" s="44"/>
      <c r="N9" s="45"/>
      <c r="O9" s="367"/>
    </row>
    <row r="10" spans="1:15" ht="36.75" customHeight="1">
      <c r="A10" s="362" t="s">
        <v>77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</row>
    <row r="11" spans="1:15" ht="22.5" customHeight="1">
      <c r="A11" s="364" t="s">
        <v>16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</row>
    <row r="12" spans="1:15">
      <c r="A12" s="364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</row>
    <row r="15" spans="1:15" ht="22.5">
      <c r="A15" s="176" t="s">
        <v>21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</row>
    <row r="16" spans="1:15" ht="14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77"/>
      <c r="M16" s="177"/>
      <c r="N16" s="177"/>
      <c r="O16" s="177"/>
    </row>
    <row r="17" spans="1:15" ht="14.25">
      <c r="A17" s="348" t="s">
        <v>35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23" t="s">
        <v>0</v>
      </c>
      <c r="M17" s="24"/>
      <c r="N17" s="24" t="s">
        <v>1</v>
      </c>
      <c r="O17" s="24" t="s">
        <v>2</v>
      </c>
    </row>
    <row r="18" spans="1:15" ht="14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>
      <c r="A19" s="349" t="s">
        <v>3</v>
      </c>
      <c r="B19" s="351" t="s">
        <v>4</v>
      </c>
      <c r="C19" s="351" t="s">
        <v>5</v>
      </c>
      <c r="D19" s="353" t="s">
        <v>6</v>
      </c>
      <c r="E19" s="351" t="s">
        <v>7</v>
      </c>
      <c r="F19" s="349" t="s">
        <v>8</v>
      </c>
      <c r="G19" s="351" t="s">
        <v>18</v>
      </c>
      <c r="H19" s="368" t="s">
        <v>38</v>
      </c>
      <c r="I19" s="368"/>
      <c r="J19" s="360" t="s">
        <v>48</v>
      </c>
      <c r="K19" s="361"/>
      <c r="L19" s="357" t="s">
        <v>17</v>
      </c>
      <c r="M19" s="358"/>
      <c r="N19" s="359"/>
      <c r="O19" s="349" t="s">
        <v>10</v>
      </c>
    </row>
    <row r="20" spans="1:15" ht="27" customHeight="1">
      <c r="A20" s="350"/>
      <c r="B20" s="352"/>
      <c r="C20" s="352"/>
      <c r="D20" s="354"/>
      <c r="E20" s="352"/>
      <c r="F20" s="350"/>
      <c r="G20" s="352"/>
      <c r="H20" s="35" t="s">
        <v>45</v>
      </c>
      <c r="I20" s="35" t="s">
        <v>53</v>
      </c>
      <c r="J20" s="35" t="s">
        <v>49</v>
      </c>
      <c r="K20" s="35" t="s">
        <v>50</v>
      </c>
      <c r="L20" s="48" t="s">
        <v>11</v>
      </c>
      <c r="M20" s="36" t="s">
        <v>12</v>
      </c>
      <c r="N20" s="37" t="s">
        <v>13</v>
      </c>
      <c r="O20" s="350"/>
    </row>
    <row r="21" spans="1:15" ht="91.5" customHeight="1">
      <c r="A21" s="38">
        <v>1</v>
      </c>
      <c r="B21" s="39" t="s">
        <v>33</v>
      </c>
      <c r="C21" s="39" t="s">
        <v>20</v>
      </c>
      <c r="D21" s="40" t="s">
        <v>42</v>
      </c>
      <c r="E21" s="34" t="s">
        <v>43</v>
      </c>
      <c r="G21" s="49" t="s">
        <v>76</v>
      </c>
      <c r="H21" s="58">
        <v>52.88</v>
      </c>
      <c r="I21" s="58">
        <v>51</v>
      </c>
      <c r="J21" s="35" t="s">
        <v>51</v>
      </c>
      <c r="K21" s="56">
        <v>46.91</v>
      </c>
      <c r="L21" s="57"/>
      <c r="M21" s="39"/>
      <c r="N21" s="39"/>
      <c r="O21" s="365" t="s">
        <v>58</v>
      </c>
    </row>
    <row r="22" spans="1:15" ht="31.5" customHeight="1">
      <c r="A22" s="38"/>
      <c r="B22" s="38"/>
      <c r="C22" s="38"/>
      <c r="D22" s="42" t="s">
        <v>14</v>
      </c>
      <c r="E22" s="43"/>
      <c r="F22" s="38"/>
      <c r="G22" s="35"/>
      <c r="H22" s="360" t="s">
        <v>57</v>
      </c>
      <c r="I22" s="369"/>
      <c r="J22" s="369"/>
      <c r="K22" s="361"/>
      <c r="L22" s="53"/>
      <c r="M22" s="44"/>
      <c r="N22" s="45"/>
      <c r="O22" s="366"/>
    </row>
    <row r="23" spans="1:15" ht="40.5" customHeight="1">
      <c r="A23" s="38"/>
      <c r="B23" s="38"/>
      <c r="C23" s="38"/>
      <c r="D23" s="42" t="s">
        <v>15</v>
      </c>
      <c r="E23" s="43"/>
      <c r="F23" s="46"/>
      <c r="G23" s="35"/>
      <c r="H23" s="360" t="s">
        <v>44</v>
      </c>
      <c r="I23" s="369"/>
      <c r="J23" s="369"/>
      <c r="K23" s="361"/>
      <c r="L23" s="36"/>
      <c r="M23" s="44"/>
      <c r="N23" s="45"/>
      <c r="O23" s="367"/>
    </row>
    <row r="24" spans="1:15" ht="33" customHeight="1">
      <c r="A24" s="362" t="s">
        <v>75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</row>
    <row r="25" spans="1:15" ht="18" customHeight="1">
      <c r="A25" s="364" t="s">
        <v>16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</row>
    <row r="26" spans="1:15" ht="27" customHeigh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</row>
  </sheetData>
  <mergeCells count="40">
    <mergeCell ref="A24:O24"/>
    <mergeCell ref="A25:O26"/>
    <mergeCell ref="H23:K23"/>
    <mergeCell ref="H22:K22"/>
    <mergeCell ref="L19:N19"/>
    <mergeCell ref="O19:O20"/>
    <mergeCell ref="O21:O23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>
      <c r="A1" s="176" t="s">
        <v>21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ht="14.25">
      <c r="A2" s="5"/>
      <c r="B2" s="5"/>
      <c r="C2" s="5"/>
      <c r="D2" s="5"/>
      <c r="E2" s="6"/>
      <c r="F2" s="5"/>
      <c r="G2" s="5"/>
      <c r="H2" s="5"/>
      <c r="I2" s="5"/>
      <c r="J2" s="5"/>
      <c r="K2" s="177"/>
      <c r="L2" s="177"/>
      <c r="M2" s="177"/>
      <c r="N2" s="177"/>
    </row>
    <row r="3" spans="1:14" ht="14.25" customHeight="1">
      <c r="A3" s="178" t="s">
        <v>87</v>
      </c>
      <c r="B3" s="178"/>
      <c r="C3" s="178"/>
      <c r="D3" s="178"/>
      <c r="E3" s="178"/>
      <c r="F3" s="178"/>
      <c r="G3" s="178"/>
      <c r="H3" s="178"/>
      <c r="I3" s="178"/>
      <c r="J3" s="60"/>
      <c r="K3" s="23" t="s">
        <v>0</v>
      </c>
      <c r="L3" s="24"/>
      <c r="M3" s="24" t="s">
        <v>1</v>
      </c>
      <c r="N3" s="24" t="s">
        <v>2</v>
      </c>
    </row>
    <row r="4" spans="1:14" ht="14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>
      <c r="A5" s="349" t="s">
        <v>3</v>
      </c>
      <c r="B5" s="351" t="s">
        <v>4</v>
      </c>
      <c r="C5" s="351" t="s">
        <v>5</v>
      </c>
      <c r="D5" s="353" t="s">
        <v>6</v>
      </c>
      <c r="E5" s="351" t="s">
        <v>7</v>
      </c>
      <c r="F5" s="349" t="s">
        <v>8</v>
      </c>
      <c r="G5" s="351" t="s">
        <v>18</v>
      </c>
      <c r="H5" s="351" t="s">
        <v>59</v>
      </c>
      <c r="I5" s="351" t="s">
        <v>60</v>
      </c>
      <c r="J5" s="351" t="s">
        <v>61</v>
      </c>
      <c r="K5" s="357" t="s">
        <v>74</v>
      </c>
      <c r="L5" s="358"/>
      <c r="M5" s="359"/>
      <c r="N5" s="349" t="s">
        <v>10</v>
      </c>
    </row>
    <row r="6" spans="1:14" ht="21" customHeight="1">
      <c r="A6" s="350"/>
      <c r="B6" s="352"/>
      <c r="C6" s="352"/>
      <c r="D6" s="354"/>
      <c r="E6" s="352"/>
      <c r="F6" s="350"/>
      <c r="G6" s="352"/>
      <c r="H6" s="352"/>
      <c r="I6" s="352"/>
      <c r="J6" s="352"/>
      <c r="K6" s="62" t="s">
        <v>11</v>
      </c>
      <c r="L6" s="36" t="s">
        <v>12</v>
      </c>
      <c r="M6" s="37" t="s">
        <v>13</v>
      </c>
      <c r="N6" s="350"/>
    </row>
    <row r="7" spans="1:14" ht="51" customHeight="1">
      <c r="A7" s="38">
        <v>1</v>
      </c>
      <c r="B7" s="39" t="s">
        <v>63</v>
      </c>
      <c r="C7" s="39" t="s">
        <v>64</v>
      </c>
      <c r="D7" s="40" t="s">
        <v>66</v>
      </c>
      <c r="E7" s="34" t="s">
        <v>67</v>
      </c>
      <c r="F7" s="40"/>
      <c r="G7" s="63" t="s">
        <v>62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>
      <c r="A8" s="370">
        <v>2</v>
      </c>
      <c r="B8" s="370" t="s">
        <v>63</v>
      </c>
      <c r="C8" s="39" t="s">
        <v>64</v>
      </c>
      <c r="D8" s="40" t="s">
        <v>69</v>
      </c>
      <c r="E8" s="34" t="s">
        <v>68</v>
      </c>
      <c r="F8" s="373"/>
      <c r="G8" s="63" t="s">
        <v>62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>
      <c r="A9" s="371"/>
      <c r="B9" s="371"/>
      <c r="C9" s="39" t="s">
        <v>64</v>
      </c>
      <c r="D9" s="40" t="s">
        <v>70</v>
      </c>
      <c r="E9" s="34" t="s">
        <v>72</v>
      </c>
      <c r="F9" s="374"/>
      <c r="G9" s="63" t="s">
        <v>62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>
      <c r="A10" s="372"/>
      <c r="B10" s="372"/>
      <c r="C10" s="39" t="s">
        <v>65</v>
      </c>
      <c r="D10" s="40" t="s">
        <v>71</v>
      </c>
      <c r="E10" s="34" t="s">
        <v>73</v>
      </c>
      <c r="F10" s="375"/>
      <c r="G10" s="63" t="s">
        <v>62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>
      <c r="A11" s="67"/>
      <c r="B11" s="67"/>
      <c r="C11" s="39"/>
      <c r="D11" s="70" t="s">
        <v>78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>
      <c r="A12" s="38"/>
      <c r="B12" s="38"/>
      <c r="C12" s="38"/>
      <c r="D12" s="42" t="s">
        <v>14</v>
      </c>
      <c r="E12" s="43"/>
      <c r="F12" s="38"/>
      <c r="G12" s="64"/>
      <c r="H12" s="72" t="s">
        <v>81</v>
      </c>
      <c r="I12" s="72" t="s">
        <v>82</v>
      </c>
      <c r="J12" s="72" t="s">
        <v>81</v>
      </c>
      <c r="K12" s="36"/>
      <c r="L12" s="44"/>
      <c r="M12" s="45"/>
      <c r="N12" s="41"/>
    </row>
    <row r="13" spans="1:14" ht="40.5" customHeight="1">
      <c r="A13" s="38"/>
      <c r="B13" s="38"/>
      <c r="C13" s="38"/>
      <c r="D13" s="42" t="s">
        <v>15</v>
      </c>
      <c r="E13" s="43"/>
      <c r="F13" s="46"/>
      <c r="G13" s="64"/>
      <c r="H13" s="64" t="s">
        <v>84</v>
      </c>
      <c r="I13" s="64" t="s">
        <v>85</v>
      </c>
      <c r="J13" s="61" t="s">
        <v>80</v>
      </c>
      <c r="K13" s="36"/>
      <c r="L13" s="44"/>
      <c r="M13" s="45"/>
      <c r="N13" s="41"/>
    </row>
    <row r="14" spans="1:14" ht="40.5" customHeight="1">
      <c r="A14" s="362" t="s">
        <v>83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</row>
    <row r="15" spans="1:14" ht="33.75" customHeight="1">
      <c r="A15" s="364" t="s">
        <v>86</v>
      </c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</row>
    <row r="16" spans="1:14" ht="33.7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</row>
  </sheetData>
  <mergeCells count="20">
    <mergeCell ref="A14:N14"/>
    <mergeCell ref="A15:N16"/>
    <mergeCell ref="A8:A10"/>
    <mergeCell ref="B8:B10"/>
    <mergeCell ref="F8:F10"/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  <vt:lpstr>工装汇总表!Print_Area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2021-10-21T03:13:54Z</cp:lastPrinted>
  <dcterms:created xsi:type="dcterms:W3CDTF">2018-08-13T05:49:00Z</dcterms:created>
  <dcterms:modified xsi:type="dcterms:W3CDTF">2022-11-02T03:59:07Z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