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钢丝弹簧咨询\"/>
    </mc:Choice>
  </mc:AlternateContent>
  <xr:revisionPtr revIDLastSave="0" documentId="13_ncr:1_{039EA0FA-FAD3-4481-B2C7-9685DC2ECCB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清单" sheetId="2" r:id="rId1"/>
    <sheet name="报价分析表（钢丝）" sheetId="1" r:id="rId2"/>
    <sheet name="报价分析表（弹簧）" sheetId="3" r:id="rId3"/>
    <sheet name="报价分析表（焊接总成）" sheetId="4" r:id="rId4"/>
  </sheets>
  <externalReferences>
    <externalReference r:id="rId5"/>
  </externalReferences>
  <definedNames>
    <definedName name="_xlnm._FilterDatabase" localSheetId="0" hidden="1">清单!$A$3:$XFB$34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4" l="1"/>
  <c r="R4" i="4" s="1"/>
  <c r="I4" i="4"/>
  <c r="S4" i="3"/>
  <c r="R4" i="3"/>
  <c r="I4" i="3"/>
  <c r="Q4" i="1"/>
  <c r="I4" i="1"/>
  <c r="R4" i="1"/>
  <c r="S4" i="4" l="1"/>
  <c r="V4" i="4" s="1"/>
  <c r="T4" i="3"/>
  <c r="V4" i="3" s="1"/>
  <c r="S4" i="1"/>
  <c r="U4" i="1" s="1"/>
  <c r="N33" i="2" l="1"/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1" i="2"/>
  <c r="M22" i="2"/>
  <c r="M23" i="2"/>
  <c r="M24" i="2"/>
  <c r="M25" i="2"/>
  <c r="M26" i="2"/>
  <c r="M27" i="2"/>
  <c r="M4" i="2"/>
</calcChain>
</file>

<file path=xl/sharedStrings.xml><?xml version="1.0" encoding="utf-8"?>
<sst xmlns="http://schemas.openxmlformats.org/spreadsheetml/2006/main" count="272" uniqueCount="149">
  <si>
    <t>钢丝弹簧清单</t>
    <phoneticPr fontId="3" type="noConversion"/>
  </si>
  <si>
    <t>序号</t>
  </si>
  <si>
    <t>单位</t>
  </si>
  <si>
    <t>图片</t>
    <phoneticPr fontId="3" type="noConversion"/>
  </si>
  <si>
    <t>工艺重量kg</t>
    <phoneticPr fontId="3" type="noConversion"/>
  </si>
  <si>
    <t>材质</t>
    <phoneticPr fontId="3" type="noConversion"/>
  </si>
  <si>
    <t>线径</t>
    <phoneticPr fontId="3" type="noConversion"/>
  </si>
  <si>
    <t>表面处理+焊接</t>
    <phoneticPr fontId="3" type="noConversion"/>
  </si>
  <si>
    <t>年用量</t>
    <phoneticPr fontId="3" type="noConversion"/>
  </si>
  <si>
    <t>戴姆勒奔驰H6</t>
    <phoneticPr fontId="3" type="noConversion"/>
  </si>
  <si>
    <t>件</t>
    <phoneticPr fontId="11" type="noConversion"/>
  </si>
  <si>
    <t>60#</t>
    <phoneticPr fontId="3" type="noConversion"/>
  </si>
  <si>
    <t>SHT0011946</t>
    <phoneticPr fontId="9" type="noConversion"/>
  </si>
  <si>
    <t>H6靠背面套钢丝2</t>
    <phoneticPr fontId="3" type="noConversion"/>
  </si>
  <si>
    <t>SHT0011656</t>
    <phoneticPr fontId="3" type="noConversion"/>
  </si>
  <si>
    <t>H6坐垫钢丝</t>
    <phoneticPr fontId="3" type="noConversion"/>
  </si>
  <si>
    <t>SHT0011693</t>
    <phoneticPr fontId="3" type="noConversion"/>
  </si>
  <si>
    <t>件</t>
  </si>
  <si>
    <t>20#</t>
    <phoneticPr fontId="3" type="noConversion"/>
  </si>
  <si>
    <t>SHT0010780</t>
    <phoneticPr fontId="3" type="noConversion"/>
  </si>
  <si>
    <t>H6气袋腰托下固定点焊接总成</t>
    <phoneticPr fontId="3" type="noConversion"/>
  </si>
  <si>
    <t xml:space="preserve">Q235 </t>
    <phoneticPr fontId="3" type="noConversion"/>
  </si>
  <si>
    <t>焊接（二保焊）</t>
    <phoneticPr fontId="3" type="noConversion"/>
  </si>
  <si>
    <t>SHT0011028</t>
    <phoneticPr fontId="3" type="noConversion"/>
  </si>
  <si>
    <t>H6座垫泡沫预埋钢丝1</t>
    <phoneticPr fontId="3" type="noConversion"/>
  </si>
  <si>
    <t>SHT0011014</t>
    <phoneticPr fontId="3" type="noConversion"/>
  </si>
  <si>
    <t>H6钢丝焊接总成</t>
    <phoneticPr fontId="3" type="noConversion"/>
  </si>
  <si>
    <t>焊接（电阻焊）</t>
    <phoneticPr fontId="3" type="noConversion"/>
  </si>
  <si>
    <t>SHT0010039</t>
    <phoneticPr fontId="3" type="noConversion"/>
  </si>
  <si>
    <t>H6延伸锁止钣金</t>
    <phoneticPr fontId="3" type="noConversion"/>
  </si>
  <si>
    <t>65Mn t=2.0</t>
  </si>
  <si>
    <t>2.0*35</t>
    <phoneticPr fontId="3" type="noConversion"/>
  </si>
  <si>
    <t>BSP0010012</t>
    <phoneticPr fontId="3" type="noConversion"/>
  </si>
  <si>
    <t>H6滑轨解锁手柄右侧回位簧</t>
    <phoneticPr fontId="3" type="noConversion"/>
  </si>
  <si>
    <t>65Mn</t>
  </si>
  <si>
    <t>镀白锌，银色钝化14</t>
    <phoneticPr fontId="3" type="noConversion"/>
  </si>
  <si>
    <t>BSP0010011</t>
    <phoneticPr fontId="9" type="noConversion"/>
  </si>
  <si>
    <t>H6变阻尼拉线回位簧</t>
    <phoneticPr fontId="9" type="noConversion"/>
  </si>
  <si>
    <t xml:space="preserve">镀锌  9 </t>
    <phoneticPr fontId="3" type="noConversion"/>
  </si>
  <si>
    <t>BSP0010008</t>
    <phoneticPr fontId="9" type="noConversion"/>
  </si>
  <si>
    <t>H6靠背调节钣金回位簧</t>
    <phoneticPr fontId="9" type="noConversion"/>
  </si>
  <si>
    <t>BSP0010009</t>
    <phoneticPr fontId="3" type="noConversion"/>
  </si>
  <si>
    <t>H6仰角解锁铸件回位簧</t>
    <phoneticPr fontId="9" type="noConversion"/>
  </si>
  <si>
    <t>65Mn</t>
    <phoneticPr fontId="3" type="noConversion"/>
  </si>
  <si>
    <t>镀白锌   9</t>
    <phoneticPr fontId="3" type="noConversion"/>
  </si>
  <si>
    <t>BSP0010010</t>
    <phoneticPr fontId="9" type="noConversion"/>
  </si>
  <si>
    <t>H6水平减震解锁钣金回位簧</t>
    <phoneticPr fontId="9" type="noConversion"/>
  </si>
  <si>
    <t>SHT0011022</t>
    <phoneticPr fontId="3" type="noConversion"/>
  </si>
  <si>
    <t>H6靠背泡沫预埋钢丝1</t>
  </si>
  <si>
    <t>件</t>
    <phoneticPr fontId="9" type="noConversion"/>
  </si>
  <si>
    <t xml:space="preserve">60#
</t>
    <phoneticPr fontId="3" type="noConversion"/>
  </si>
  <si>
    <t>BSP0010014</t>
    <phoneticPr fontId="3" type="noConversion"/>
  </si>
  <si>
    <t>H6高调器滑盖回位簧</t>
    <phoneticPr fontId="3" type="noConversion"/>
  </si>
  <si>
    <t>镀锌</t>
    <phoneticPr fontId="3" type="noConversion"/>
  </si>
  <si>
    <t>BSP0010015</t>
    <phoneticPr fontId="3" type="noConversion"/>
  </si>
  <si>
    <t>H6调高解锁按钮回位簧</t>
    <phoneticPr fontId="3" type="noConversion"/>
  </si>
  <si>
    <t>SHT0010286</t>
    <phoneticPr fontId="3" type="noConversion"/>
  </si>
  <si>
    <t>H6司机滑轨解锁手柄</t>
    <phoneticPr fontId="3" type="noConversion"/>
  </si>
  <si>
    <t>件</t>
    <phoneticPr fontId="3" type="noConversion"/>
  </si>
  <si>
    <t>HC340/590DP</t>
    <phoneticPr fontId="3" type="noConversion"/>
  </si>
  <si>
    <t>济南重汽</t>
    <phoneticPr fontId="3" type="noConversion"/>
  </si>
  <si>
    <t>SHT0012273</t>
    <phoneticPr fontId="3" type="noConversion"/>
  </si>
  <si>
    <t>T5靠背横向预埋钢丝</t>
    <phoneticPr fontId="3" type="noConversion"/>
  </si>
  <si>
    <t>SHT0012327</t>
    <phoneticPr fontId="3" type="noConversion"/>
  </si>
  <si>
    <t>T5坐垫横向预埋钢丝</t>
    <phoneticPr fontId="3" type="noConversion"/>
  </si>
  <si>
    <t>60#</t>
  </si>
  <si>
    <t>SHT0012272</t>
    <phoneticPr fontId="3" type="noConversion"/>
  </si>
  <si>
    <t>T5靠背纵向预埋钢丝</t>
    <phoneticPr fontId="3" type="noConversion"/>
  </si>
  <si>
    <t>SHT0012277</t>
    <phoneticPr fontId="3" type="noConversion"/>
  </si>
  <si>
    <t>T5坐垫纵向预埋钢丝</t>
    <phoneticPr fontId="3" type="noConversion"/>
  </si>
  <si>
    <t>SHT0013063</t>
    <phoneticPr fontId="11" type="noConversion"/>
  </si>
  <si>
    <t>汕德卡仰角调节机构卷簧</t>
    <phoneticPr fontId="3" type="noConversion"/>
  </si>
  <si>
    <t>煮黑 5</t>
    <phoneticPr fontId="3" type="noConversion"/>
  </si>
  <si>
    <t>BSP0010024</t>
    <phoneticPr fontId="11" type="noConversion"/>
  </si>
  <si>
    <t>T5气管固定卡簧（2.0）</t>
    <phoneticPr fontId="3" type="noConversion"/>
  </si>
  <si>
    <t>0.5*15</t>
    <phoneticPr fontId="3" type="noConversion"/>
  </si>
  <si>
    <t xml:space="preserve">镀锌 9 </t>
    <phoneticPr fontId="3" type="noConversion"/>
  </si>
  <si>
    <t>SHT0013320</t>
    <phoneticPr fontId="9" type="noConversion"/>
  </si>
  <si>
    <t>T5-2.0翻折钢丝焊接总成（汕德卡）</t>
    <phoneticPr fontId="3" type="noConversion"/>
  </si>
  <si>
    <t>Q235</t>
    <phoneticPr fontId="3" type="noConversion"/>
  </si>
  <si>
    <t>焊接</t>
    <phoneticPr fontId="3" type="noConversion"/>
  </si>
  <si>
    <t>奥杰</t>
    <phoneticPr fontId="3" type="noConversion"/>
  </si>
  <si>
    <t>SLT0002415</t>
    <phoneticPr fontId="3" type="noConversion"/>
  </si>
  <si>
    <t>驾驶员座垫框架总成</t>
    <phoneticPr fontId="3" type="noConversion"/>
  </si>
  <si>
    <t>ASSY</t>
    <phoneticPr fontId="3" type="noConversion"/>
  </si>
  <si>
    <t>焊接+电泳</t>
    <phoneticPr fontId="3" type="noConversion"/>
  </si>
  <si>
    <t>驾驶员旁侧板固定钢丝</t>
  </si>
  <si>
    <t>驾驶员头枕加强钢丝</t>
  </si>
  <si>
    <t>气管接线头固定钢丝</t>
  </si>
  <si>
    <t>驾驶员右侧侧翼支撑钢丝</t>
  </si>
  <si>
    <t>L6000</t>
    <phoneticPr fontId="3" type="noConversion"/>
  </si>
  <si>
    <t>SHT0012748</t>
    <phoneticPr fontId="3" type="noConversion"/>
  </si>
  <si>
    <t>靠背肩部钢丝</t>
    <phoneticPr fontId="3" type="noConversion"/>
  </si>
  <si>
    <t xml:space="preserve">60# </t>
    <phoneticPr fontId="3" type="noConversion"/>
  </si>
  <si>
    <t>一汽大众后视镜</t>
    <phoneticPr fontId="3" type="noConversion"/>
  </si>
  <si>
    <t>8201111X1003A</t>
    <phoneticPr fontId="3" type="noConversion"/>
  </si>
  <si>
    <t>3GD手柄弹簧</t>
    <phoneticPr fontId="3" type="noConversion"/>
  </si>
  <si>
    <t>镀锌 9</t>
    <phoneticPr fontId="3" type="noConversion"/>
  </si>
  <si>
    <t>黄骅沛衡</t>
    <phoneticPr fontId="3" type="noConversion"/>
  </si>
  <si>
    <t>SLT0002131</t>
    <phoneticPr fontId="3" type="noConversion"/>
  </si>
  <si>
    <t>SLT0002562</t>
    <phoneticPr fontId="3" type="noConversion"/>
  </si>
  <si>
    <t>SLT0010193</t>
    <phoneticPr fontId="3" type="noConversion"/>
  </si>
  <si>
    <t>SLT0002556</t>
    <phoneticPr fontId="3" type="noConversion"/>
  </si>
  <si>
    <t>目标价</t>
    <phoneticPr fontId="3" type="noConversion"/>
  </si>
  <si>
    <t>未税</t>
    <phoneticPr fontId="3" type="noConversion"/>
  </si>
  <si>
    <t>直径</t>
  </si>
  <si>
    <t>材质</t>
  </si>
  <si>
    <t>单件重量/KG</t>
  </si>
  <si>
    <t>单台用量/件</t>
  </si>
  <si>
    <t>总量/KG</t>
  </si>
  <si>
    <t>材料费</t>
    <phoneticPr fontId="11" type="noConversion"/>
  </si>
  <si>
    <t>加工费</t>
    <phoneticPr fontId="11" type="noConversion"/>
  </si>
  <si>
    <t>设备折旧</t>
    <phoneticPr fontId="11" type="noConversion"/>
  </si>
  <si>
    <t>管理费8%</t>
    <phoneticPr fontId="11" type="noConversion"/>
  </si>
  <si>
    <t>合计</t>
    <phoneticPr fontId="11" type="noConversion"/>
  </si>
  <si>
    <t>捆包运费</t>
    <phoneticPr fontId="11" type="noConversion"/>
  </si>
  <si>
    <t>调制下料</t>
    <phoneticPr fontId="11" type="noConversion"/>
  </si>
  <si>
    <t>矫正</t>
    <phoneticPr fontId="11" type="noConversion"/>
  </si>
  <si>
    <t>检验</t>
    <phoneticPr fontId="11" type="noConversion"/>
  </si>
  <si>
    <t>包装</t>
    <phoneticPr fontId="11" type="noConversion"/>
  </si>
  <si>
    <t>戴姆勒奔驰H6</t>
    <phoneticPr fontId="3" type="noConversion"/>
  </si>
  <si>
    <r>
      <t xml:space="preserve">
戴姆勒奔</t>
    </r>
    <r>
      <rPr>
        <sz val="10"/>
        <rFont val="宋体"/>
        <family val="3"/>
        <charset val="134"/>
      </rPr>
      <t>驰</t>
    </r>
    <r>
      <rPr>
        <sz val="10"/>
        <rFont val="맑은 고딕"/>
        <family val="2"/>
      </rPr>
      <t xml:space="preserve">H6 </t>
    </r>
    <phoneticPr fontId="11" type="noConversion"/>
  </si>
  <si>
    <t>SHT0011945</t>
    <phoneticPr fontId="9" type="noConversion"/>
  </si>
  <si>
    <t>SHT0011945</t>
    <phoneticPr fontId="11" type="noConversion"/>
  </si>
  <si>
    <t>归属项目</t>
    <phoneticPr fontId="3" type="noConversion"/>
  </si>
  <si>
    <t>归属项目</t>
    <phoneticPr fontId="3" type="noConversion"/>
  </si>
  <si>
    <t>QAD编码</t>
    <phoneticPr fontId="3" type="noConversion"/>
  </si>
  <si>
    <t>QAD编码</t>
    <phoneticPr fontId="3" type="noConversion"/>
  </si>
  <si>
    <t>H6靠背面套钢丝1</t>
    <phoneticPr fontId="3" type="noConversion"/>
  </si>
  <si>
    <t>H6靠背面套钢丝1</t>
    <phoneticPr fontId="3" type="noConversion"/>
  </si>
  <si>
    <t>零部件名称（QAD）</t>
    <phoneticPr fontId="3" type="noConversion"/>
  </si>
  <si>
    <t>零部件名称（QAD）</t>
    <phoneticPr fontId="3" type="noConversion"/>
  </si>
  <si>
    <t>Φ3</t>
    <phoneticPr fontId="11" type="noConversion"/>
  </si>
  <si>
    <t>60#</t>
    <phoneticPr fontId="11" type="noConversion"/>
  </si>
  <si>
    <t>成型1-6</t>
    <phoneticPr fontId="11" type="noConversion"/>
  </si>
  <si>
    <t>利润4.4%</t>
    <phoneticPr fontId="11" type="noConversion"/>
  </si>
  <si>
    <t>检具</t>
    <phoneticPr fontId="11" type="noConversion"/>
  </si>
  <si>
    <t>光华荣昌</t>
    <phoneticPr fontId="11" type="noConversion"/>
  </si>
  <si>
    <t>65Mn</t>
    <phoneticPr fontId="11" type="noConversion"/>
  </si>
  <si>
    <t>Φ0.6</t>
    <phoneticPr fontId="11" type="noConversion"/>
  </si>
  <si>
    <t>表面处理（镀锌）</t>
    <phoneticPr fontId="3" type="noConversion"/>
  </si>
  <si>
    <t>Φ</t>
    <phoneticPr fontId="11" type="noConversion"/>
  </si>
  <si>
    <t>ASSY（20#）</t>
    <phoneticPr fontId="11" type="noConversion"/>
  </si>
  <si>
    <t>调直-检测</t>
    <phoneticPr fontId="11" type="noConversion"/>
  </si>
  <si>
    <t xml:space="preserve">焊接 </t>
    <phoneticPr fontId="3" type="noConversion"/>
  </si>
  <si>
    <t>分摊</t>
    <phoneticPr fontId="3" type="noConversion"/>
  </si>
  <si>
    <t>工装模具、检具（15000）分摊100000件2年</t>
    <phoneticPr fontId="3" type="noConversion"/>
  </si>
  <si>
    <t>管理费6%</t>
    <phoneticPr fontId="11" type="noConversion"/>
  </si>
  <si>
    <t>海兴中盛弹簧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</si>
</sst>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);[Red]\(0.00\)"/>
    <numFmt numFmtId="177" formatCode="0.0_ ;[Red]\-0.0\ "/>
    <numFmt numFmtId="178" formatCode="0_ "/>
    <numFmt numFmtId="179" formatCode="0.0000_);[Red]\(0.0000\)"/>
    <numFmt numFmtId="180" formatCode="0.0000_ ;[Red]\-0.0000\ "/>
    <numFmt numFmtId="181" formatCode="0.0000"/>
    <numFmt numFmtId="182" formatCode="0.0000_ "/>
  </numFmts>
  <fonts count="2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5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맑은 고딕"/>
      <family val="2"/>
    </font>
    <font>
      <b/>
      <sz val="24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15" fillId="0" borderId="2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/>
  </cellStyleXfs>
  <cellXfs count="114">
    <xf numFmtId="0" fontId="0" fillId="0" borderId="0" xfId="0"/>
    <xf numFmtId="0" fontId="1" fillId="0" borderId="0" xfId="1">
      <alignment vertical="center"/>
    </xf>
    <xf numFmtId="178" fontId="7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left" vertical="center"/>
    </xf>
    <xf numFmtId="0" fontId="8" fillId="3" borderId="3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179" fontId="12" fillId="3" borderId="3" xfId="1" applyNumberFormat="1" applyFont="1" applyFill="1" applyBorder="1" applyAlignment="1">
      <alignment horizontal="center" vertical="center" shrinkToFit="1"/>
    </xf>
    <xf numFmtId="180" fontId="8" fillId="3" borderId="3" xfId="1" applyNumberFormat="1" applyFont="1" applyFill="1" applyBorder="1" applyAlignment="1">
      <alignment horizontal="center" vertical="center" wrapText="1"/>
    </xf>
    <xf numFmtId="177" fontId="8" fillId="3" borderId="2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/>
    </xf>
    <xf numFmtId="180" fontId="8" fillId="0" borderId="2" xfId="1" applyNumberFormat="1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179" fontId="12" fillId="3" borderId="2" xfId="1" applyNumberFormat="1" applyFont="1" applyFill="1" applyBorder="1" applyAlignment="1">
      <alignment horizontal="center" vertical="center" shrinkToFit="1"/>
    </xf>
    <xf numFmtId="180" fontId="8" fillId="3" borderId="2" xfId="1" applyNumberFormat="1" applyFont="1" applyFill="1" applyBorder="1" applyAlignment="1">
      <alignment horizontal="center" vertical="center"/>
    </xf>
    <xf numFmtId="177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49" fontId="1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8" fillId="0" borderId="2" xfId="1" applyFont="1" applyBorder="1">
      <alignment vertical="center"/>
    </xf>
    <xf numFmtId="178" fontId="7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/>
    </xf>
    <xf numFmtId="0" fontId="10" fillId="2" borderId="2" xfId="4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9" fontId="12" fillId="2" borderId="2" xfId="1" applyNumberFormat="1" applyFont="1" applyFill="1" applyBorder="1" applyAlignment="1">
      <alignment horizontal="center" vertical="center" shrinkToFit="1"/>
    </xf>
    <xf numFmtId="0" fontId="10" fillId="2" borderId="2" xfId="5" applyFont="1" applyFill="1" applyBorder="1" applyAlignment="1" applyProtection="1">
      <alignment horizontal="center" vertical="center" wrapText="1"/>
      <protection locked="0"/>
    </xf>
    <xf numFmtId="177" fontId="10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1" applyFont="1" applyFill="1" applyBorder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177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79" fontId="12" fillId="0" borderId="2" xfId="1" applyNumberFormat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/>
    </xf>
    <xf numFmtId="177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0" xfId="1" applyFont="1" applyFill="1">
      <alignment vertical="center"/>
    </xf>
    <xf numFmtId="0" fontId="1" fillId="0" borderId="0" xfId="1" applyFill="1">
      <alignment vertical="center"/>
    </xf>
    <xf numFmtId="181" fontId="8" fillId="0" borderId="2" xfId="1" applyNumberFormat="1" applyFont="1" applyBorder="1" applyAlignment="1">
      <alignment horizontal="center" vertical="center"/>
    </xf>
    <xf numFmtId="181" fontId="1" fillId="0" borderId="2" xfId="1" applyNumberFormat="1" applyBorder="1" applyAlignment="1">
      <alignment horizontal="center" vertical="center"/>
    </xf>
    <xf numFmtId="181" fontId="8" fillId="0" borderId="2" xfId="1" applyNumberFormat="1" applyFont="1" applyFill="1" applyBorder="1" applyAlignment="1">
      <alignment horizontal="center" vertical="center"/>
    </xf>
    <xf numFmtId="181" fontId="1" fillId="0" borderId="2" xfId="1" applyNumberForma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181" fontId="19" fillId="0" borderId="2" xfId="1" applyNumberFormat="1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82" fontId="21" fillId="0" borderId="2" xfId="0" applyNumberFormat="1" applyFont="1" applyFill="1" applyBorder="1" applyAlignment="1">
      <alignment horizontal="center" vertical="center"/>
    </xf>
    <xf numFmtId="182" fontId="21" fillId="5" borderId="2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/>
    </xf>
    <xf numFmtId="182" fontId="21" fillId="5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182" fontId="21" fillId="0" borderId="2" xfId="0" applyNumberFormat="1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center" vertical="center" shrinkToFit="1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181" fontId="8" fillId="0" borderId="3" xfId="1" applyNumberFormat="1" applyFont="1" applyFill="1" applyBorder="1" applyAlignment="1">
      <alignment horizontal="center" vertical="center"/>
    </xf>
  </cellXfs>
  <cellStyles count="6">
    <cellStyle name="BOM_Level_Below3 3" xfId="3" xr:uid="{00000000-0005-0000-0000-000000000000}"/>
    <cellStyle name="常规" xfId="0" builtinId="0"/>
    <cellStyle name="常规 2" xfId="1" xr:uid="{00000000-0005-0000-0000-000002000000}"/>
    <cellStyle name="常规 3" xfId="2" xr:uid="{00000000-0005-0000-0000-000003000000}"/>
    <cellStyle name="常规 3 30" xfId="4" xr:uid="{00000000-0005-0000-0000-000004000000}"/>
    <cellStyle name="样式 1" xfId="5" xr:uid="{00000000-0005-0000-0000-000005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wmf"/><Relationship Id="rId26" Type="http://schemas.openxmlformats.org/officeDocument/2006/relationships/image" Target="../media/image26.emf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29" Type="http://schemas.openxmlformats.org/officeDocument/2006/relationships/image" Target="../media/image29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69810</xdr:colOff>
      <xdr:row>7</xdr:row>
      <xdr:rowOff>39461</xdr:rowOff>
    </xdr:from>
    <xdr:to>
      <xdr:col>7</xdr:col>
      <xdr:colOff>0</xdr:colOff>
      <xdr:row>7</xdr:row>
      <xdr:rowOff>371475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A9E92A-3114-441F-9BBC-F67551D5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5670" y="2996021"/>
          <a:ext cx="760770" cy="332014"/>
        </a:xfrm>
        <a:prstGeom prst="rect">
          <a:avLst/>
        </a:prstGeom>
      </xdr:spPr>
    </xdr:pic>
    <xdr:clientData/>
  </xdr:twoCellAnchor>
  <xdr:twoCellAnchor>
    <xdr:from>
      <xdr:col>5</xdr:col>
      <xdr:colOff>135467</xdr:colOff>
      <xdr:row>8</xdr:row>
      <xdr:rowOff>76199</xdr:rowOff>
    </xdr:from>
    <xdr:to>
      <xdr:col>5</xdr:col>
      <xdr:colOff>762000</xdr:colOff>
      <xdr:row>8</xdr:row>
      <xdr:rowOff>393700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B598007-DB8A-474A-A34F-D9512D8239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7887" y="3535679"/>
          <a:ext cx="626533" cy="317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59870</xdr:colOff>
      <xdr:row>9</xdr:row>
      <xdr:rowOff>85902</xdr:rowOff>
    </xdr:from>
    <xdr:to>
      <xdr:col>7</xdr:col>
      <xdr:colOff>1905</xdr:colOff>
      <xdr:row>11</xdr:row>
      <xdr:rowOff>368088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5BFE944-8F1C-4D6E-AE52-BD8CF3562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35730" y="4048302"/>
          <a:ext cx="772615" cy="368088"/>
        </a:xfrm>
        <a:prstGeom prst="rect">
          <a:avLst/>
        </a:prstGeom>
      </xdr:spPr>
    </xdr:pic>
    <xdr:clientData/>
  </xdr:twoCellAnchor>
  <xdr:twoCellAnchor>
    <xdr:from>
      <xdr:col>5</xdr:col>
      <xdr:colOff>135467</xdr:colOff>
      <xdr:row>9</xdr:row>
      <xdr:rowOff>50799</xdr:rowOff>
    </xdr:from>
    <xdr:to>
      <xdr:col>5</xdr:col>
      <xdr:colOff>774700</xdr:colOff>
      <xdr:row>9</xdr:row>
      <xdr:rowOff>419100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9CDCC0B-59EB-4E70-9010-D83658572F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7887" y="4013199"/>
          <a:ext cx="639233" cy="368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118533</xdr:colOff>
      <xdr:row>10</xdr:row>
      <xdr:rowOff>67733</xdr:rowOff>
    </xdr:from>
    <xdr:to>
      <xdr:col>5</xdr:col>
      <xdr:colOff>780878</xdr:colOff>
      <xdr:row>10</xdr:row>
      <xdr:rowOff>484032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F2C159D-F3F9-4A8E-A1AA-7180B382F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953" y="4533053"/>
          <a:ext cx="662345" cy="41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101601</xdr:colOff>
      <xdr:row>11</xdr:row>
      <xdr:rowOff>63500</xdr:rowOff>
    </xdr:from>
    <xdr:to>
      <xdr:col>5</xdr:col>
      <xdr:colOff>800100</xdr:colOff>
      <xdr:row>12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EEECA2E-D490-42AB-9678-BE4292C2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1" y="5031740"/>
          <a:ext cx="698499" cy="439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148166</xdr:colOff>
      <xdr:row>12</xdr:row>
      <xdr:rowOff>105833</xdr:rowOff>
    </xdr:from>
    <xdr:to>
      <xdr:col>5</xdr:col>
      <xdr:colOff>767705</xdr:colOff>
      <xdr:row>12</xdr:row>
      <xdr:rowOff>372851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D0AEABC-842F-4565-B83A-C243C2745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586" y="5576993"/>
          <a:ext cx="619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177800</xdr:colOff>
      <xdr:row>13</xdr:row>
      <xdr:rowOff>71966</xdr:rowOff>
    </xdr:from>
    <xdr:to>
      <xdr:col>5</xdr:col>
      <xdr:colOff>736600</xdr:colOff>
      <xdr:row>13</xdr:row>
      <xdr:rowOff>457200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ADDFA88-C387-48CA-AD25-0FD27F6CD5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220" y="6046046"/>
          <a:ext cx="558800" cy="385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88901</xdr:colOff>
      <xdr:row>14</xdr:row>
      <xdr:rowOff>84667</xdr:rowOff>
    </xdr:from>
    <xdr:to>
      <xdr:col>5</xdr:col>
      <xdr:colOff>785827</xdr:colOff>
      <xdr:row>14</xdr:row>
      <xdr:rowOff>406400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D8D467A-73D3-41F7-BD21-BD0BDDD6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1321" y="6561667"/>
          <a:ext cx="696926" cy="321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139700</xdr:colOff>
      <xdr:row>15</xdr:row>
      <xdr:rowOff>93134</xdr:rowOff>
    </xdr:from>
    <xdr:to>
      <xdr:col>5</xdr:col>
      <xdr:colOff>768441</xdr:colOff>
      <xdr:row>15</xdr:row>
      <xdr:rowOff>396011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FC38246-92E5-4AE6-801D-90D41EB7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120" y="7073054"/>
          <a:ext cx="6287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122766</xdr:colOff>
      <xdr:row>26</xdr:row>
      <xdr:rowOff>33867</xdr:rowOff>
    </xdr:from>
    <xdr:to>
      <xdr:col>5</xdr:col>
      <xdr:colOff>698683</xdr:colOff>
      <xdr:row>27</xdr:row>
      <xdr:rowOff>355600</xdr:rowOff>
    </xdr:to>
    <xdr:pic>
      <xdr:nvPicPr>
        <xdr:cNvPr id="12" name="图片 68">
          <a:extLst>
            <a:ext uri="{FF2B5EF4-FFF2-40B4-BE49-F238E27FC236}">
              <a16:creationId xmlns:a16="http://schemas.microsoft.com/office/drawing/2014/main" id="{53BF93FE-EC2C-4776-8D43-C7256BBF7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186" y="1247732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154893</xdr:colOff>
      <xdr:row>4</xdr:row>
      <xdr:rowOff>50800</xdr:rowOff>
    </xdr:from>
    <xdr:to>
      <xdr:col>5</xdr:col>
      <xdr:colOff>815585</xdr:colOff>
      <xdr:row>4</xdr:row>
      <xdr:rowOff>431799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52774B9-CB29-42D2-8575-A6372C04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rot="16200000">
          <a:off x="4417159" y="1358754"/>
          <a:ext cx="380999" cy="660692"/>
        </a:xfrm>
        <a:prstGeom prst="rect">
          <a:avLst/>
        </a:prstGeom>
      </xdr:spPr>
    </xdr:pic>
    <xdr:clientData/>
  </xdr:twoCellAnchor>
  <xdr:twoCellAnchor editAs="oneCell">
    <xdr:from>
      <xdr:col>5</xdr:col>
      <xdr:colOff>159466</xdr:colOff>
      <xdr:row>6</xdr:row>
      <xdr:rowOff>108066</xdr:rowOff>
    </xdr:from>
    <xdr:to>
      <xdr:col>5</xdr:col>
      <xdr:colOff>782324</xdr:colOff>
      <xdr:row>6</xdr:row>
      <xdr:rowOff>393700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4267C37E-6B1B-44F0-A2E6-65BA9E78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 rot="16200000">
          <a:off x="4450498" y="2393094"/>
          <a:ext cx="285634" cy="622858"/>
        </a:xfrm>
        <a:prstGeom prst="rect">
          <a:avLst/>
        </a:prstGeom>
      </xdr:spPr>
    </xdr:pic>
    <xdr:clientData/>
  </xdr:twoCellAnchor>
  <xdr:twoCellAnchor editAs="oneCell">
    <xdr:from>
      <xdr:col>5</xdr:col>
      <xdr:colOff>183243</xdr:colOff>
      <xdr:row>5</xdr:row>
      <xdr:rowOff>83456</xdr:rowOff>
    </xdr:from>
    <xdr:to>
      <xdr:col>5</xdr:col>
      <xdr:colOff>787400</xdr:colOff>
      <xdr:row>6</xdr:row>
      <xdr:rowOff>929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D8AC2E0-9FE4-4CC1-A6B9-1C5C5DBE5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05663" y="2034176"/>
          <a:ext cx="604157" cy="420393"/>
        </a:xfrm>
        <a:prstGeom prst="rect">
          <a:avLst/>
        </a:prstGeom>
      </xdr:spPr>
    </xdr:pic>
    <xdr:clientData/>
  </xdr:twoCellAnchor>
  <xdr:twoCellAnchor editAs="oneCell">
    <xdr:from>
      <xdr:col>5</xdr:col>
      <xdr:colOff>63952</xdr:colOff>
      <xdr:row>7</xdr:row>
      <xdr:rowOff>86633</xdr:rowOff>
    </xdr:from>
    <xdr:to>
      <xdr:col>6</xdr:col>
      <xdr:colOff>0</xdr:colOff>
      <xdr:row>7</xdr:row>
      <xdr:rowOff>400051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1257AF4-6397-47E2-BB88-2AEF589FA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186372" y="3043193"/>
          <a:ext cx="789488" cy="313418"/>
        </a:xfrm>
        <a:prstGeom prst="rect">
          <a:avLst/>
        </a:prstGeom>
      </xdr:spPr>
    </xdr:pic>
    <xdr:clientData/>
  </xdr:twoCellAnchor>
  <xdr:twoCellAnchor editAs="oneCell">
    <xdr:from>
      <xdr:col>5</xdr:col>
      <xdr:colOff>160338</xdr:colOff>
      <xdr:row>3</xdr:row>
      <xdr:rowOff>63499</xdr:rowOff>
    </xdr:from>
    <xdr:to>
      <xdr:col>5</xdr:col>
      <xdr:colOff>825503</xdr:colOff>
      <xdr:row>3</xdr:row>
      <xdr:rowOff>435496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4EAF8A7-23C7-4FBC-AC31-80B1ABC3A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rot="16200000">
          <a:off x="4429342" y="861795"/>
          <a:ext cx="371997" cy="665165"/>
        </a:xfrm>
        <a:prstGeom prst="rect">
          <a:avLst/>
        </a:prstGeom>
      </xdr:spPr>
    </xdr:pic>
    <xdr:clientData/>
  </xdr:twoCellAnchor>
  <xdr:twoCellAnchor>
    <xdr:from>
      <xdr:col>5</xdr:col>
      <xdr:colOff>238125</xdr:colOff>
      <xdr:row>27</xdr:row>
      <xdr:rowOff>78517</xdr:rowOff>
    </xdr:from>
    <xdr:to>
      <xdr:col>5</xdr:col>
      <xdr:colOff>649605</xdr:colOff>
      <xdr:row>27</xdr:row>
      <xdr:rowOff>367666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A5AC5599-5F52-4FDE-9C06-62401764F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4360545" y="13024897"/>
          <a:ext cx="411480" cy="289149"/>
        </a:xfrm>
        <a:prstGeom prst="rect">
          <a:avLst/>
        </a:prstGeom>
        <a:noFill/>
      </xdr:spPr>
    </xdr:pic>
    <xdr:clientData/>
  </xdr:twoCellAnchor>
  <xdr:twoCellAnchor>
    <xdr:from>
      <xdr:col>5</xdr:col>
      <xdr:colOff>114300</xdr:colOff>
      <xdr:row>28</xdr:row>
      <xdr:rowOff>76200</xdr:rowOff>
    </xdr:from>
    <xdr:to>
      <xdr:col>5</xdr:col>
      <xdr:colOff>822549</xdr:colOff>
      <xdr:row>28</xdr:row>
      <xdr:rowOff>320040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4452479-41BB-4F6E-A212-851081E8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236720" y="13456920"/>
          <a:ext cx="708249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314325</xdr:colOff>
      <xdr:row>29</xdr:row>
      <xdr:rowOff>76200</xdr:rowOff>
    </xdr:from>
    <xdr:to>
      <xdr:col>5</xdr:col>
      <xdr:colOff>561975</xdr:colOff>
      <xdr:row>29</xdr:row>
      <xdr:rowOff>387718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C16C4426-2B62-4C65-9F03-09913D38B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4436745" y="13891260"/>
          <a:ext cx="247650" cy="311518"/>
        </a:xfrm>
        <a:prstGeom prst="rect">
          <a:avLst/>
        </a:prstGeom>
        <a:noFill/>
      </xdr:spPr>
    </xdr:pic>
    <xdr:clientData/>
  </xdr:twoCellAnchor>
  <xdr:twoCellAnchor>
    <xdr:from>
      <xdr:col>5</xdr:col>
      <xdr:colOff>304800</xdr:colOff>
      <xdr:row>30</xdr:row>
      <xdr:rowOff>38100</xdr:rowOff>
    </xdr:from>
    <xdr:to>
      <xdr:col>5</xdr:col>
      <xdr:colOff>567055</xdr:colOff>
      <xdr:row>30</xdr:row>
      <xdr:rowOff>429260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A5D4C573-07E2-4155-9741-1553067BC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427220" y="14287500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161925</xdr:colOff>
      <xdr:row>31</xdr:row>
      <xdr:rowOff>104775</xdr:rowOff>
    </xdr:from>
    <xdr:to>
      <xdr:col>5</xdr:col>
      <xdr:colOff>655717</xdr:colOff>
      <xdr:row>31</xdr:row>
      <xdr:rowOff>400958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DE03D7E-B980-4F76-9B2B-AA021DF8B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4345" y="14788515"/>
          <a:ext cx="493792" cy="296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219075</xdr:colOff>
      <xdr:row>32</xdr:row>
      <xdr:rowOff>95250</xdr:rowOff>
    </xdr:from>
    <xdr:to>
      <xdr:col>5</xdr:col>
      <xdr:colOff>647700</xdr:colOff>
      <xdr:row>32</xdr:row>
      <xdr:rowOff>338524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6BA9A22-07B0-4DC9-BBA6-22E92BB51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41495" y="15213330"/>
          <a:ext cx="428625" cy="243274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33</xdr:row>
      <xdr:rowOff>19050</xdr:rowOff>
    </xdr:from>
    <xdr:to>
      <xdr:col>5</xdr:col>
      <xdr:colOff>802490</xdr:colOff>
      <xdr:row>33</xdr:row>
      <xdr:rowOff>390525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2B7EA58B-C898-4284-B272-8AAACE4B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227195" y="15571470"/>
          <a:ext cx="697715" cy="371475"/>
        </a:xfrm>
        <a:prstGeom prst="rect">
          <a:avLst/>
        </a:prstGeom>
      </xdr:spPr>
    </xdr:pic>
    <xdr:clientData/>
  </xdr:twoCellAnchor>
  <xdr:oneCellAnchor>
    <xdr:from>
      <xdr:col>5</xdr:col>
      <xdr:colOff>107043</xdr:colOff>
      <xdr:row>16</xdr:row>
      <xdr:rowOff>73025</xdr:rowOff>
    </xdr:from>
    <xdr:ext cx="699770" cy="365760"/>
    <xdr:pic>
      <xdr:nvPicPr>
        <xdr:cNvPr id="25" name="图片 24">
          <a:extLst>
            <a:ext uri="{FF2B5EF4-FFF2-40B4-BE49-F238E27FC236}">
              <a16:creationId xmlns:a16="http://schemas.microsoft.com/office/drawing/2014/main" id="{F9794F79-6EB8-49D2-B81D-BC8EC3D53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29463" y="7555865"/>
          <a:ext cx="699770" cy="365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219076</xdr:colOff>
      <xdr:row>19</xdr:row>
      <xdr:rowOff>47625</xdr:rowOff>
    </xdr:from>
    <xdr:ext cx="400050" cy="332969"/>
    <xdr:pic>
      <xdr:nvPicPr>
        <xdr:cNvPr id="26" name="图片 25">
          <a:extLst>
            <a:ext uri="{FF2B5EF4-FFF2-40B4-BE49-F238E27FC236}">
              <a16:creationId xmlns:a16="http://schemas.microsoft.com/office/drawing/2014/main" id="{D892D172-55A3-442F-9240-D8C5A1656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341496" y="9039225"/>
          <a:ext cx="400050" cy="332969"/>
        </a:xfrm>
        <a:prstGeom prst="rect">
          <a:avLst/>
        </a:prstGeom>
      </xdr:spPr>
    </xdr:pic>
    <xdr:clientData/>
  </xdr:oneCellAnchor>
  <xdr:oneCellAnchor>
    <xdr:from>
      <xdr:col>5</xdr:col>
      <xdr:colOff>50800</xdr:colOff>
      <xdr:row>20</xdr:row>
      <xdr:rowOff>59267</xdr:rowOff>
    </xdr:from>
    <xdr:ext cx="749300" cy="314521"/>
    <xdr:pic>
      <xdr:nvPicPr>
        <xdr:cNvPr id="27" name="图片 26">
          <a:extLst>
            <a:ext uri="{FF2B5EF4-FFF2-40B4-BE49-F238E27FC236}">
              <a16:creationId xmlns:a16="http://schemas.microsoft.com/office/drawing/2014/main" id="{1586B8DC-E1B0-43BA-A500-7003BB724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173220" y="9485207"/>
          <a:ext cx="749300" cy="314521"/>
        </a:xfrm>
        <a:prstGeom prst="rect">
          <a:avLst/>
        </a:prstGeom>
      </xdr:spPr>
    </xdr:pic>
    <xdr:clientData/>
  </xdr:oneCellAnchor>
  <xdr:twoCellAnchor>
    <xdr:from>
      <xdr:col>5</xdr:col>
      <xdr:colOff>67735</xdr:colOff>
      <xdr:row>21</xdr:row>
      <xdr:rowOff>33866</xdr:rowOff>
    </xdr:from>
    <xdr:to>
      <xdr:col>5</xdr:col>
      <xdr:colOff>800101</xdr:colOff>
      <xdr:row>21</xdr:row>
      <xdr:rowOff>482600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BF35FC57-B303-4ED8-A8E3-F442F3A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0155" y="9962726"/>
          <a:ext cx="732366" cy="44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59267</xdr:colOff>
      <xdr:row>22</xdr:row>
      <xdr:rowOff>88900</xdr:rowOff>
    </xdr:from>
    <xdr:to>
      <xdr:col>5</xdr:col>
      <xdr:colOff>791410</xdr:colOff>
      <xdr:row>22</xdr:row>
      <xdr:rowOff>457200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5E59943B-D876-4D47-9D29-719E53CE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1687" y="10520680"/>
          <a:ext cx="732143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111395</xdr:colOff>
      <xdr:row>23</xdr:row>
      <xdr:rowOff>112972</xdr:rowOff>
    </xdr:from>
    <xdr:to>
      <xdr:col>5</xdr:col>
      <xdr:colOff>804936</xdr:colOff>
      <xdr:row>23</xdr:row>
      <xdr:rowOff>343265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95D5F301-CF31-423F-9F75-586F500B8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 rot="16200000">
          <a:off x="4465439" y="10816048"/>
          <a:ext cx="230293" cy="693541"/>
        </a:xfrm>
        <a:prstGeom prst="rect">
          <a:avLst/>
        </a:prstGeom>
      </xdr:spPr>
    </xdr:pic>
    <xdr:clientData/>
  </xdr:twoCellAnchor>
  <xdr:twoCellAnchor>
    <xdr:from>
      <xdr:col>5</xdr:col>
      <xdr:colOff>131232</xdr:colOff>
      <xdr:row>24</xdr:row>
      <xdr:rowOff>114300</xdr:rowOff>
    </xdr:from>
    <xdr:to>
      <xdr:col>5</xdr:col>
      <xdr:colOff>793663</xdr:colOff>
      <xdr:row>24</xdr:row>
      <xdr:rowOff>402166</xdr:rowOff>
    </xdr:to>
    <xdr:pic>
      <xdr:nvPicPr>
        <xdr:cNvPr id="31" name="Picture 4">
          <a:extLst>
            <a:ext uri="{FF2B5EF4-FFF2-40B4-BE49-F238E27FC236}">
              <a16:creationId xmlns:a16="http://schemas.microsoft.com/office/drawing/2014/main" id="{BB65EB49-240A-4CB5-97F4-82212E20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3652" y="11551920"/>
          <a:ext cx="66243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122766</xdr:colOff>
      <xdr:row>25</xdr:row>
      <xdr:rowOff>57900</xdr:rowOff>
    </xdr:from>
    <xdr:to>
      <xdr:col>5</xdr:col>
      <xdr:colOff>792479</xdr:colOff>
      <xdr:row>25</xdr:row>
      <xdr:rowOff>403394</xdr:rowOff>
    </xdr:to>
    <xdr:pic>
      <xdr:nvPicPr>
        <xdr:cNvPr id="32" name="图片 17">
          <a:extLst>
            <a:ext uri="{FF2B5EF4-FFF2-40B4-BE49-F238E27FC236}">
              <a16:creationId xmlns:a16="http://schemas.microsoft.com/office/drawing/2014/main" id="{20145128-7824-449F-8A28-4CA3F605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245186" y="11998440"/>
          <a:ext cx="66971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66676</xdr:colOff>
      <xdr:row>17</xdr:row>
      <xdr:rowOff>95250</xdr:rowOff>
    </xdr:from>
    <xdr:to>
      <xdr:col>5</xdr:col>
      <xdr:colOff>851324</xdr:colOff>
      <xdr:row>17</xdr:row>
      <xdr:rowOff>371475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E2964C09-6B14-482A-9627-6702B263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89096" y="8081010"/>
          <a:ext cx="784648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85726</xdr:colOff>
      <xdr:row>18</xdr:row>
      <xdr:rowOff>47625</xdr:rowOff>
    </xdr:from>
    <xdr:to>
      <xdr:col>5</xdr:col>
      <xdr:colOff>851535</xdr:colOff>
      <xdr:row>18</xdr:row>
      <xdr:rowOff>438150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A038E1D7-F70A-4828-9811-561AA8EF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208146" y="8536305"/>
          <a:ext cx="765809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8023;&#20852;&#20013;&#30427;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盛1-"/>
      <sheetName val="中盛2"/>
      <sheetName val="中盛3-"/>
      <sheetName val="中盛4-"/>
      <sheetName val="中盛5-"/>
      <sheetName val="中盛6"/>
      <sheetName val="中盛7"/>
      <sheetName val="中盛7 (2)"/>
      <sheetName val="中盛9"/>
      <sheetName val="中盛9（假）"/>
      <sheetName val="中盛10"/>
      <sheetName val="中盛11-临时价格协议"/>
      <sheetName val="中盛7 (3)"/>
      <sheetName val="中盛12"/>
      <sheetName val="中盛与北京临时协议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SHT0011945</v>
          </cell>
          <cell r="C9" t="str">
            <v>H6靠背面套钢丝1</v>
          </cell>
          <cell r="E9" t="str">
            <v>件</v>
          </cell>
          <cell r="G9">
            <v>0.185</v>
          </cell>
        </row>
        <row r="10">
          <cell r="B10" t="str">
            <v>SHT0011946</v>
          </cell>
          <cell r="C10" t="str">
            <v>H6靠背面套钢丝2</v>
          </cell>
          <cell r="E10" t="str">
            <v>件</v>
          </cell>
          <cell r="G10">
            <v>0.246</v>
          </cell>
        </row>
        <row r="11">
          <cell r="B11" t="str">
            <v>SHT0011656</v>
          </cell>
          <cell r="C11" t="str">
            <v>H6坐垫钢丝</v>
          </cell>
          <cell r="E11" t="str">
            <v>件</v>
          </cell>
          <cell r="G11">
            <v>0.154</v>
          </cell>
        </row>
        <row r="12">
          <cell r="B12" t="str">
            <v>SHT0011693</v>
          </cell>
          <cell r="C12" t="str">
            <v>H6坐垫钢丝</v>
          </cell>
          <cell r="E12" t="str">
            <v>件</v>
          </cell>
          <cell r="G12">
            <v>0.122</v>
          </cell>
        </row>
        <row r="13">
          <cell r="B13" t="str">
            <v>SHT0010780</v>
          </cell>
          <cell r="C13" t="str">
            <v>H6气袋腰托下固定点焊接总成</v>
          </cell>
          <cell r="E13" t="str">
            <v>件</v>
          </cell>
          <cell r="G13">
            <v>3.05</v>
          </cell>
        </row>
        <row r="14">
          <cell r="B14" t="str">
            <v>SHT0011028</v>
          </cell>
          <cell r="C14" t="str">
            <v>H6座垫泡沫预埋钢丝1</v>
          </cell>
          <cell r="E14" t="str">
            <v>件</v>
          </cell>
          <cell r="G14">
            <v>0.14000000000000001</v>
          </cell>
        </row>
        <row r="15">
          <cell r="B15" t="str">
            <v>SHT0011014</v>
          </cell>
          <cell r="C15" t="str">
            <v>H6钢丝焊接总成</v>
          </cell>
          <cell r="E15" t="str">
            <v>件</v>
          </cell>
          <cell r="G15">
            <v>4.72</v>
          </cell>
        </row>
        <row r="16">
          <cell r="B16" t="str">
            <v>SHT0010039</v>
          </cell>
          <cell r="C16" t="str">
            <v>H6延伸锁止钣金</v>
          </cell>
          <cell r="E16" t="str">
            <v>件</v>
          </cell>
          <cell r="G16">
            <v>3.6160000000000001</v>
          </cell>
        </row>
        <row r="17">
          <cell r="B17" t="str">
            <v>BSP0010012</v>
          </cell>
          <cell r="C17" t="str">
            <v>H6滑轨解锁手柄右侧回位簧</v>
          </cell>
          <cell r="E17" t="str">
            <v>件</v>
          </cell>
          <cell r="G17">
            <v>0.23699999999999999</v>
          </cell>
        </row>
        <row r="18">
          <cell r="B18" t="str">
            <v>SHT0012273</v>
          </cell>
          <cell r="C18" t="str">
            <v>T5靠背横向预埋钢丝</v>
          </cell>
          <cell r="E18" t="str">
            <v>件</v>
          </cell>
          <cell r="G18">
            <v>0.16800000000000001</v>
          </cell>
        </row>
        <row r="19">
          <cell r="B19" t="str">
            <v>SHT0012327</v>
          </cell>
          <cell r="C19" t="str">
            <v>T5坐垫横向预埋钢丝</v>
          </cell>
          <cell r="E19" t="str">
            <v>件</v>
          </cell>
          <cell r="G19">
            <v>0.1</v>
          </cell>
        </row>
        <row r="20">
          <cell r="B20" t="str">
            <v>SHT0012272</v>
          </cell>
          <cell r="C20" t="str">
            <v>T5靠背纵向预埋钢丝</v>
          </cell>
          <cell r="E20" t="str">
            <v>件</v>
          </cell>
          <cell r="G20">
            <v>0.12</v>
          </cell>
        </row>
        <row r="21">
          <cell r="B21" t="str">
            <v>SHT0012277</v>
          </cell>
          <cell r="C21" t="str">
            <v>T5坐垫纵向预埋钢丝</v>
          </cell>
          <cell r="E21" t="str">
            <v>件</v>
          </cell>
          <cell r="G21">
            <v>0.16800000000000001</v>
          </cell>
        </row>
        <row r="22">
          <cell r="B22" t="str">
            <v>SHT0013063</v>
          </cell>
          <cell r="C22" t="str">
            <v>汕德卡仰角调节机构卷簧</v>
          </cell>
          <cell r="E22" t="str">
            <v>件</v>
          </cell>
          <cell r="G22">
            <v>0.188</v>
          </cell>
        </row>
        <row r="23">
          <cell r="B23" t="str">
            <v>BSP0010024</v>
          </cell>
          <cell r="C23" t="str">
            <v>T5气管固定卡簧（2.0）</v>
          </cell>
          <cell r="E23" t="str">
            <v>件</v>
          </cell>
          <cell r="G23">
            <v>0.44</v>
          </cell>
        </row>
        <row r="24">
          <cell r="B24" t="str">
            <v>BSP0010011</v>
          </cell>
          <cell r="C24" t="str">
            <v>H6变阻尼拉线回位簧</v>
          </cell>
          <cell r="E24" t="str">
            <v>件</v>
          </cell>
          <cell r="G24">
            <v>0.19</v>
          </cell>
        </row>
        <row r="25">
          <cell r="B25" t="str">
            <v>BSP0010008</v>
          </cell>
          <cell r="C25" t="str">
            <v>H6靠背调节钣金回位簧</v>
          </cell>
          <cell r="E25" t="str">
            <v>件</v>
          </cell>
          <cell r="G25">
            <v>0.19</v>
          </cell>
        </row>
        <row r="26">
          <cell r="B26" t="str">
            <v>BSP0010009</v>
          </cell>
          <cell r="C26" t="str">
            <v>H6仰角解锁铸件回位簧</v>
          </cell>
          <cell r="E26" t="str">
            <v>件</v>
          </cell>
          <cell r="G26">
            <v>0.214</v>
          </cell>
        </row>
        <row r="27">
          <cell r="B27" t="str">
            <v>BSP0010010</v>
          </cell>
          <cell r="C27" t="str">
            <v>H6水平减震解锁钣金回位簧</v>
          </cell>
          <cell r="E27" t="str">
            <v>件</v>
          </cell>
          <cell r="G27">
            <v>0.214</v>
          </cell>
        </row>
        <row r="28">
          <cell r="B28" t="str">
            <v>SHT0013320</v>
          </cell>
          <cell r="C28" t="str">
            <v>T5-2.0翻折钢丝焊接总成（汕德卡）</v>
          </cell>
          <cell r="E28" t="str">
            <v>件</v>
          </cell>
          <cell r="G28">
            <v>4.72</v>
          </cell>
        </row>
        <row r="29">
          <cell r="B29" t="str">
            <v>SHT0011022</v>
          </cell>
          <cell r="C29" t="str">
            <v>H6靠背泡沫预埋钢丝1</v>
          </cell>
          <cell r="E29" t="str">
            <v>件</v>
          </cell>
          <cell r="G29">
            <v>0.185</v>
          </cell>
        </row>
        <row r="30">
          <cell r="B30" t="str">
            <v>BSP0010014</v>
          </cell>
          <cell r="C30" t="str">
            <v>H6高调器滑盖回位簧</v>
          </cell>
          <cell r="E30" t="str">
            <v>件</v>
          </cell>
          <cell r="G30">
            <v>0.27500000000000002</v>
          </cell>
        </row>
        <row r="31">
          <cell r="B31" t="str">
            <v>BSP0010015</v>
          </cell>
          <cell r="C31" t="str">
            <v>H6调高解锁按钮回位簧</v>
          </cell>
          <cell r="E31" t="str">
            <v>件</v>
          </cell>
          <cell r="G31">
            <v>0.25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34"/>
  <sheetViews>
    <sheetView tabSelected="1" topLeftCell="A21" zoomScaleNormal="100" zoomScaleSheetLayoutView="80" workbookViewId="0">
      <selection activeCell="I39" sqref="I39"/>
    </sheetView>
  </sheetViews>
  <sheetFormatPr defaultRowHeight="13.8"/>
  <cols>
    <col min="1" max="1" width="5.6640625" style="51" customWidth="1"/>
    <col min="2" max="2" width="16.33203125" style="52" customWidth="1"/>
    <col min="3" max="3" width="15.33203125" style="51" customWidth="1"/>
    <col min="4" max="4" width="20.33203125" style="1" bestFit="1" customWidth="1"/>
    <col min="5" max="5" width="5.44140625" style="1" bestFit="1" customWidth="1"/>
    <col min="6" max="6" width="12.44140625" style="1" customWidth="1"/>
    <col min="7" max="7" width="12.109375" style="51" customWidth="1"/>
    <col min="8" max="8" width="10.33203125" style="51" customWidth="1"/>
    <col min="9" max="9" width="6.6640625" style="53" customWidth="1"/>
    <col min="10" max="10" width="7.44140625" style="54" customWidth="1"/>
    <col min="11" max="11" width="8.109375" style="51" customWidth="1"/>
    <col min="12" max="12" width="15.88671875" style="51" customWidth="1"/>
    <col min="13" max="13" width="14.6640625" style="51" customWidth="1"/>
    <col min="14" max="14" width="10.6640625" style="51" customWidth="1"/>
    <col min="15" max="229" width="8.88671875" style="1"/>
    <col min="230" max="230" width="5.6640625" style="1" customWidth="1"/>
    <col min="231" max="231" width="10.6640625" style="1" customWidth="1"/>
    <col min="232" max="232" width="26.88671875" style="1" bestFit="1" customWidth="1"/>
    <col min="233" max="233" width="13.77734375" style="1" customWidth="1"/>
    <col min="234" max="234" width="5.44140625" style="1" bestFit="1" customWidth="1"/>
    <col min="235" max="235" width="8.88671875" style="1"/>
    <col min="236" max="236" width="9.33203125" style="1" bestFit="1" customWidth="1"/>
    <col min="237" max="237" width="12.109375" style="1" customWidth="1"/>
    <col min="238" max="485" width="8.88671875" style="1"/>
    <col min="486" max="486" width="5.6640625" style="1" customWidth="1"/>
    <col min="487" max="487" width="10.6640625" style="1" customWidth="1"/>
    <col min="488" max="488" width="26.88671875" style="1" bestFit="1" customWidth="1"/>
    <col min="489" max="489" width="13.77734375" style="1" customWidth="1"/>
    <col min="490" max="490" width="5.44140625" style="1" bestFit="1" customWidth="1"/>
    <col min="491" max="491" width="8.88671875" style="1"/>
    <col min="492" max="492" width="9.33203125" style="1" bestFit="1" customWidth="1"/>
    <col min="493" max="493" width="12.109375" style="1" customWidth="1"/>
    <col min="494" max="741" width="8.88671875" style="1"/>
    <col min="742" max="742" width="5.6640625" style="1" customWidth="1"/>
    <col min="743" max="743" width="10.6640625" style="1" customWidth="1"/>
    <col min="744" max="744" width="26.88671875" style="1" bestFit="1" customWidth="1"/>
    <col min="745" max="745" width="13.77734375" style="1" customWidth="1"/>
    <col min="746" max="746" width="5.44140625" style="1" bestFit="1" customWidth="1"/>
    <col min="747" max="747" width="8.88671875" style="1"/>
    <col min="748" max="748" width="9.33203125" style="1" bestFit="1" customWidth="1"/>
    <col min="749" max="749" width="12.109375" style="1" customWidth="1"/>
    <col min="750" max="997" width="8.88671875" style="1"/>
    <col min="998" max="998" width="5.6640625" style="1" customWidth="1"/>
    <col min="999" max="999" width="10.6640625" style="1" customWidth="1"/>
    <col min="1000" max="1000" width="26.88671875" style="1" bestFit="1" customWidth="1"/>
    <col min="1001" max="1001" width="13.77734375" style="1" customWidth="1"/>
    <col min="1002" max="1002" width="5.44140625" style="1" bestFit="1" customWidth="1"/>
    <col min="1003" max="1003" width="8.88671875" style="1"/>
    <col min="1004" max="1004" width="9.33203125" style="1" bestFit="1" customWidth="1"/>
    <col min="1005" max="1005" width="12.109375" style="1" customWidth="1"/>
    <col min="1006" max="1253" width="8.88671875" style="1"/>
    <col min="1254" max="1254" width="5.6640625" style="1" customWidth="1"/>
    <col min="1255" max="1255" width="10.6640625" style="1" customWidth="1"/>
    <col min="1256" max="1256" width="26.88671875" style="1" bestFit="1" customWidth="1"/>
    <col min="1257" max="1257" width="13.77734375" style="1" customWidth="1"/>
    <col min="1258" max="1258" width="5.44140625" style="1" bestFit="1" customWidth="1"/>
    <col min="1259" max="1259" width="8.88671875" style="1"/>
    <col min="1260" max="1260" width="9.33203125" style="1" bestFit="1" customWidth="1"/>
    <col min="1261" max="1261" width="12.109375" style="1" customWidth="1"/>
    <col min="1262" max="1509" width="8.88671875" style="1"/>
    <col min="1510" max="1510" width="5.6640625" style="1" customWidth="1"/>
    <col min="1511" max="1511" width="10.6640625" style="1" customWidth="1"/>
    <col min="1512" max="1512" width="26.88671875" style="1" bestFit="1" customWidth="1"/>
    <col min="1513" max="1513" width="13.77734375" style="1" customWidth="1"/>
    <col min="1514" max="1514" width="5.44140625" style="1" bestFit="1" customWidth="1"/>
    <col min="1515" max="1515" width="8.88671875" style="1"/>
    <col min="1516" max="1516" width="9.33203125" style="1" bestFit="1" customWidth="1"/>
    <col min="1517" max="1517" width="12.109375" style="1" customWidth="1"/>
    <col min="1518" max="1765" width="8.88671875" style="1"/>
    <col min="1766" max="1766" width="5.6640625" style="1" customWidth="1"/>
    <col min="1767" max="1767" width="10.6640625" style="1" customWidth="1"/>
    <col min="1768" max="1768" width="26.88671875" style="1" bestFit="1" customWidth="1"/>
    <col min="1769" max="1769" width="13.77734375" style="1" customWidth="1"/>
    <col min="1770" max="1770" width="5.44140625" style="1" bestFit="1" customWidth="1"/>
    <col min="1771" max="1771" width="8.88671875" style="1"/>
    <col min="1772" max="1772" width="9.33203125" style="1" bestFit="1" customWidth="1"/>
    <col min="1773" max="1773" width="12.109375" style="1" customWidth="1"/>
    <col min="1774" max="2021" width="8.88671875" style="1"/>
    <col min="2022" max="2022" width="5.6640625" style="1" customWidth="1"/>
    <col min="2023" max="2023" width="10.6640625" style="1" customWidth="1"/>
    <col min="2024" max="2024" width="26.88671875" style="1" bestFit="1" customWidth="1"/>
    <col min="2025" max="2025" width="13.77734375" style="1" customWidth="1"/>
    <col min="2026" max="2026" width="5.44140625" style="1" bestFit="1" customWidth="1"/>
    <col min="2027" max="2027" width="8.88671875" style="1"/>
    <col min="2028" max="2028" width="9.33203125" style="1" bestFit="1" customWidth="1"/>
    <col min="2029" max="2029" width="12.109375" style="1" customWidth="1"/>
    <col min="2030" max="2277" width="8.88671875" style="1"/>
    <col min="2278" max="2278" width="5.6640625" style="1" customWidth="1"/>
    <col min="2279" max="2279" width="10.6640625" style="1" customWidth="1"/>
    <col min="2280" max="2280" width="26.88671875" style="1" bestFit="1" customWidth="1"/>
    <col min="2281" max="2281" width="13.77734375" style="1" customWidth="1"/>
    <col min="2282" max="2282" width="5.44140625" style="1" bestFit="1" customWidth="1"/>
    <col min="2283" max="2283" width="8.88671875" style="1"/>
    <col min="2284" max="2284" width="9.33203125" style="1" bestFit="1" customWidth="1"/>
    <col min="2285" max="2285" width="12.109375" style="1" customWidth="1"/>
    <col min="2286" max="2533" width="8.88671875" style="1"/>
    <col min="2534" max="2534" width="5.6640625" style="1" customWidth="1"/>
    <col min="2535" max="2535" width="10.6640625" style="1" customWidth="1"/>
    <col min="2536" max="2536" width="26.88671875" style="1" bestFit="1" customWidth="1"/>
    <col min="2537" max="2537" width="13.77734375" style="1" customWidth="1"/>
    <col min="2538" max="2538" width="5.44140625" style="1" bestFit="1" customWidth="1"/>
    <col min="2539" max="2539" width="8.88671875" style="1"/>
    <col min="2540" max="2540" width="9.33203125" style="1" bestFit="1" customWidth="1"/>
    <col min="2541" max="2541" width="12.109375" style="1" customWidth="1"/>
    <col min="2542" max="2789" width="8.88671875" style="1"/>
    <col min="2790" max="2790" width="5.6640625" style="1" customWidth="1"/>
    <col min="2791" max="2791" width="10.6640625" style="1" customWidth="1"/>
    <col min="2792" max="2792" width="26.88671875" style="1" bestFit="1" customWidth="1"/>
    <col min="2793" max="2793" width="13.77734375" style="1" customWidth="1"/>
    <col min="2794" max="2794" width="5.44140625" style="1" bestFit="1" customWidth="1"/>
    <col min="2795" max="2795" width="8.88671875" style="1"/>
    <col min="2796" max="2796" width="9.33203125" style="1" bestFit="1" customWidth="1"/>
    <col min="2797" max="2797" width="12.109375" style="1" customWidth="1"/>
    <col min="2798" max="3045" width="8.88671875" style="1"/>
    <col min="3046" max="3046" width="5.6640625" style="1" customWidth="1"/>
    <col min="3047" max="3047" width="10.6640625" style="1" customWidth="1"/>
    <col min="3048" max="3048" width="26.88671875" style="1" bestFit="1" customWidth="1"/>
    <col min="3049" max="3049" width="13.77734375" style="1" customWidth="1"/>
    <col min="3050" max="3050" width="5.44140625" style="1" bestFit="1" customWidth="1"/>
    <col min="3051" max="3051" width="8.88671875" style="1"/>
    <col min="3052" max="3052" width="9.33203125" style="1" bestFit="1" customWidth="1"/>
    <col min="3053" max="3053" width="12.109375" style="1" customWidth="1"/>
    <col min="3054" max="3301" width="8.88671875" style="1"/>
    <col min="3302" max="3302" width="5.6640625" style="1" customWidth="1"/>
    <col min="3303" max="3303" width="10.6640625" style="1" customWidth="1"/>
    <col min="3304" max="3304" width="26.88671875" style="1" bestFit="1" customWidth="1"/>
    <col min="3305" max="3305" width="13.77734375" style="1" customWidth="1"/>
    <col min="3306" max="3306" width="5.44140625" style="1" bestFit="1" customWidth="1"/>
    <col min="3307" max="3307" width="8.88671875" style="1"/>
    <col min="3308" max="3308" width="9.33203125" style="1" bestFit="1" customWidth="1"/>
    <col min="3309" max="3309" width="12.109375" style="1" customWidth="1"/>
    <col min="3310" max="3557" width="8.88671875" style="1"/>
    <col min="3558" max="3558" width="5.6640625" style="1" customWidth="1"/>
    <col min="3559" max="3559" width="10.6640625" style="1" customWidth="1"/>
    <col min="3560" max="3560" width="26.88671875" style="1" bestFit="1" customWidth="1"/>
    <col min="3561" max="3561" width="13.77734375" style="1" customWidth="1"/>
    <col min="3562" max="3562" width="5.44140625" style="1" bestFit="1" customWidth="1"/>
    <col min="3563" max="3563" width="8.88671875" style="1"/>
    <col min="3564" max="3564" width="9.33203125" style="1" bestFit="1" customWidth="1"/>
    <col min="3565" max="3565" width="12.109375" style="1" customWidth="1"/>
    <col min="3566" max="3813" width="8.88671875" style="1"/>
    <col min="3814" max="3814" width="5.6640625" style="1" customWidth="1"/>
    <col min="3815" max="3815" width="10.6640625" style="1" customWidth="1"/>
    <col min="3816" max="3816" width="26.88671875" style="1" bestFit="1" customWidth="1"/>
    <col min="3817" max="3817" width="13.77734375" style="1" customWidth="1"/>
    <col min="3818" max="3818" width="5.44140625" style="1" bestFit="1" customWidth="1"/>
    <col min="3819" max="3819" width="8.88671875" style="1"/>
    <col min="3820" max="3820" width="9.33203125" style="1" bestFit="1" customWidth="1"/>
    <col min="3821" max="3821" width="12.109375" style="1" customWidth="1"/>
    <col min="3822" max="4069" width="8.88671875" style="1"/>
    <col min="4070" max="4070" width="5.6640625" style="1" customWidth="1"/>
    <col min="4071" max="4071" width="10.6640625" style="1" customWidth="1"/>
    <col min="4072" max="4072" width="26.88671875" style="1" bestFit="1" customWidth="1"/>
    <col min="4073" max="4073" width="13.77734375" style="1" customWidth="1"/>
    <col min="4074" max="4074" width="5.44140625" style="1" bestFit="1" customWidth="1"/>
    <col min="4075" max="4075" width="8.88671875" style="1"/>
    <col min="4076" max="4076" width="9.33203125" style="1" bestFit="1" customWidth="1"/>
    <col min="4077" max="4077" width="12.109375" style="1" customWidth="1"/>
    <col min="4078" max="4325" width="8.88671875" style="1"/>
    <col min="4326" max="4326" width="5.6640625" style="1" customWidth="1"/>
    <col min="4327" max="4327" width="10.6640625" style="1" customWidth="1"/>
    <col min="4328" max="4328" width="26.88671875" style="1" bestFit="1" customWidth="1"/>
    <col min="4329" max="4329" width="13.77734375" style="1" customWidth="1"/>
    <col min="4330" max="4330" width="5.44140625" style="1" bestFit="1" customWidth="1"/>
    <col min="4331" max="4331" width="8.88671875" style="1"/>
    <col min="4332" max="4332" width="9.33203125" style="1" bestFit="1" customWidth="1"/>
    <col min="4333" max="4333" width="12.109375" style="1" customWidth="1"/>
    <col min="4334" max="4581" width="8.88671875" style="1"/>
    <col min="4582" max="4582" width="5.6640625" style="1" customWidth="1"/>
    <col min="4583" max="4583" width="10.6640625" style="1" customWidth="1"/>
    <col min="4584" max="4584" width="26.88671875" style="1" bestFit="1" customWidth="1"/>
    <col min="4585" max="4585" width="13.77734375" style="1" customWidth="1"/>
    <col min="4586" max="4586" width="5.44140625" style="1" bestFit="1" customWidth="1"/>
    <col min="4587" max="4587" width="8.88671875" style="1"/>
    <col min="4588" max="4588" width="9.33203125" style="1" bestFit="1" customWidth="1"/>
    <col min="4589" max="4589" width="12.109375" style="1" customWidth="1"/>
    <col min="4590" max="4837" width="8.88671875" style="1"/>
    <col min="4838" max="4838" width="5.6640625" style="1" customWidth="1"/>
    <col min="4839" max="4839" width="10.6640625" style="1" customWidth="1"/>
    <col min="4840" max="4840" width="26.88671875" style="1" bestFit="1" customWidth="1"/>
    <col min="4841" max="4841" width="13.77734375" style="1" customWidth="1"/>
    <col min="4842" max="4842" width="5.44140625" style="1" bestFit="1" customWidth="1"/>
    <col min="4843" max="4843" width="8.88671875" style="1"/>
    <col min="4844" max="4844" width="9.33203125" style="1" bestFit="1" customWidth="1"/>
    <col min="4845" max="4845" width="12.109375" style="1" customWidth="1"/>
    <col min="4846" max="5093" width="8.88671875" style="1"/>
    <col min="5094" max="5094" width="5.6640625" style="1" customWidth="1"/>
    <col min="5095" max="5095" width="10.6640625" style="1" customWidth="1"/>
    <col min="5096" max="5096" width="26.88671875" style="1" bestFit="1" customWidth="1"/>
    <col min="5097" max="5097" width="13.77734375" style="1" customWidth="1"/>
    <col min="5098" max="5098" width="5.44140625" style="1" bestFit="1" customWidth="1"/>
    <col min="5099" max="5099" width="8.88671875" style="1"/>
    <col min="5100" max="5100" width="9.33203125" style="1" bestFit="1" customWidth="1"/>
    <col min="5101" max="5101" width="12.109375" style="1" customWidth="1"/>
    <col min="5102" max="5349" width="8.88671875" style="1"/>
    <col min="5350" max="5350" width="5.6640625" style="1" customWidth="1"/>
    <col min="5351" max="5351" width="10.6640625" style="1" customWidth="1"/>
    <col min="5352" max="5352" width="26.88671875" style="1" bestFit="1" customWidth="1"/>
    <col min="5353" max="5353" width="13.77734375" style="1" customWidth="1"/>
    <col min="5354" max="5354" width="5.44140625" style="1" bestFit="1" customWidth="1"/>
    <col min="5355" max="5355" width="8.88671875" style="1"/>
    <col min="5356" max="5356" width="9.33203125" style="1" bestFit="1" customWidth="1"/>
    <col min="5357" max="5357" width="12.109375" style="1" customWidth="1"/>
    <col min="5358" max="5605" width="8.88671875" style="1"/>
    <col min="5606" max="5606" width="5.6640625" style="1" customWidth="1"/>
    <col min="5607" max="5607" width="10.6640625" style="1" customWidth="1"/>
    <col min="5608" max="5608" width="26.88671875" style="1" bestFit="1" customWidth="1"/>
    <col min="5609" max="5609" width="13.77734375" style="1" customWidth="1"/>
    <col min="5610" max="5610" width="5.44140625" style="1" bestFit="1" customWidth="1"/>
    <col min="5611" max="5611" width="8.88671875" style="1"/>
    <col min="5612" max="5612" width="9.33203125" style="1" bestFit="1" customWidth="1"/>
    <col min="5613" max="5613" width="12.109375" style="1" customWidth="1"/>
    <col min="5614" max="5861" width="8.88671875" style="1"/>
    <col min="5862" max="5862" width="5.6640625" style="1" customWidth="1"/>
    <col min="5863" max="5863" width="10.6640625" style="1" customWidth="1"/>
    <col min="5864" max="5864" width="26.88671875" style="1" bestFit="1" customWidth="1"/>
    <col min="5865" max="5865" width="13.77734375" style="1" customWidth="1"/>
    <col min="5866" max="5866" width="5.44140625" style="1" bestFit="1" customWidth="1"/>
    <col min="5867" max="5867" width="8.88671875" style="1"/>
    <col min="5868" max="5868" width="9.33203125" style="1" bestFit="1" customWidth="1"/>
    <col min="5869" max="5869" width="12.109375" style="1" customWidth="1"/>
    <col min="5870" max="6117" width="8.88671875" style="1"/>
    <col min="6118" max="6118" width="5.6640625" style="1" customWidth="1"/>
    <col min="6119" max="6119" width="10.6640625" style="1" customWidth="1"/>
    <col min="6120" max="6120" width="26.88671875" style="1" bestFit="1" customWidth="1"/>
    <col min="6121" max="6121" width="13.77734375" style="1" customWidth="1"/>
    <col min="6122" max="6122" width="5.44140625" style="1" bestFit="1" customWidth="1"/>
    <col min="6123" max="6123" width="8.88671875" style="1"/>
    <col min="6124" max="6124" width="9.33203125" style="1" bestFit="1" customWidth="1"/>
    <col min="6125" max="6125" width="12.109375" style="1" customWidth="1"/>
    <col min="6126" max="6373" width="8.88671875" style="1"/>
    <col min="6374" max="6374" width="5.6640625" style="1" customWidth="1"/>
    <col min="6375" max="6375" width="10.6640625" style="1" customWidth="1"/>
    <col min="6376" max="6376" width="26.88671875" style="1" bestFit="1" customWidth="1"/>
    <col min="6377" max="6377" width="13.77734375" style="1" customWidth="1"/>
    <col min="6378" max="6378" width="5.44140625" style="1" bestFit="1" customWidth="1"/>
    <col min="6379" max="6379" width="8.88671875" style="1"/>
    <col min="6380" max="6380" width="9.33203125" style="1" bestFit="1" customWidth="1"/>
    <col min="6381" max="6381" width="12.109375" style="1" customWidth="1"/>
    <col min="6382" max="6629" width="8.88671875" style="1"/>
    <col min="6630" max="6630" width="5.6640625" style="1" customWidth="1"/>
    <col min="6631" max="6631" width="10.6640625" style="1" customWidth="1"/>
    <col min="6632" max="6632" width="26.88671875" style="1" bestFit="1" customWidth="1"/>
    <col min="6633" max="6633" width="13.77734375" style="1" customWidth="1"/>
    <col min="6634" max="6634" width="5.44140625" style="1" bestFit="1" customWidth="1"/>
    <col min="6635" max="6635" width="8.88671875" style="1"/>
    <col min="6636" max="6636" width="9.33203125" style="1" bestFit="1" customWidth="1"/>
    <col min="6637" max="6637" width="12.109375" style="1" customWidth="1"/>
    <col min="6638" max="6885" width="8.88671875" style="1"/>
    <col min="6886" max="6886" width="5.6640625" style="1" customWidth="1"/>
    <col min="6887" max="6887" width="10.6640625" style="1" customWidth="1"/>
    <col min="6888" max="6888" width="26.88671875" style="1" bestFit="1" customWidth="1"/>
    <col min="6889" max="6889" width="13.77734375" style="1" customWidth="1"/>
    <col min="6890" max="6890" width="5.44140625" style="1" bestFit="1" customWidth="1"/>
    <col min="6891" max="6891" width="8.88671875" style="1"/>
    <col min="6892" max="6892" width="9.33203125" style="1" bestFit="1" customWidth="1"/>
    <col min="6893" max="6893" width="12.109375" style="1" customWidth="1"/>
    <col min="6894" max="7141" width="8.88671875" style="1"/>
    <col min="7142" max="7142" width="5.6640625" style="1" customWidth="1"/>
    <col min="7143" max="7143" width="10.6640625" style="1" customWidth="1"/>
    <col min="7144" max="7144" width="26.88671875" style="1" bestFit="1" customWidth="1"/>
    <col min="7145" max="7145" width="13.77734375" style="1" customWidth="1"/>
    <col min="7146" max="7146" width="5.44140625" style="1" bestFit="1" customWidth="1"/>
    <col min="7147" max="7147" width="8.88671875" style="1"/>
    <col min="7148" max="7148" width="9.33203125" style="1" bestFit="1" customWidth="1"/>
    <col min="7149" max="7149" width="12.109375" style="1" customWidth="1"/>
    <col min="7150" max="7397" width="8.88671875" style="1"/>
    <col min="7398" max="7398" width="5.6640625" style="1" customWidth="1"/>
    <col min="7399" max="7399" width="10.6640625" style="1" customWidth="1"/>
    <col min="7400" max="7400" width="26.88671875" style="1" bestFit="1" customWidth="1"/>
    <col min="7401" max="7401" width="13.77734375" style="1" customWidth="1"/>
    <col min="7402" max="7402" width="5.44140625" style="1" bestFit="1" customWidth="1"/>
    <col min="7403" max="7403" width="8.88671875" style="1"/>
    <col min="7404" max="7404" width="9.33203125" style="1" bestFit="1" customWidth="1"/>
    <col min="7405" max="7405" width="12.109375" style="1" customWidth="1"/>
    <col min="7406" max="7653" width="8.88671875" style="1"/>
    <col min="7654" max="7654" width="5.6640625" style="1" customWidth="1"/>
    <col min="7655" max="7655" width="10.6640625" style="1" customWidth="1"/>
    <col min="7656" max="7656" width="26.88671875" style="1" bestFit="1" customWidth="1"/>
    <col min="7657" max="7657" width="13.77734375" style="1" customWidth="1"/>
    <col min="7658" max="7658" width="5.44140625" style="1" bestFit="1" customWidth="1"/>
    <col min="7659" max="7659" width="8.88671875" style="1"/>
    <col min="7660" max="7660" width="9.33203125" style="1" bestFit="1" customWidth="1"/>
    <col min="7661" max="7661" width="12.109375" style="1" customWidth="1"/>
    <col min="7662" max="7909" width="8.88671875" style="1"/>
    <col min="7910" max="7910" width="5.6640625" style="1" customWidth="1"/>
    <col min="7911" max="7911" width="10.6640625" style="1" customWidth="1"/>
    <col min="7912" max="7912" width="26.88671875" style="1" bestFit="1" customWidth="1"/>
    <col min="7913" max="7913" width="13.77734375" style="1" customWidth="1"/>
    <col min="7914" max="7914" width="5.44140625" style="1" bestFit="1" customWidth="1"/>
    <col min="7915" max="7915" width="8.88671875" style="1"/>
    <col min="7916" max="7916" width="9.33203125" style="1" bestFit="1" customWidth="1"/>
    <col min="7917" max="7917" width="12.109375" style="1" customWidth="1"/>
    <col min="7918" max="8165" width="8.88671875" style="1"/>
    <col min="8166" max="8166" width="5.6640625" style="1" customWidth="1"/>
    <col min="8167" max="8167" width="10.6640625" style="1" customWidth="1"/>
    <col min="8168" max="8168" width="26.88671875" style="1" bestFit="1" customWidth="1"/>
    <col min="8169" max="8169" width="13.77734375" style="1" customWidth="1"/>
    <col min="8170" max="8170" width="5.44140625" style="1" bestFit="1" customWidth="1"/>
    <col min="8171" max="8171" width="8.88671875" style="1"/>
    <col min="8172" max="8172" width="9.33203125" style="1" bestFit="1" customWidth="1"/>
    <col min="8173" max="8173" width="12.109375" style="1" customWidth="1"/>
    <col min="8174" max="8421" width="8.88671875" style="1"/>
    <col min="8422" max="8422" width="5.6640625" style="1" customWidth="1"/>
    <col min="8423" max="8423" width="10.6640625" style="1" customWidth="1"/>
    <col min="8424" max="8424" width="26.88671875" style="1" bestFit="1" customWidth="1"/>
    <col min="8425" max="8425" width="13.77734375" style="1" customWidth="1"/>
    <col min="8426" max="8426" width="5.44140625" style="1" bestFit="1" customWidth="1"/>
    <col min="8427" max="8427" width="8.88671875" style="1"/>
    <col min="8428" max="8428" width="9.33203125" style="1" bestFit="1" customWidth="1"/>
    <col min="8429" max="8429" width="12.109375" style="1" customWidth="1"/>
    <col min="8430" max="8677" width="8.88671875" style="1"/>
    <col min="8678" max="8678" width="5.6640625" style="1" customWidth="1"/>
    <col min="8679" max="8679" width="10.6640625" style="1" customWidth="1"/>
    <col min="8680" max="8680" width="26.88671875" style="1" bestFit="1" customWidth="1"/>
    <col min="8681" max="8681" width="13.77734375" style="1" customWidth="1"/>
    <col min="8682" max="8682" width="5.44140625" style="1" bestFit="1" customWidth="1"/>
    <col min="8683" max="8683" width="8.88671875" style="1"/>
    <col min="8684" max="8684" width="9.33203125" style="1" bestFit="1" customWidth="1"/>
    <col min="8685" max="8685" width="12.109375" style="1" customWidth="1"/>
    <col min="8686" max="8933" width="8.88671875" style="1"/>
    <col min="8934" max="8934" width="5.6640625" style="1" customWidth="1"/>
    <col min="8935" max="8935" width="10.6640625" style="1" customWidth="1"/>
    <col min="8936" max="8936" width="26.88671875" style="1" bestFit="1" customWidth="1"/>
    <col min="8937" max="8937" width="13.77734375" style="1" customWidth="1"/>
    <col min="8938" max="8938" width="5.44140625" style="1" bestFit="1" customWidth="1"/>
    <col min="8939" max="8939" width="8.88671875" style="1"/>
    <col min="8940" max="8940" width="9.33203125" style="1" bestFit="1" customWidth="1"/>
    <col min="8941" max="8941" width="12.109375" style="1" customWidth="1"/>
    <col min="8942" max="9189" width="8.88671875" style="1"/>
    <col min="9190" max="9190" width="5.6640625" style="1" customWidth="1"/>
    <col min="9191" max="9191" width="10.6640625" style="1" customWidth="1"/>
    <col min="9192" max="9192" width="26.88671875" style="1" bestFit="1" customWidth="1"/>
    <col min="9193" max="9193" width="13.77734375" style="1" customWidth="1"/>
    <col min="9194" max="9194" width="5.44140625" style="1" bestFit="1" customWidth="1"/>
    <col min="9195" max="9195" width="8.88671875" style="1"/>
    <col min="9196" max="9196" width="9.33203125" style="1" bestFit="1" customWidth="1"/>
    <col min="9197" max="9197" width="12.109375" style="1" customWidth="1"/>
    <col min="9198" max="9445" width="8.88671875" style="1"/>
    <col min="9446" max="9446" width="5.6640625" style="1" customWidth="1"/>
    <col min="9447" max="9447" width="10.6640625" style="1" customWidth="1"/>
    <col min="9448" max="9448" width="26.88671875" style="1" bestFit="1" customWidth="1"/>
    <col min="9449" max="9449" width="13.77734375" style="1" customWidth="1"/>
    <col min="9450" max="9450" width="5.44140625" style="1" bestFit="1" customWidth="1"/>
    <col min="9451" max="9451" width="8.88671875" style="1"/>
    <col min="9452" max="9452" width="9.33203125" style="1" bestFit="1" customWidth="1"/>
    <col min="9453" max="9453" width="12.109375" style="1" customWidth="1"/>
    <col min="9454" max="9701" width="8.88671875" style="1"/>
    <col min="9702" max="9702" width="5.6640625" style="1" customWidth="1"/>
    <col min="9703" max="9703" width="10.6640625" style="1" customWidth="1"/>
    <col min="9704" max="9704" width="26.88671875" style="1" bestFit="1" customWidth="1"/>
    <col min="9705" max="9705" width="13.77734375" style="1" customWidth="1"/>
    <col min="9706" max="9706" width="5.44140625" style="1" bestFit="1" customWidth="1"/>
    <col min="9707" max="9707" width="8.88671875" style="1"/>
    <col min="9708" max="9708" width="9.33203125" style="1" bestFit="1" customWidth="1"/>
    <col min="9709" max="9709" width="12.109375" style="1" customWidth="1"/>
    <col min="9710" max="9957" width="8.88671875" style="1"/>
    <col min="9958" max="9958" width="5.6640625" style="1" customWidth="1"/>
    <col min="9959" max="9959" width="10.6640625" style="1" customWidth="1"/>
    <col min="9960" max="9960" width="26.88671875" style="1" bestFit="1" customWidth="1"/>
    <col min="9961" max="9961" width="13.77734375" style="1" customWidth="1"/>
    <col min="9962" max="9962" width="5.44140625" style="1" bestFit="1" customWidth="1"/>
    <col min="9963" max="9963" width="8.88671875" style="1"/>
    <col min="9964" max="9964" width="9.33203125" style="1" bestFit="1" customWidth="1"/>
    <col min="9965" max="9965" width="12.109375" style="1" customWidth="1"/>
    <col min="9966" max="10213" width="8.88671875" style="1"/>
    <col min="10214" max="10214" width="5.6640625" style="1" customWidth="1"/>
    <col min="10215" max="10215" width="10.6640625" style="1" customWidth="1"/>
    <col min="10216" max="10216" width="26.88671875" style="1" bestFit="1" customWidth="1"/>
    <col min="10217" max="10217" width="13.77734375" style="1" customWidth="1"/>
    <col min="10218" max="10218" width="5.44140625" style="1" bestFit="1" customWidth="1"/>
    <col min="10219" max="10219" width="8.88671875" style="1"/>
    <col min="10220" max="10220" width="9.33203125" style="1" bestFit="1" customWidth="1"/>
    <col min="10221" max="10221" width="12.109375" style="1" customWidth="1"/>
    <col min="10222" max="10469" width="8.88671875" style="1"/>
    <col min="10470" max="10470" width="5.6640625" style="1" customWidth="1"/>
    <col min="10471" max="10471" width="10.6640625" style="1" customWidth="1"/>
    <col min="10472" max="10472" width="26.88671875" style="1" bestFit="1" customWidth="1"/>
    <col min="10473" max="10473" width="13.77734375" style="1" customWidth="1"/>
    <col min="10474" max="10474" width="5.44140625" style="1" bestFit="1" customWidth="1"/>
    <col min="10475" max="10475" width="8.88671875" style="1"/>
    <col min="10476" max="10476" width="9.33203125" style="1" bestFit="1" customWidth="1"/>
    <col min="10477" max="10477" width="12.109375" style="1" customWidth="1"/>
    <col min="10478" max="10725" width="8.88671875" style="1"/>
    <col min="10726" max="10726" width="5.6640625" style="1" customWidth="1"/>
    <col min="10727" max="10727" width="10.6640625" style="1" customWidth="1"/>
    <col min="10728" max="10728" width="26.88671875" style="1" bestFit="1" customWidth="1"/>
    <col min="10729" max="10729" width="13.77734375" style="1" customWidth="1"/>
    <col min="10730" max="10730" width="5.44140625" style="1" bestFit="1" customWidth="1"/>
    <col min="10731" max="10731" width="8.88671875" style="1"/>
    <col min="10732" max="10732" width="9.33203125" style="1" bestFit="1" customWidth="1"/>
    <col min="10733" max="10733" width="12.109375" style="1" customWidth="1"/>
    <col min="10734" max="10981" width="8.88671875" style="1"/>
    <col min="10982" max="10982" width="5.6640625" style="1" customWidth="1"/>
    <col min="10983" max="10983" width="10.6640625" style="1" customWidth="1"/>
    <col min="10984" max="10984" width="26.88671875" style="1" bestFit="1" customWidth="1"/>
    <col min="10985" max="10985" width="13.77734375" style="1" customWidth="1"/>
    <col min="10986" max="10986" width="5.44140625" style="1" bestFit="1" customWidth="1"/>
    <col min="10987" max="10987" width="8.88671875" style="1"/>
    <col min="10988" max="10988" width="9.33203125" style="1" bestFit="1" customWidth="1"/>
    <col min="10989" max="10989" width="12.109375" style="1" customWidth="1"/>
    <col min="10990" max="11237" width="8.88671875" style="1"/>
    <col min="11238" max="11238" width="5.6640625" style="1" customWidth="1"/>
    <col min="11239" max="11239" width="10.6640625" style="1" customWidth="1"/>
    <col min="11240" max="11240" width="26.88671875" style="1" bestFit="1" customWidth="1"/>
    <col min="11241" max="11241" width="13.77734375" style="1" customWidth="1"/>
    <col min="11242" max="11242" width="5.44140625" style="1" bestFit="1" customWidth="1"/>
    <col min="11243" max="11243" width="8.88671875" style="1"/>
    <col min="11244" max="11244" width="9.33203125" style="1" bestFit="1" customWidth="1"/>
    <col min="11245" max="11245" width="12.109375" style="1" customWidth="1"/>
    <col min="11246" max="11493" width="8.88671875" style="1"/>
    <col min="11494" max="11494" width="5.6640625" style="1" customWidth="1"/>
    <col min="11495" max="11495" width="10.6640625" style="1" customWidth="1"/>
    <col min="11496" max="11496" width="26.88671875" style="1" bestFit="1" customWidth="1"/>
    <col min="11497" max="11497" width="13.77734375" style="1" customWidth="1"/>
    <col min="11498" max="11498" width="5.44140625" style="1" bestFit="1" customWidth="1"/>
    <col min="11499" max="11499" width="8.88671875" style="1"/>
    <col min="11500" max="11500" width="9.33203125" style="1" bestFit="1" customWidth="1"/>
    <col min="11501" max="11501" width="12.109375" style="1" customWidth="1"/>
    <col min="11502" max="11749" width="8.88671875" style="1"/>
    <col min="11750" max="11750" width="5.6640625" style="1" customWidth="1"/>
    <col min="11751" max="11751" width="10.6640625" style="1" customWidth="1"/>
    <col min="11752" max="11752" width="26.88671875" style="1" bestFit="1" customWidth="1"/>
    <col min="11753" max="11753" width="13.77734375" style="1" customWidth="1"/>
    <col min="11754" max="11754" width="5.44140625" style="1" bestFit="1" customWidth="1"/>
    <col min="11755" max="11755" width="8.88671875" style="1"/>
    <col min="11756" max="11756" width="9.33203125" style="1" bestFit="1" customWidth="1"/>
    <col min="11757" max="11757" width="12.109375" style="1" customWidth="1"/>
    <col min="11758" max="12005" width="8.88671875" style="1"/>
    <col min="12006" max="12006" width="5.6640625" style="1" customWidth="1"/>
    <col min="12007" max="12007" width="10.6640625" style="1" customWidth="1"/>
    <col min="12008" max="12008" width="26.88671875" style="1" bestFit="1" customWidth="1"/>
    <col min="12009" max="12009" width="13.77734375" style="1" customWidth="1"/>
    <col min="12010" max="12010" width="5.44140625" style="1" bestFit="1" customWidth="1"/>
    <col min="12011" max="12011" width="8.88671875" style="1"/>
    <col min="12012" max="12012" width="9.33203125" style="1" bestFit="1" customWidth="1"/>
    <col min="12013" max="12013" width="12.109375" style="1" customWidth="1"/>
    <col min="12014" max="12261" width="8.88671875" style="1"/>
    <col min="12262" max="12262" width="5.6640625" style="1" customWidth="1"/>
    <col min="12263" max="12263" width="10.6640625" style="1" customWidth="1"/>
    <col min="12264" max="12264" width="26.88671875" style="1" bestFit="1" customWidth="1"/>
    <col min="12265" max="12265" width="13.77734375" style="1" customWidth="1"/>
    <col min="12266" max="12266" width="5.44140625" style="1" bestFit="1" customWidth="1"/>
    <col min="12267" max="12267" width="8.88671875" style="1"/>
    <col min="12268" max="12268" width="9.33203125" style="1" bestFit="1" customWidth="1"/>
    <col min="12269" max="12269" width="12.109375" style="1" customWidth="1"/>
    <col min="12270" max="12517" width="8.88671875" style="1"/>
    <col min="12518" max="12518" width="5.6640625" style="1" customWidth="1"/>
    <col min="12519" max="12519" width="10.6640625" style="1" customWidth="1"/>
    <col min="12520" max="12520" width="26.88671875" style="1" bestFit="1" customWidth="1"/>
    <col min="12521" max="12521" width="13.77734375" style="1" customWidth="1"/>
    <col min="12522" max="12522" width="5.44140625" style="1" bestFit="1" customWidth="1"/>
    <col min="12523" max="12523" width="8.88671875" style="1"/>
    <col min="12524" max="12524" width="9.33203125" style="1" bestFit="1" customWidth="1"/>
    <col min="12525" max="12525" width="12.109375" style="1" customWidth="1"/>
    <col min="12526" max="12773" width="8.88671875" style="1"/>
    <col min="12774" max="12774" width="5.6640625" style="1" customWidth="1"/>
    <col min="12775" max="12775" width="10.6640625" style="1" customWidth="1"/>
    <col min="12776" max="12776" width="26.88671875" style="1" bestFit="1" customWidth="1"/>
    <col min="12777" max="12777" width="13.77734375" style="1" customWidth="1"/>
    <col min="12778" max="12778" width="5.44140625" style="1" bestFit="1" customWidth="1"/>
    <col min="12779" max="12779" width="8.88671875" style="1"/>
    <col min="12780" max="12780" width="9.33203125" style="1" bestFit="1" customWidth="1"/>
    <col min="12781" max="12781" width="12.109375" style="1" customWidth="1"/>
    <col min="12782" max="13029" width="8.88671875" style="1"/>
    <col min="13030" max="13030" width="5.6640625" style="1" customWidth="1"/>
    <col min="13031" max="13031" width="10.6640625" style="1" customWidth="1"/>
    <col min="13032" max="13032" width="26.88671875" style="1" bestFit="1" customWidth="1"/>
    <col min="13033" max="13033" width="13.77734375" style="1" customWidth="1"/>
    <col min="13034" max="13034" width="5.44140625" style="1" bestFit="1" customWidth="1"/>
    <col min="13035" max="13035" width="8.88671875" style="1"/>
    <col min="13036" max="13036" width="9.33203125" style="1" bestFit="1" customWidth="1"/>
    <col min="13037" max="13037" width="12.109375" style="1" customWidth="1"/>
    <col min="13038" max="13285" width="8.88671875" style="1"/>
    <col min="13286" max="13286" width="5.6640625" style="1" customWidth="1"/>
    <col min="13287" max="13287" width="10.6640625" style="1" customWidth="1"/>
    <col min="13288" max="13288" width="26.88671875" style="1" bestFit="1" customWidth="1"/>
    <col min="13289" max="13289" width="13.77734375" style="1" customWidth="1"/>
    <col min="13290" max="13290" width="5.44140625" style="1" bestFit="1" customWidth="1"/>
    <col min="13291" max="13291" width="8.88671875" style="1"/>
    <col min="13292" max="13292" width="9.33203125" style="1" bestFit="1" customWidth="1"/>
    <col min="13293" max="13293" width="12.109375" style="1" customWidth="1"/>
    <col min="13294" max="13541" width="8.88671875" style="1"/>
    <col min="13542" max="13542" width="5.6640625" style="1" customWidth="1"/>
    <col min="13543" max="13543" width="10.6640625" style="1" customWidth="1"/>
    <col min="13544" max="13544" width="26.88671875" style="1" bestFit="1" customWidth="1"/>
    <col min="13545" max="13545" width="13.77734375" style="1" customWidth="1"/>
    <col min="13546" max="13546" width="5.44140625" style="1" bestFit="1" customWidth="1"/>
    <col min="13547" max="13547" width="8.88671875" style="1"/>
    <col min="13548" max="13548" width="9.33203125" style="1" bestFit="1" customWidth="1"/>
    <col min="13549" max="13549" width="12.109375" style="1" customWidth="1"/>
    <col min="13550" max="13797" width="8.88671875" style="1"/>
    <col min="13798" max="13798" width="5.6640625" style="1" customWidth="1"/>
    <col min="13799" max="13799" width="10.6640625" style="1" customWidth="1"/>
    <col min="13800" max="13800" width="26.88671875" style="1" bestFit="1" customWidth="1"/>
    <col min="13801" max="13801" width="13.77734375" style="1" customWidth="1"/>
    <col min="13802" max="13802" width="5.44140625" style="1" bestFit="1" customWidth="1"/>
    <col min="13803" max="13803" width="8.88671875" style="1"/>
    <col min="13804" max="13804" width="9.33203125" style="1" bestFit="1" customWidth="1"/>
    <col min="13805" max="13805" width="12.109375" style="1" customWidth="1"/>
    <col min="13806" max="14053" width="8.88671875" style="1"/>
    <col min="14054" max="14054" width="5.6640625" style="1" customWidth="1"/>
    <col min="14055" max="14055" width="10.6640625" style="1" customWidth="1"/>
    <col min="14056" max="14056" width="26.88671875" style="1" bestFit="1" customWidth="1"/>
    <col min="14057" max="14057" width="13.77734375" style="1" customWidth="1"/>
    <col min="14058" max="14058" width="5.44140625" style="1" bestFit="1" customWidth="1"/>
    <col min="14059" max="14059" width="8.88671875" style="1"/>
    <col min="14060" max="14060" width="9.33203125" style="1" bestFit="1" customWidth="1"/>
    <col min="14061" max="14061" width="12.109375" style="1" customWidth="1"/>
    <col min="14062" max="14309" width="8.88671875" style="1"/>
    <col min="14310" max="14310" width="5.6640625" style="1" customWidth="1"/>
    <col min="14311" max="14311" width="10.6640625" style="1" customWidth="1"/>
    <col min="14312" max="14312" width="26.88671875" style="1" bestFit="1" customWidth="1"/>
    <col min="14313" max="14313" width="13.77734375" style="1" customWidth="1"/>
    <col min="14314" max="14314" width="5.44140625" style="1" bestFit="1" customWidth="1"/>
    <col min="14315" max="14315" width="8.88671875" style="1"/>
    <col min="14316" max="14316" width="9.33203125" style="1" bestFit="1" customWidth="1"/>
    <col min="14317" max="14317" width="12.109375" style="1" customWidth="1"/>
    <col min="14318" max="14565" width="8.88671875" style="1"/>
    <col min="14566" max="14566" width="5.6640625" style="1" customWidth="1"/>
    <col min="14567" max="14567" width="10.6640625" style="1" customWidth="1"/>
    <col min="14568" max="14568" width="26.88671875" style="1" bestFit="1" customWidth="1"/>
    <col min="14569" max="14569" width="13.77734375" style="1" customWidth="1"/>
    <col min="14570" max="14570" width="5.44140625" style="1" bestFit="1" customWidth="1"/>
    <col min="14571" max="14571" width="8.88671875" style="1"/>
    <col min="14572" max="14572" width="9.33203125" style="1" bestFit="1" customWidth="1"/>
    <col min="14573" max="14573" width="12.109375" style="1" customWidth="1"/>
    <col min="14574" max="14821" width="8.88671875" style="1"/>
    <col min="14822" max="14822" width="5.6640625" style="1" customWidth="1"/>
    <col min="14823" max="14823" width="10.6640625" style="1" customWidth="1"/>
    <col min="14824" max="14824" width="26.88671875" style="1" bestFit="1" customWidth="1"/>
    <col min="14825" max="14825" width="13.77734375" style="1" customWidth="1"/>
    <col min="14826" max="14826" width="5.44140625" style="1" bestFit="1" customWidth="1"/>
    <col min="14827" max="14827" width="8.88671875" style="1"/>
    <col min="14828" max="14828" width="9.33203125" style="1" bestFit="1" customWidth="1"/>
    <col min="14829" max="14829" width="12.109375" style="1" customWidth="1"/>
    <col min="14830" max="15077" width="8.88671875" style="1"/>
    <col min="15078" max="15078" width="5.6640625" style="1" customWidth="1"/>
    <col min="15079" max="15079" width="10.6640625" style="1" customWidth="1"/>
    <col min="15080" max="15080" width="26.88671875" style="1" bestFit="1" customWidth="1"/>
    <col min="15081" max="15081" width="13.77734375" style="1" customWidth="1"/>
    <col min="15082" max="15082" width="5.44140625" style="1" bestFit="1" customWidth="1"/>
    <col min="15083" max="15083" width="8.88671875" style="1"/>
    <col min="15084" max="15084" width="9.33203125" style="1" bestFit="1" customWidth="1"/>
    <col min="15085" max="15085" width="12.109375" style="1" customWidth="1"/>
    <col min="15086" max="15333" width="8.88671875" style="1"/>
    <col min="15334" max="15334" width="5.6640625" style="1" customWidth="1"/>
    <col min="15335" max="15335" width="10.6640625" style="1" customWidth="1"/>
    <col min="15336" max="15336" width="26.88671875" style="1" bestFit="1" customWidth="1"/>
    <col min="15337" max="15337" width="13.77734375" style="1" customWidth="1"/>
    <col min="15338" max="15338" width="5.44140625" style="1" bestFit="1" customWidth="1"/>
    <col min="15339" max="15339" width="8.88671875" style="1"/>
    <col min="15340" max="15340" width="9.33203125" style="1" bestFit="1" customWidth="1"/>
    <col min="15341" max="15341" width="12.109375" style="1" customWidth="1"/>
    <col min="15342" max="15589" width="8.88671875" style="1"/>
    <col min="15590" max="15590" width="5.6640625" style="1" customWidth="1"/>
    <col min="15591" max="15591" width="10.6640625" style="1" customWidth="1"/>
    <col min="15592" max="15592" width="26.88671875" style="1" bestFit="1" customWidth="1"/>
    <col min="15593" max="15593" width="13.77734375" style="1" customWidth="1"/>
    <col min="15594" max="15594" width="5.44140625" style="1" bestFit="1" customWidth="1"/>
    <col min="15595" max="15595" width="8.88671875" style="1"/>
    <col min="15596" max="15596" width="9.33203125" style="1" bestFit="1" customWidth="1"/>
    <col min="15597" max="15597" width="12.109375" style="1" customWidth="1"/>
    <col min="15598" max="15845" width="8.88671875" style="1"/>
    <col min="15846" max="15846" width="5.6640625" style="1" customWidth="1"/>
    <col min="15847" max="15847" width="10.6640625" style="1" customWidth="1"/>
    <col min="15848" max="15848" width="26.88671875" style="1" bestFit="1" customWidth="1"/>
    <col min="15849" max="15849" width="13.77734375" style="1" customWidth="1"/>
    <col min="15850" max="15850" width="5.44140625" style="1" bestFit="1" customWidth="1"/>
    <col min="15851" max="15851" width="8.88671875" style="1"/>
    <col min="15852" max="15852" width="9.33203125" style="1" bestFit="1" customWidth="1"/>
    <col min="15853" max="15853" width="12.109375" style="1" customWidth="1"/>
    <col min="15854" max="16101" width="8.88671875" style="1"/>
    <col min="16102" max="16102" width="5.6640625" style="1" customWidth="1"/>
    <col min="16103" max="16103" width="10.6640625" style="1" customWidth="1"/>
    <col min="16104" max="16104" width="26.88671875" style="1" bestFit="1" customWidth="1"/>
    <col min="16105" max="16105" width="13.77734375" style="1" customWidth="1"/>
    <col min="16106" max="16106" width="5.44140625" style="1" bestFit="1" customWidth="1"/>
    <col min="16107" max="16107" width="8.88671875" style="1"/>
    <col min="16108" max="16108" width="9.33203125" style="1" bestFit="1" customWidth="1"/>
    <col min="16109" max="16109" width="12.109375" style="1" customWidth="1"/>
    <col min="16110" max="16375" width="8.88671875" style="1"/>
    <col min="16376" max="16382" width="8.88671875" style="1" customWidth="1"/>
    <col min="16383" max="16384" width="8.88671875" style="1"/>
  </cols>
  <sheetData>
    <row r="1" spans="1:14" ht="31.95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14.25" customHeight="1">
      <c r="A2" s="90" t="s">
        <v>1</v>
      </c>
      <c r="B2" s="88" t="s">
        <v>124</v>
      </c>
      <c r="C2" s="91" t="s">
        <v>126</v>
      </c>
      <c r="D2" s="92" t="s">
        <v>130</v>
      </c>
      <c r="E2" s="93" t="s">
        <v>2</v>
      </c>
      <c r="F2" s="94" t="s">
        <v>3</v>
      </c>
      <c r="G2" s="94" t="s">
        <v>4</v>
      </c>
      <c r="H2" s="88" t="s">
        <v>5</v>
      </c>
      <c r="I2" s="95" t="s">
        <v>6</v>
      </c>
      <c r="J2" s="86" t="s">
        <v>7</v>
      </c>
      <c r="K2" s="88" t="s">
        <v>8</v>
      </c>
      <c r="L2" s="97" t="s">
        <v>104</v>
      </c>
      <c r="M2" s="98"/>
      <c r="N2" s="99"/>
    </row>
    <row r="3" spans="1:14" ht="29.25" customHeight="1">
      <c r="A3" s="90"/>
      <c r="B3" s="88"/>
      <c r="C3" s="91"/>
      <c r="D3" s="92"/>
      <c r="E3" s="93"/>
      <c r="F3" s="94"/>
      <c r="G3" s="94"/>
      <c r="H3" s="88"/>
      <c r="I3" s="96"/>
      <c r="J3" s="87"/>
      <c r="K3" s="88"/>
      <c r="L3" s="55" t="s">
        <v>98</v>
      </c>
      <c r="M3" s="55" t="s">
        <v>148</v>
      </c>
      <c r="N3" s="55" t="s">
        <v>103</v>
      </c>
    </row>
    <row r="4" spans="1:14" s="11" customFormat="1" ht="39.6" customHeight="1">
      <c r="A4" s="2">
        <v>1</v>
      </c>
      <c r="B4" s="3" t="s">
        <v>120</v>
      </c>
      <c r="C4" s="4" t="s">
        <v>122</v>
      </c>
      <c r="D4" s="5" t="s">
        <v>128</v>
      </c>
      <c r="E4" s="6" t="s">
        <v>10</v>
      </c>
      <c r="F4" s="7"/>
      <c r="G4" s="7">
        <v>1.32E-2</v>
      </c>
      <c r="H4" s="8" t="s">
        <v>11</v>
      </c>
      <c r="I4" s="9">
        <v>3</v>
      </c>
      <c r="J4" s="10"/>
      <c r="K4" s="10">
        <v>100000</v>
      </c>
      <c r="L4" s="8">
        <v>0.16189999999999999</v>
      </c>
      <c r="M4" s="67">
        <f>VLOOKUP(C4,'[1]中盛11-临时价格协议'!$B$9:$G$31,6,0)</f>
        <v>0.185</v>
      </c>
      <c r="N4" s="67">
        <v>0.105138</v>
      </c>
    </row>
    <row r="5" spans="1:14" s="11" customFormat="1" ht="39.6" customHeight="1">
      <c r="A5" s="2">
        <v>2</v>
      </c>
      <c r="B5" s="3" t="s">
        <v>9</v>
      </c>
      <c r="C5" s="4" t="s">
        <v>12</v>
      </c>
      <c r="D5" s="5" t="s">
        <v>13</v>
      </c>
      <c r="E5" s="6" t="s">
        <v>10</v>
      </c>
      <c r="F5" s="7"/>
      <c r="G5" s="7">
        <v>1.7600000000000001E-2</v>
      </c>
      <c r="H5" s="8" t="s">
        <v>11</v>
      </c>
      <c r="I5" s="9">
        <v>3</v>
      </c>
      <c r="J5" s="10"/>
      <c r="K5" s="10">
        <v>100000</v>
      </c>
      <c r="L5" s="8">
        <v>0.21590000000000001</v>
      </c>
      <c r="M5" s="67">
        <f>VLOOKUP(C5,'[1]中盛11-临时价格协议'!$B$9:$G$31,6,0)</f>
        <v>0.246</v>
      </c>
      <c r="N5" s="67">
        <v>0.140184</v>
      </c>
    </row>
    <row r="6" spans="1:14" s="11" customFormat="1" ht="39.6" customHeight="1">
      <c r="A6" s="2">
        <v>3</v>
      </c>
      <c r="B6" s="3" t="s">
        <v>9</v>
      </c>
      <c r="C6" s="4" t="s">
        <v>14</v>
      </c>
      <c r="D6" s="5" t="s">
        <v>15</v>
      </c>
      <c r="E6" s="6" t="s">
        <v>10</v>
      </c>
      <c r="F6" s="7"/>
      <c r="G6" s="7">
        <v>1.0999999999999999E-2</v>
      </c>
      <c r="H6" s="8" t="s">
        <v>11</v>
      </c>
      <c r="I6" s="9">
        <v>2</v>
      </c>
      <c r="J6" s="10"/>
      <c r="K6" s="10">
        <v>100000</v>
      </c>
      <c r="L6" s="8">
        <v>0.13489999999999999</v>
      </c>
      <c r="M6" s="67">
        <f>VLOOKUP(C6,'[1]中盛11-临时价格协议'!$B$9:$G$31,6,0)</f>
        <v>0.154</v>
      </c>
      <c r="N6" s="67">
        <v>8.7614999999999998E-2</v>
      </c>
    </row>
    <row r="7" spans="1:14" s="11" customFormat="1" ht="39.6" customHeight="1">
      <c r="A7" s="2">
        <v>4</v>
      </c>
      <c r="B7" s="3" t="s">
        <v>9</v>
      </c>
      <c r="C7" s="12" t="s">
        <v>16</v>
      </c>
      <c r="D7" s="13" t="s">
        <v>15</v>
      </c>
      <c r="E7" s="6" t="s">
        <v>17</v>
      </c>
      <c r="F7" s="7"/>
      <c r="G7" s="7">
        <v>7.0000000000000001E-3</v>
      </c>
      <c r="H7" s="8" t="s">
        <v>18</v>
      </c>
      <c r="I7" s="9">
        <v>2</v>
      </c>
      <c r="J7" s="10"/>
      <c r="K7" s="10">
        <v>100000</v>
      </c>
      <c r="L7" s="8">
        <v>8.589999999999999E-2</v>
      </c>
      <c r="M7" s="67">
        <f>VLOOKUP(C7,'[1]中盛11-临时价格协议'!$B$9:$G$31,6,0)</f>
        <v>0.122</v>
      </c>
      <c r="N7" s="67">
        <v>5.5754999999999999E-2</v>
      </c>
    </row>
    <row r="8" spans="1:14" s="11" customFormat="1" ht="39.6" customHeight="1">
      <c r="A8" s="14">
        <v>5</v>
      </c>
      <c r="B8" s="15" t="s">
        <v>9</v>
      </c>
      <c r="C8" s="16" t="s">
        <v>19</v>
      </c>
      <c r="D8" s="17" t="s">
        <v>20</v>
      </c>
      <c r="E8" s="18" t="s">
        <v>17</v>
      </c>
      <c r="F8" s="19"/>
      <c r="G8" s="19"/>
      <c r="H8" s="20" t="s">
        <v>21</v>
      </c>
      <c r="I8" s="21">
        <v>8</v>
      </c>
      <c r="J8" s="22" t="s">
        <v>22</v>
      </c>
      <c r="K8" s="23">
        <v>50000</v>
      </c>
      <c r="L8" s="113">
        <v>3</v>
      </c>
      <c r="M8" s="67">
        <f>VLOOKUP(C8,'[1]中盛11-临时价格协议'!$B$9:$G$31,6,0)</f>
        <v>3.05</v>
      </c>
      <c r="N8" s="67">
        <v>2.2788650000000001</v>
      </c>
    </row>
    <row r="9" spans="1:14" s="11" customFormat="1" ht="39.6" customHeight="1">
      <c r="A9" s="2">
        <v>6</v>
      </c>
      <c r="B9" s="3" t="s">
        <v>9</v>
      </c>
      <c r="C9" s="4" t="s">
        <v>23</v>
      </c>
      <c r="D9" s="5" t="s">
        <v>24</v>
      </c>
      <c r="E9" s="6" t="s">
        <v>17</v>
      </c>
      <c r="F9" s="7"/>
      <c r="G9" s="7">
        <v>1.04E-2</v>
      </c>
      <c r="H9" s="24" t="s">
        <v>11</v>
      </c>
      <c r="I9" s="9">
        <v>2</v>
      </c>
      <c r="J9" s="10"/>
      <c r="K9" s="8">
        <v>50000</v>
      </c>
      <c r="L9" s="8">
        <v>0.1275</v>
      </c>
      <c r="M9" s="67">
        <f>VLOOKUP(C9,'[1]中盛11-临时价格协议'!$B$9:$G$31,6,0)</f>
        <v>0.14000000000000001</v>
      </c>
      <c r="N9" s="67">
        <v>8.2835999999999993E-2</v>
      </c>
    </row>
    <row r="10" spans="1:14" s="11" customFormat="1" ht="39.6" hidden="1" customHeight="1">
      <c r="A10" s="14">
        <v>7</v>
      </c>
      <c r="B10" s="15" t="s">
        <v>9</v>
      </c>
      <c r="C10" s="25" t="s">
        <v>25</v>
      </c>
      <c r="D10" s="26" t="s">
        <v>26</v>
      </c>
      <c r="E10" s="27" t="s">
        <v>17</v>
      </c>
      <c r="F10" s="28"/>
      <c r="G10" s="28"/>
      <c r="H10" s="29"/>
      <c r="I10" s="30"/>
      <c r="J10" s="31" t="s">
        <v>27</v>
      </c>
      <c r="K10" s="32">
        <v>50000</v>
      </c>
      <c r="L10" s="71">
        <v>5.77</v>
      </c>
      <c r="M10" s="67">
        <f>VLOOKUP(C10,'[1]中盛11-临时价格协议'!$B$9:$G$31,6,0)</f>
        <v>4.72</v>
      </c>
      <c r="N10" s="67">
        <v>3.5947615000000002</v>
      </c>
    </row>
    <row r="11" spans="1:14" s="11" customFormat="1" ht="39.6" hidden="1" customHeight="1">
      <c r="A11" s="2">
        <v>8</v>
      </c>
      <c r="B11" s="3" t="s">
        <v>9</v>
      </c>
      <c r="C11" s="12" t="s">
        <v>28</v>
      </c>
      <c r="D11" s="33" t="s">
        <v>29</v>
      </c>
      <c r="E11" s="6" t="s">
        <v>17</v>
      </c>
      <c r="F11" s="7"/>
      <c r="G11" s="7">
        <v>9.2799999999999994E-2</v>
      </c>
      <c r="H11" s="24" t="s">
        <v>30</v>
      </c>
      <c r="I11" s="9" t="s">
        <v>31</v>
      </c>
      <c r="J11" s="10"/>
      <c r="K11" s="8">
        <v>50000</v>
      </c>
      <c r="L11" s="71">
        <v>4.5</v>
      </c>
      <c r="M11" s="67">
        <f>VLOOKUP(C11,'[1]中盛11-临时价格协议'!$B$9:$G$31,6,0)</f>
        <v>3.6160000000000001</v>
      </c>
      <c r="N11" s="67">
        <v>1.6817248000000002</v>
      </c>
    </row>
    <row r="12" spans="1:14" s="11" customFormat="1" ht="39.6" customHeight="1">
      <c r="A12" s="2">
        <v>9</v>
      </c>
      <c r="B12" s="3" t="s">
        <v>9</v>
      </c>
      <c r="C12" s="12" t="s">
        <v>32</v>
      </c>
      <c r="D12" s="33" t="s">
        <v>33</v>
      </c>
      <c r="E12" s="6" t="s">
        <v>17</v>
      </c>
      <c r="F12" s="7"/>
      <c r="G12" s="7">
        <v>2E-3</v>
      </c>
      <c r="H12" s="24" t="s">
        <v>34</v>
      </c>
      <c r="I12" s="9">
        <v>2</v>
      </c>
      <c r="J12" s="34" t="s">
        <v>35</v>
      </c>
      <c r="K12" s="10">
        <v>100000</v>
      </c>
      <c r="L12" s="8">
        <v>0.20219999999999999</v>
      </c>
      <c r="M12" s="67">
        <f>VLOOKUP(C12,'[1]中盛11-临时价格协议'!$B$9:$G$31,6,0)</f>
        <v>0.23699999999999999</v>
      </c>
      <c r="N12" s="67">
        <v>0.12544000000000002</v>
      </c>
    </row>
    <row r="13" spans="1:14" s="11" customFormat="1" ht="39.6" customHeight="1">
      <c r="A13" s="2">
        <v>16</v>
      </c>
      <c r="B13" s="3" t="s">
        <v>9</v>
      </c>
      <c r="C13" s="4" t="s">
        <v>36</v>
      </c>
      <c r="D13" s="5" t="s">
        <v>37</v>
      </c>
      <c r="E13" s="6" t="s">
        <v>10</v>
      </c>
      <c r="F13" s="7"/>
      <c r="G13" s="7">
        <v>5.9999999999999995E-4</v>
      </c>
      <c r="H13" s="8" t="s">
        <v>34</v>
      </c>
      <c r="I13" s="9">
        <v>0.6</v>
      </c>
      <c r="J13" s="34" t="s">
        <v>38</v>
      </c>
      <c r="K13" s="8">
        <v>50000</v>
      </c>
      <c r="L13" s="8">
        <v>7.1800000000000003E-2</v>
      </c>
      <c r="M13" s="67">
        <f>VLOOKUP(C13,'[1]中盛11-临时价格协议'!$B$9:$G$31,6,0)</f>
        <v>0.19</v>
      </c>
      <c r="N13" s="67">
        <v>0.11345600000000002</v>
      </c>
    </row>
    <row r="14" spans="1:14" s="11" customFormat="1" ht="39.6" customHeight="1">
      <c r="A14" s="2">
        <v>17</v>
      </c>
      <c r="B14" s="3" t="s">
        <v>9</v>
      </c>
      <c r="C14" s="4" t="s">
        <v>39</v>
      </c>
      <c r="D14" s="5" t="s">
        <v>40</v>
      </c>
      <c r="E14" s="6" t="s">
        <v>10</v>
      </c>
      <c r="F14" s="7"/>
      <c r="G14" s="7">
        <v>4.0000000000000001E-3</v>
      </c>
      <c r="H14" s="8" t="s">
        <v>34</v>
      </c>
      <c r="I14" s="9">
        <v>1</v>
      </c>
      <c r="J14" s="34" t="s">
        <v>38</v>
      </c>
      <c r="K14" s="8">
        <v>50000</v>
      </c>
      <c r="L14" s="8">
        <v>0.13489999999999999</v>
      </c>
      <c r="M14" s="67">
        <f>VLOOKUP(C14,'[1]中盛11-临时价格协议'!$B$9:$G$31,6,0)</f>
        <v>0.19</v>
      </c>
      <c r="N14" s="67">
        <v>0.14963200000000001</v>
      </c>
    </row>
    <row r="15" spans="1:14" s="11" customFormat="1" ht="39.6" customHeight="1">
      <c r="A15" s="2">
        <v>18</v>
      </c>
      <c r="B15" s="3" t="s">
        <v>9</v>
      </c>
      <c r="C15" s="4" t="s">
        <v>41</v>
      </c>
      <c r="D15" s="5" t="s">
        <v>42</v>
      </c>
      <c r="E15" s="6" t="s">
        <v>10</v>
      </c>
      <c r="F15" s="7"/>
      <c r="G15" s="35">
        <v>1E-4</v>
      </c>
      <c r="H15" s="8" t="s">
        <v>43</v>
      </c>
      <c r="I15" s="9">
        <v>0.8</v>
      </c>
      <c r="J15" s="34" t="s">
        <v>44</v>
      </c>
      <c r="K15" s="8">
        <v>50000</v>
      </c>
      <c r="L15" s="62">
        <v>0.15</v>
      </c>
      <c r="M15" s="67">
        <f>VLOOKUP(C15,'[1]中盛11-临时价格协议'!$B$9:$G$31,6,0)</f>
        <v>0.214</v>
      </c>
      <c r="N15" s="67"/>
    </row>
    <row r="16" spans="1:14" s="11" customFormat="1" ht="39.6" customHeight="1">
      <c r="A16" s="2">
        <v>19</v>
      </c>
      <c r="B16" s="3" t="s">
        <v>9</v>
      </c>
      <c r="C16" s="4" t="s">
        <v>45</v>
      </c>
      <c r="D16" s="5" t="s">
        <v>46</v>
      </c>
      <c r="E16" s="6" t="s">
        <v>10</v>
      </c>
      <c r="F16" s="7"/>
      <c r="G16" s="7">
        <v>2.0000000000000001E-4</v>
      </c>
      <c r="H16" s="8" t="s">
        <v>43</v>
      </c>
      <c r="I16" s="9">
        <v>0.8</v>
      </c>
      <c r="J16" s="34" t="s">
        <v>44</v>
      </c>
      <c r="K16" s="8">
        <v>50000</v>
      </c>
      <c r="L16" s="62">
        <v>0.15</v>
      </c>
      <c r="M16" s="67">
        <f>VLOOKUP(C16,'[1]中盛11-临时价格协议'!$B$9:$G$31,6,0)</f>
        <v>0.214</v>
      </c>
      <c r="N16" s="67"/>
    </row>
    <row r="17" spans="1:15" s="11" customFormat="1" ht="39.6" customHeight="1">
      <c r="A17" s="2">
        <v>21</v>
      </c>
      <c r="B17" s="3" t="s">
        <v>9</v>
      </c>
      <c r="C17" s="4" t="s">
        <v>47</v>
      </c>
      <c r="D17" s="36" t="s">
        <v>48</v>
      </c>
      <c r="E17" s="6" t="s">
        <v>49</v>
      </c>
      <c r="F17" s="7"/>
      <c r="G17" s="7">
        <v>1.2800000000000001E-2</v>
      </c>
      <c r="H17" s="10" t="s">
        <v>50</v>
      </c>
      <c r="I17" s="9">
        <v>2</v>
      </c>
      <c r="J17" s="34"/>
      <c r="K17" s="8">
        <v>100000</v>
      </c>
      <c r="L17" s="8">
        <v>0.157</v>
      </c>
      <c r="M17" s="67">
        <f>VLOOKUP(C17,'[1]中盛11-临时价格协议'!$B$9:$G$31,6,0)</f>
        <v>0.185</v>
      </c>
      <c r="N17" s="67">
        <v>0.101952</v>
      </c>
    </row>
    <row r="18" spans="1:15" s="11" customFormat="1" ht="39.6" customHeight="1">
      <c r="A18" s="2">
        <v>22</v>
      </c>
      <c r="B18" s="3" t="s">
        <v>9</v>
      </c>
      <c r="C18" s="4" t="s">
        <v>51</v>
      </c>
      <c r="D18" s="36" t="s">
        <v>52</v>
      </c>
      <c r="E18" s="6" t="s">
        <v>49</v>
      </c>
      <c r="F18" s="7"/>
      <c r="G18" s="7">
        <v>2.9999999999999997E-4</v>
      </c>
      <c r="H18" s="8" t="s">
        <v>43</v>
      </c>
      <c r="I18" s="9">
        <v>0.6</v>
      </c>
      <c r="J18" s="34" t="s">
        <v>53</v>
      </c>
      <c r="K18" s="8">
        <v>100000</v>
      </c>
      <c r="L18" s="8">
        <v>6.3199999999999992E-2</v>
      </c>
      <c r="M18" s="67">
        <f>VLOOKUP(C18,'[1]中盛11-临时价格协议'!$B$9:$G$31,6,0)</f>
        <v>0.27500000000000002</v>
      </c>
      <c r="N18" s="67">
        <v>0.1103</v>
      </c>
    </row>
    <row r="19" spans="1:15" s="11" customFormat="1" ht="39.6" customHeight="1">
      <c r="A19" s="2">
        <v>23</v>
      </c>
      <c r="B19" s="3" t="s">
        <v>9</v>
      </c>
      <c r="C19" s="4" t="s">
        <v>54</v>
      </c>
      <c r="D19" s="36" t="s">
        <v>55</v>
      </c>
      <c r="E19" s="6" t="s">
        <v>49</v>
      </c>
      <c r="F19" s="7"/>
      <c r="G19" s="7">
        <v>2.9999999999999997E-4</v>
      </c>
      <c r="H19" s="8" t="s">
        <v>43</v>
      </c>
      <c r="I19" s="9">
        <v>0.6</v>
      </c>
      <c r="J19" s="34" t="s">
        <v>53</v>
      </c>
      <c r="K19" s="8">
        <v>50000</v>
      </c>
      <c r="L19" s="8">
        <v>6.3199999999999992E-2</v>
      </c>
      <c r="M19" s="67">
        <f>VLOOKUP(C19,'[1]中盛11-临时价格协议'!$B$9:$G$31,6,0)</f>
        <v>0.25</v>
      </c>
      <c r="N19" s="67">
        <v>0.10920000000000001</v>
      </c>
    </row>
    <row r="20" spans="1:15" ht="34.200000000000003" customHeight="1">
      <c r="A20" s="2">
        <v>29</v>
      </c>
      <c r="B20" s="3" t="s">
        <v>9</v>
      </c>
      <c r="C20" s="8" t="s">
        <v>56</v>
      </c>
      <c r="D20" s="8" t="s">
        <v>57</v>
      </c>
      <c r="E20" s="8" t="s">
        <v>58</v>
      </c>
      <c r="F20" s="37"/>
      <c r="G20" s="8">
        <v>0.23599999999999999</v>
      </c>
      <c r="H20" s="8" t="s">
        <v>59</v>
      </c>
      <c r="I20" s="9">
        <v>10</v>
      </c>
      <c r="J20" s="10"/>
      <c r="K20" s="8">
        <v>50000</v>
      </c>
      <c r="L20" s="8">
        <v>4.5472999999999999</v>
      </c>
      <c r="M20" s="67">
        <v>5.71</v>
      </c>
      <c r="N20" s="68">
        <v>3.4</v>
      </c>
      <c r="O20" s="11"/>
    </row>
    <row r="21" spans="1:15" s="11" customFormat="1" ht="39.6" customHeight="1">
      <c r="A21" s="38">
        <v>10</v>
      </c>
      <c r="B21" s="39" t="s">
        <v>60</v>
      </c>
      <c r="C21" s="40" t="s">
        <v>61</v>
      </c>
      <c r="D21" s="40" t="s">
        <v>62</v>
      </c>
      <c r="E21" s="41" t="s">
        <v>10</v>
      </c>
      <c r="F21" s="42"/>
      <c r="G21" s="42">
        <v>1.2E-2</v>
      </c>
      <c r="H21" s="43" t="s">
        <v>50</v>
      </c>
      <c r="I21" s="44">
        <v>2</v>
      </c>
      <c r="J21" s="34"/>
      <c r="K21" s="45">
        <v>50000</v>
      </c>
      <c r="L21" s="8">
        <v>0.14720000000000003</v>
      </c>
      <c r="M21" s="67">
        <f>VLOOKUP(C21,'[1]中盛11-临时价格协议'!$B$9:$G$31,6,0)</f>
        <v>0.16800000000000001</v>
      </c>
      <c r="N21" s="67">
        <v>9.5579999999999998E-2</v>
      </c>
    </row>
    <row r="22" spans="1:15" s="11" customFormat="1" ht="39.6" customHeight="1">
      <c r="A22" s="38">
        <v>11</v>
      </c>
      <c r="B22" s="39" t="s">
        <v>60</v>
      </c>
      <c r="C22" s="40" t="s">
        <v>63</v>
      </c>
      <c r="D22" s="40" t="s">
        <v>64</v>
      </c>
      <c r="E22" s="41" t="s">
        <v>10</v>
      </c>
      <c r="F22" s="42"/>
      <c r="G22" s="42">
        <v>5.7000000000000002E-3</v>
      </c>
      <c r="H22" s="45" t="s">
        <v>65</v>
      </c>
      <c r="I22" s="46">
        <v>2</v>
      </c>
      <c r="J22" s="34"/>
      <c r="K22" s="45">
        <v>50000</v>
      </c>
      <c r="L22" s="8">
        <v>6.9900000000000004E-2</v>
      </c>
      <c r="M22" s="67">
        <f>VLOOKUP(C22,'[1]中盛11-临时价格协议'!$B$9:$G$31,6,0)</f>
        <v>0.1</v>
      </c>
      <c r="N22" s="67">
        <v>4.5400500000000003E-2</v>
      </c>
    </row>
    <row r="23" spans="1:15" s="11" customFormat="1" ht="39.6" customHeight="1">
      <c r="A23" s="38">
        <v>12</v>
      </c>
      <c r="B23" s="39" t="s">
        <v>60</v>
      </c>
      <c r="C23" s="40" t="s">
        <v>66</v>
      </c>
      <c r="D23" s="40" t="s">
        <v>67</v>
      </c>
      <c r="E23" s="41" t="s">
        <v>10</v>
      </c>
      <c r="F23" s="42"/>
      <c r="G23" s="42">
        <v>6.3E-3</v>
      </c>
      <c r="H23" s="45" t="s">
        <v>65</v>
      </c>
      <c r="I23" s="46">
        <v>2</v>
      </c>
      <c r="J23" s="34"/>
      <c r="K23" s="45">
        <v>50000</v>
      </c>
      <c r="L23" s="8">
        <v>7.7299999999999994E-2</v>
      </c>
      <c r="M23" s="67">
        <f>VLOOKUP(C23,'[1]中盛11-临时价格协议'!$B$9:$G$31,6,0)</f>
        <v>0.12</v>
      </c>
      <c r="N23" s="67">
        <v>5.0179500000000002E-2</v>
      </c>
    </row>
    <row r="24" spans="1:15" s="11" customFormat="1" ht="39.6" customHeight="1">
      <c r="A24" s="38">
        <v>13</v>
      </c>
      <c r="B24" s="39" t="s">
        <v>60</v>
      </c>
      <c r="C24" s="47" t="s">
        <v>68</v>
      </c>
      <c r="D24" s="47" t="s">
        <v>69</v>
      </c>
      <c r="E24" s="41" t="s">
        <v>10</v>
      </c>
      <c r="F24" s="42"/>
      <c r="G24" s="42">
        <v>1.2E-2</v>
      </c>
      <c r="H24" s="45" t="s">
        <v>65</v>
      </c>
      <c r="I24" s="46">
        <v>2</v>
      </c>
      <c r="J24" s="34"/>
      <c r="K24" s="45">
        <v>50000</v>
      </c>
      <c r="L24" s="8">
        <v>0.14720000000000003</v>
      </c>
      <c r="M24" s="67">
        <f>VLOOKUP(C24,'[1]中盛11-临时价格协议'!$B$9:$G$31,6,0)</f>
        <v>0.16800000000000001</v>
      </c>
      <c r="N24" s="67">
        <v>9.5579999999999998E-2</v>
      </c>
    </row>
    <row r="25" spans="1:15" s="11" customFormat="1" ht="39.6" customHeight="1">
      <c r="A25" s="38">
        <v>14</v>
      </c>
      <c r="B25" s="39" t="s">
        <v>60</v>
      </c>
      <c r="C25" s="48" t="s">
        <v>70</v>
      </c>
      <c r="D25" s="49" t="s">
        <v>71</v>
      </c>
      <c r="E25" s="41" t="s">
        <v>10</v>
      </c>
      <c r="F25" s="42"/>
      <c r="G25" s="42">
        <v>2E-3</v>
      </c>
      <c r="H25" s="45" t="s">
        <v>34</v>
      </c>
      <c r="I25" s="46">
        <v>1.1000000000000001</v>
      </c>
      <c r="J25" s="34" t="s">
        <v>72</v>
      </c>
      <c r="K25" s="45">
        <v>50000</v>
      </c>
      <c r="L25" s="8">
        <v>7.2899999999999993E-2</v>
      </c>
      <c r="M25" s="67">
        <f>VLOOKUP(C25,'[1]中盛11-临时价格协议'!$B$9:$G$31,6,0)</f>
        <v>0.188</v>
      </c>
      <c r="N25" s="67">
        <v>0.15008000000000002</v>
      </c>
    </row>
    <row r="26" spans="1:15" s="11" customFormat="1" ht="39.6" hidden="1" customHeight="1">
      <c r="A26" s="2">
        <v>15</v>
      </c>
      <c r="B26" s="3" t="s">
        <v>60</v>
      </c>
      <c r="C26" s="4" t="s">
        <v>73</v>
      </c>
      <c r="D26" s="5" t="s">
        <v>74</v>
      </c>
      <c r="E26" s="6" t="s">
        <v>10</v>
      </c>
      <c r="F26" s="7"/>
      <c r="G26" s="7">
        <v>3.3999999999999998E-3</v>
      </c>
      <c r="H26" s="8" t="s">
        <v>34</v>
      </c>
      <c r="I26" s="9" t="s">
        <v>75</v>
      </c>
      <c r="J26" s="34" t="s">
        <v>76</v>
      </c>
      <c r="K26" s="8">
        <v>50000</v>
      </c>
      <c r="L26" s="71">
        <v>0.65</v>
      </c>
      <c r="M26" s="67">
        <f>VLOOKUP(C26,'[1]中盛11-临时价格协议'!$B$9:$G$31,6,0)</f>
        <v>0.44</v>
      </c>
      <c r="N26" s="67">
        <v>0.1850464</v>
      </c>
    </row>
    <row r="27" spans="1:15" s="65" customFormat="1" ht="39.6" hidden="1" customHeight="1">
      <c r="A27" s="56">
        <v>20</v>
      </c>
      <c r="B27" s="57" t="s">
        <v>60</v>
      </c>
      <c r="C27" s="58" t="s">
        <v>77</v>
      </c>
      <c r="D27" s="59" t="s">
        <v>78</v>
      </c>
      <c r="E27" s="60" t="s">
        <v>49</v>
      </c>
      <c r="F27" s="61"/>
      <c r="G27" s="61">
        <v>0.4022</v>
      </c>
      <c r="H27" s="62" t="s">
        <v>79</v>
      </c>
      <c r="I27" s="63"/>
      <c r="J27" s="64" t="s">
        <v>80</v>
      </c>
      <c r="K27" s="62">
        <v>50000</v>
      </c>
      <c r="L27" s="71">
        <v>5.77</v>
      </c>
      <c r="M27" s="69">
        <f>VLOOKUP(C27,'[1]中盛11-临时价格协议'!$B$9:$G$31,6,0)</f>
        <v>4.72</v>
      </c>
      <c r="N27" s="69">
        <v>4.0035230000000004</v>
      </c>
    </row>
    <row r="28" spans="1:15" s="66" customFormat="1" ht="34.200000000000003" customHeight="1">
      <c r="A28" s="56">
        <v>24</v>
      </c>
      <c r="B28" s="57" t="s">
        <v>81</v>
      </c>
      <c r="C28" s="62" t="s">
        <v>82</v>
      </c>
      <c r="D28" s="62" t="s">
        <v>83</v>
      </c>
      <c r="E28" s="62" t="s">
        <v>58</v>
      </c>
      <c r="F28" s="62"/>
      <c r="G28" s="62">
        <v>1.3483000000000001</v>
      </c>
      <c r="H28" s="62" t="s">
        <v>84</v>
      </c>
      <c r="I28" s="63"/>
      <c r="J28" s="64" t="s">
        <v>85</v>
      </c>
      <c r="K28" s="62">
        <v>20000</v>
      </c>
      <c r="L28" s="62">
        <v>20.2</v>
      </c>
      <c r="M28" s="69">
        <v>23.28</v>
      </c>
      <c r="N28" s="70">
        <v>14.44</v>
      </c>
      <c r="O28" s="65"/>
    </row>
    <row r="29" spans="1:15" ht="34.200000000000003" hidden="1" customHeight="1">
      <c r="A29" s="38">
        <v>25</v>
      </c>
      <c r="B29" s="39" t="s">
        <v>81</v>
      </c>
      <c r="C29" s="45" t="s">
        <v>99</v>
      </c>
      <c r="D29" s="45" t="s">
        <v>86</v>
      </c>
      <c r="E29" s="45" t="s">
        <v>58</v>
      </c>
      <c r="F29" s="50"/>
      <c r="G29" s="45">
        <v>4.2099999999999999E-2</v>
      </c>
      <c r="H29" s="45" t="s">
        <v>21</v>
      </c>
      <c r="I29" s="46">
        <v>6</v>
      </c>
      <c r="J29" s="34"/>
      <c r="K29" s="45">
        <v>20000</v>
      </c>
      <c r="L29" s="71">
        <v>1.2350000000000001</v>
      </c>
      <c r="M29" s="72">
        <v>0.72575400000000001</v>
      </c>
      <c r="N29" s="68">
        <v>0.7258</v>
      </c>
      <c r="O29" s="11"/>
    </row>
    <row r="30" spans="1:15" ht="34.200000000000003" hidden="1" customHeight="1">
      <c r="A30" s="38">
        <v>26</v>
      </c>
      <c r="B30" s="39" t="s">
        <v>81</v>
      </c>
      <c r="C30" s="45" t="s">
        <v>100</v>
      </c>
      <c r="D30" s="45" t="s">
        <v>87</v>
      </c>
      <c r="E30" s="45" t="s">
        <v>58</v>
      </c>
      <c r="F30" s="50"/>
      <c r="G30" s="45">
        <v>9.7500000000000003E-2</v>
      </c>
      <c r="H30" s="45" t="s">
        <v>21</v>
      </c>
      <c r="I30" s="46">
        <v>5</v>
      </c>
      <c r="J30" s="34"/>
      <c r="K30" s="45">
        <v>20000</v>
      </c>
      <c r="L30" s="71">
        <v>0.88</v>
      </c>
      <c r="M30" s="72">
        <v>0.88</v>
      </c>
      <c r="N30" s="68">
        <v>0.77654867256637183</v>
      </c>
      <c r="O30" s="11"/>
    </row>
    <row r="31" spans="1:15" ht="34.200000000000003" hidden="1" customHeight="1">
      <c r="A31" s="38">
        <v>27</v>
      </c>
      <c r="B31" s="39" t="s">
        <v>81</v>
      </c>
      <c r="C31" s="45" t="s">
        <v>101</v>
      </c>
      <c r="D31" s="45" t="s">
        <v>88</v>
      </c>
      <c r="E31" s="45" t="s">
        <v>58</v>
      </c>
      <c r="F31" s="50"/>
      <c r="G31" s="45">
        <v>2.4199999999999999E-2</v>
      </c>
      <c r="H31" s="45" t="s">
        <v>21</v>
      </c>
      <c r="I31" s="46">
        <v>5</v>
      </c>
      <c r="J31" s="34"/>
      <c r="K31" s="45">
        <v>20000</v>
      </c>
      <c r="L31" s="71">
        <v>0.23</v>
      </c>
      <c r="M31" s="72">
        <v>0.218</v>
      </c>
      <c r="N31" s="68">
        <v>0.19274336283185842</v>
      </c>
      <c r="O31" s="11"/>
    </row>
    <row r="32" spans="1:15" ht="34.200000000000003" hidden="1" customHeight="1">
      <c r="A32" s="38">
        <v>28</v>
      </c>
      <c r="B32" s="39" t="s">
        <v>81</v>
      </c>
      <c r="C32" s="45" t="s">
        <v>102</v>
      </c>
      <c r="D32" s="45" t="s">
        <v>89</v>
      </c>
      <c r="E32" s="45" t="s">
        <v>58</v>
      </c>
      <c r="F32" s="50"/>
      <c r="G32" s="45">
        <v>7.4700000000000003E-2</v>
      </c>
      <c r="H32" s="45" t="s">
        <v>21</v>
      </c>
      <c r="I32" s="46">
        <v>6</v>
      </c>
      <c r="J32" s="34"/>
      <c r="K32" s="45">
        <v>20000</v>
      </c>
      <c r="L32" s="71">
        <v>0.71</v>
      </c>
      <c r="M32" s="72">
        <v>0.67200000000000004</v>
      </c>
      <c r="N32" s="68">
        <v>0.5949557522123895</v>
      </c>
      <c r="O32" s="11"/>
    </row>
    <row r="33" spans="1:15" ht="34.200000000000003" customHeight="1">
      <c r="A33" s="8">
        <v>30</v>
      </c>
      <c r="B33" s="3" t="s">
        <v>90</v>
      </c>
      <c r="C33" s="8" t="s">
        <v>91</v>
      </c>
      <c r="D33" s="8" t="s">
        <v>92</v>
      </c>
      <c r="E33" s="8" t="s">
        <v>58</v>
      </c>
      <c r="F33" s="37"/>
      <c r="G33" s="8">
        <v>8.8999999999999999E-3</v>
      </c>
      <c r="H33" s="8" t="s">
        <v>93</v>
      </c>
      <c r="I33" s="9">
        <v>2</v>
      </c>
      <c r="J33" s="10"/>
      <c r="K33" s="8">
        <v>30000</v>
      </c>
      <c r="L33" s="8">
        <v>0.12990000000000002</v>
      </c>
      <c r="M33" s="67">
        <v>0.14646000000000001</v>
      </c>
      <c r="N33" s="68">
        <f>G33*7.965</f>
        <v>7.0888499999999993E-2</v>
      </c>
      <c r="O33" s="11"/>
    </row>
    <row r="34" spans="1:15" s="51" customFormat="1" ht="34.200000000000003" customHeight="1">
      <c r="A34" s="8">
        <v>31</v>
      </c>
      <c r="B34" s="3" t="s">
        <v>94</v>
      </c>
      <c r="C34" s="8" t="s">
        <v>95</v>
      </c>
      <c r="D34" s="8" t="s">
        <v>96</v>
      </c>
      <c r="E34" s="8" t="s">
        <v>58</v>
      </c>
      <c r="F34" s="8"/>
      <c r="G34" s="8">
        <v>1.5E-3</v>
      </c>
      <c r="H34" s="8" t="s">
        <v>43</v>
      </c>
      <c r="I34" s="9">
        <v>1.5</v>
      </c>
      <c r="J34" s="34" t="s">
        <v>97</v>
      </c>
      <c r="K34" s="8">
        <v>150000</v>
      </c>
      <c r="L34" s="8">
        <v>0.10439999999999999</v>
      </c>
      <c r="M34" s="67">
        <v>0.13</v>
      </c>
      <c r="N34" s="68"/>
      <c r="O34" s="11"/>
    </row>
  </sheetData>
  <autoFilter ref="A3:XFB34" xr:uid="{00000000-0001-0000-0000-000000000000}">
    <filterColumn colId="11">
      <colorFilter dxfId="0"/>
    </filterColumn>
  </autoFilter>
  <mergeCells count="13">
    <mergeCell ref="J2:J3"/>
    <mergeCell ref="K2:K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N2"/>
  </mergeCells>
  <phoneticPr fontId="3" type="noConversion"/>
  <pageMargins left="0.55118110236220474" right="0.55118110236220474" top="0.35433070866141736" bottom="0.19685039370078741" header="0.31496062992125984" footer="0.15748031496062992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workbookViewId="0">
      <selection activeCell="U4" sqref="U4"/>
    </sheetView>
  </sheetViews>
  <sheetFormatPr defaultColWidth="9" defaultRowHeight="33.75" customHeight="1"/>
  <cols>
    <col min="1" max="1" width="2.77734375" style="73" customWidth="1"/>
    <col min="2" max="2" width="11.77734375" style="73" bestFit="1" customWidth="1"/>
    <col min="3" max="3" width="10.21875" style="73" bestFit="1" customWidth="1"/>
    <col min="4" max="4" width="14.77734375" style="73" customWidth="1"/>
    <col min="5" max="6" width="5" style="73" bestFit="1" customWidth="1"/>
    <col min="7" max="7" width="8" style="73" bestFit="1" customWidth="1"/>
    <col min="8" max="8" width="5.21875" style="73" customWidth="1"/>
    <col min="9" max="9" width="9.33203125" style="73" customWidth="1"/>
    <col min="10" max="10" width="6.5546875" style="73" bestFit="1" customWidth="1"/>
    <col min="11" max="11" width="8" style="73" bestFit="1" customWidth="1"/>
    <col min="12" max="12" width="7.5546875" style="73" bestFit="1" customWidth="1"/>
    <col min="13" max="14" width="6.5546875" style="73" bestFit="1" customWidth="1"/>
    <col min="15" max="16" width="8.5546875" style="73" bestFit="1" customWidth="1"/>
    <col min="17" max="17" width="8.109375" style="73" bestFit="1" customWidth="1"/>
    <col min="18" max="18" width="8.21875" style="73" bestFit="1" customWidth="1"/>
    <col min="19" max="19" width="9.6640625" style="73" customWidth="1"/>
    <col min="20" max="20" width="8" style="73" bestFit="1" customWidth="1"/>
    <col min="21" max="21" width="9.88671875" style="73" customWidth="1"/>
    <col min="22" max="22" width="5" style="73" bestFit="1" customWidth="1"/>
    <col min="23" max="16384" width="9" style="73"/>
  </cols>
  <sheetData>
    <row r="1" spans="1:22" ht="32.25" customHeight="1">
      <c r="A1" s="102" t="s">
        <v>137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ht="28.5" customHeight="1">
      <c r="A2" s="100" t="s">
        <v>1</v>
      </c>
      <c r="B2" s="100" t="s">
        <v>125</v>
      </c>
      <c r="C2" s="100" t="s">
        <v>127</v>
      </c>
      <c r="D2" s="100" t="s">
        <v>131</v>
      </c>
      <c r="E2" s="100" t="s">
        <v>105</v>
      </c>
      <c r="F2" s="100" t="s">
        <v>106</v>
      </c>
      <c r="G2" s="103" t="s">
        <v>107</v>
      </c>
      <c r="H2" s="103" t="s">
        <v>108</v>
      </c>
      <c r="I2" s="103" t="s">
        <v>109</v>
      </c>
      <c r="J2" s="100" t="s">
        <v>110</v>
      </c>
      <c r="K2" s="106" t="s">
        <v>111</v>
      </c>
      <c r="L2" s="107"/>
      <c r="M2" s="107"/>
      <c r="N2" s="107"/>
      <c r="O2" s="108"/>
      <c r="P2" s="100" t="s">
        <v>112</v>
      </c>
      <c r="Q2" s="100" t="s">
        <v>113</v>
      </c>
      <c r="R2" s="100" t="s">
        <v>135</v>
      </c>
      <c r="S2" s="100" t="s">
        <v>114</v>
      </c>
      <c r="T2" s="100" t="s">
        <v>115</v>
      </c>
      <c r="U2" s="100" t="s">
        <v>114</v>
      </c>
      <c r="V2" s="105" t="s">
        <v>136</v>
      </c>
    </row>
    <row r="3" spans="1:22" ht="36" customHeight="1">
      <c r="A3" s="101"/>
      <c r="B3" s="101"/>
      <c r="C3" s="101"/>
      <c r="D3" s="101"/>
      <c r="E3" s="101"/>
      <c r="F3" s="101"/>
      <c r="G3" s="104"/>
      <c r="H3" s="104"/>
      <c r="I3" s="104"/>
      <c r="J3" s="101"/>
      <c r="K3" s="74" t="s">
        <v>116</v>
      </c>
      <c r="L3" s="75" t="s">
        <v>134</v>
      </c>
      <c r="M3" s="74" t="s">
        <v>117</v>
      </c>
      <c r="N3" s="74" t="s">
        <v>118</v>
      </c>
      <c r="O3" s="74" t="s">
        <v>119</v>
      </c>
      <c r="P3" s="109"/>
      <c r="Q3" s="101"/>
      <c r="R3" s="101"/>
      <c r="S3" s="101"/>
      <c r="T3" s="101"/>
      <c r="U3" s="101"/>
      <c r="V3" s="105"/>
    </row>
    <row r="4" spans="1:22" ht="48.75" customHeight="1">
      <c r="A4" s="74">
        <v>1</v>
      </c>
      <c r="B4" s="76" t="s">
        <v>121</v>
      </c>
      <c r="C4" s="77" t="s">
        <v>123</v>
      </c>
      <c r="D4" s="77" t="s">
        <v>129</v>
      </c>
      <c r="E4" s="77" t="s">
        <v>132</v>
      </c>
      <c r="F4" s="77" t="s">
        <v>133</v>
      </c>
      <c r="G4" s="78">
        <v>1.32E-2</v>
      </c>
      <c r="H4" s="79">
        <v>1</v>
      </c>
      <c r="I4" s="78">
        <f>G4*H4</f>
        <v>1.32E-2</v>
      </c>
      <c r="J4" s="79">
        <v>9.5000000000000001E-2</v>
      </c>
      <c r="K4" s="79">
        <v>0.01</v>
      </c>
      <c r="L4" s="79">
        <v>1.32E-2</v>
      </c>
      <c r="M4" s="79">
        <v>5.0000000000000001E-3</v>
      </c>
      <c r="N4" s="79">
        <v>5.0000000000000001E-3</v>
      </c>
      <c r="O4" s="81">
        <v>5.0000000000000001E-3</v>
      </c>
      <c r="P4" s="81">
        <v>5.0000000000000001E-3</v>
      </c>
      <c r="Q4" s="81">
        <f>(J4+K4+L4+M4+N4+O4)*0.08</f>
        <v>1.0656000000000001E-2</v>
      </c>
      <c r="R4" s="81">
        <f>(J4+K4+L4+M4+N4+O4+P4)*0.044</f>
        <v>6.0808000000000008E-3</v>
      </c>
      <c r="S4" s="81">
        <f>SUM(J4:R4)</f>
        <v>0.15493680000000001</v>
      </c>
      <c r="T4" s="80">
        <v>7.0000000000000001E-3</v>
      </c>
      <c r="U4" s="81">
        <f>S4+T4</f>
        <v>0.16193680000000002</v>
      </c>
      <c r="V4" s="80">
        <v>1000</v>
      </c>
    </row>
  </sheetData>
  <mergeCells count="19">
    <mergeCell ref="Q2:Q3"/>
    <mergeCell ref="R2:R3"/>
    <mergeCell ref="S2:S3"/>
    <mergeCell ref="T2:T3"/>
    <mergeCell ref="A1:V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U2:U3"/>
    <mergeCell ref="V2:V3"/>
    <mergeCell ref="D2:D3"/>
    <mergeCell ref="K2:O2"/>
    <mergeCell ref="P2:P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"/>
  <sheetViews>
    <sheetView topLeftCell="E1" workbookViewId="0">
      <selection activeCell="J8" sqref="J8"/>
    </sheetView>
  </sheetViews>
  <sheetFormatPr defaultColWidth="9" defaultRowHeight="33.75" customHeight="1"/>
  <cols>
    <col min="1" max="1" width="4.77734375" style="73" bestFit="1" customWidth="1"/>
    <col min="2" max="2" width="11.77734375" style="73" bestFit="1" customWidth="1"/>
    <col min="3" max="3" width="10.21875" style="73" bestFit="1" customWidth="1"/>
    <col min="4" max="4" width="14.77734375" style="73" customWidth="1"/>
    <col min="5" max="6" width="5" style="73" bestFit="1" customWidth="1"/>
    <col min="7" max="7" width="8" style="73" bestFit="1" customWidth="1"/>
    <col min="8" max="8" width="5.21875" style="73" customWidth="1"/>
    <col min="9" max="9" width="7.33203125" style="73" customWidth="1"/>
    <col min="10" max="10" width="6.33203125" style="73" bestFit="1" customWidth="1"/>
    <col min="11" max="11" width="8" style="73" bestFit="1" customWidth="1"/>
    <col min="12" max="12" width="7.33203125" style="73" bestFit="1" customWidth="1"/>
    <col min="13" max="14" width="6.77734375" style="73" bestFit="1" customWidth="1"/>
    <col min="15" max="15" width="7.6640625" style="73" bestFit="1" customWidth="1"/>
    <col min="16" max="16" width="8" style="73" bestFit="1" customWidth="1"/>
    <col min="17" max="17" width="8" style="73" customWidth="1"/>
    <col min="18" max="18" width="8.109375" style="73" bestFit="1" customWidth="1"/>
    <col min="19" max="19" width="8.21875" style="73" bestFit="1" customWidth="1"/>
    <col min="20" max="20" width="7.6640625" style="73" bestFit="1" customWidth="1"/>
    <col min="21" max="21" width="8" style="73" bestFit="1" customWidth="1"/>
    <col min="22" max="22" width="7.6640625" style="73" bestFit="1" customWidth="1"/>
    <col min="23" max="23" width="5" style="73" bestFit="1" customWidth="1"/>
    <col min="24" max="16384" width="9" style="73"/>
  </cols>
  <sheetData>
    <row r="1" spans="1:23" ht="32.25" customHeight="1">
      <c r="A1" s="102" t="s">
        <v>137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28.5" customHeight="1">
      <c r="A2" s="100" t="s">
        <v>1</v>
      </c>
      <c r="B2" s="100" t="s">
        <v>125</v>
      </c>
      <c r="C2" s="100" t="s">
        <v>127</v>
      </c>
      <c r="D2" s="100" t="s">
        <v>131</v>
      </c>
      <c r="E2" s="100" t="s">
        <v>105</v>
      </c>
      <c r="F2" s="100" t="s">
        <v>106</v>
      </c>
      <c r="G2" s="103" t="s">
        <v>107</v>
      </c>
      <c r="H2" s="103" t="s">
        <v>108</v>
      </c>
      <c r="I2" s="103" t="s">
        <v>109</v>
      </c>
      <c r="J2" s="100" t="s">
        <v>110</v>
      </c>
      <c r="K2" s="106" t="s">
        <v>111</v>
      </c>
      <c r="L2" s="107"/>
      <c r="M2" s="107"/>
      <c r="N2" s="107"/>
      <c r="O2" s="108"/>
      <c r="P2" s="100" t="s">
        <v>112</v>
      </c>
      <c r="Q2" s="103" t="s">
        <v>140</v>
      </c>
      <c r="R2" s="100" t="s">
        <v>113</v>
      </c>
      <c r="S2" s="100" t="s">
        <v>135</v>
      </c>
      <c r="T2" s="100" t="s">
        <v>114</v>
      </c>
      <c r="U2" s="100" t="s">
        <v>115</v>
      </c>
      <c r="V2" s="100" t="s">
        <v>114</v>
      </c>
      <c r="W2" s="105" t="s">
        <v>136</v>
      </c>
    </row>
    <row r="3" spans="1:23" ht="36" customHeight="1">
      <c r="A3" s="101"/>
      <c r="B3" s="101"/>
      <c r="C3" s="101"/>
      <c r="D3" s="101"/>
      <c r="E3" s="101"/>
      <c r="F3" s="101"/>
      <c r="G3" s="104"/>
      <c r="H3" s="104"/>
      <c r="I3" s="104"/>
      <c r="J3" s="101"/>
      <c r="K3" s="74" t="s">
        <v>116</v>
      </c>
      <c r="L3" s="75" t="s">
        <v>134</v>
      </c>
      <c r="M3" s="74" t="s">
        <v>117</v>
      </c>
      <c r="N3" s="74" t="s">
        <v>118</v>
      </c>
      <c r="O3" s="74" t="s">
        <v>119</v>
      </c>
      <c r="P3" s="109"/>
      <c r="Q3" s="104"/>
      <c r="R3" s="101"/>
      <c r="S3" s="101"/>
      <c r="T3" s="101"/>
      <c r="U3" s="101"/>
      <c r="V3" s="101"/>
      <c r="W3" s="105"/>
    </row>
    <row r="4" spans="1:23" ht="48.75" customHeight="1">
      <c r="A4" s="74">
        <v>1</v>
      </c>
      <c r="B4" s="57" t="s">
        <v>9</v>
      </c>
      <c r="C4" s="58" t="s">
        <v>51</v>
      </c>
      <c r="D4" s="82" t="s">
        <v>52</v>
      </c>
      <c r="E4" s="77" t="s">
        <v>139</v>
      </c>
      <c r="F4" s="77" t="s">
        <v>138</v>
      </c>
      <c r="G4" s="78">
        <v>2.9999999999999997E-4</v>
      </c>
      <c r="H4" s="79">
        <v>1</v>
      </c>
      <c r="I4" s="78">
        <f>G4*H4</f>
        <v>2.9999999999999997E-4</v>
      </c>
      <c r="J4" s="79">
        <v>0.01</v>
      </c>
      <c r="K4" s="79">
        <v>5.0000000000000001E-3</v>
      </c>
      <c r="L4" s="79">
        <v>1.6E-2</v>
      </c>
      <c r="M4" s="79">
        <v>4.0000000000000001E-3</v>
      </c>
      <c r="N4" s="79">
        <v>4.0000000000000001E-3</v>
      </c>
      <c r="O4" s="81">
        <v>1.5E-3</v>
      </c>
      <c r="P4" s="81">
        <v>0.01</v>
      </c>
      <c r="Q4" s="81">
        <v>6.0000000000000001E-3</v>
      </c>
      <c r="R4" s="81">
        <f>(J4+K4+L4+M4+N4+O4)*0.08</f>
        <v>3.2400000000000007E-3</v>
      </c>
      <c r="S4" s="81">
        <f>(J4+K4+L4+M4+N4+O4+P4)*0.044</f>
        <v>2.2220000000000005E-3</v>
      </c>
      <c r="T4" s="81">
        <f>SUM(J4:S4)</f>
        <v>6.196200000000001E-2</v>
      </c>
      <c r="U4" s="80">
        <v>1E-3</v>
      </c>
      <c r="V4" s="81">
        <f>T4+U4</f>
        <v>6.2962000000000004E-2</v>
      </c>
      <c r="W4" s="80"/>
    </row>
  </sheetData>
  <mergeCells count="20">
    <mergeCell ref="P2:P3"/>
    <mergeCell ref="R2:R3"/>
    <mergeCell ref="S2:S3"/>
    <mergeCell ref="T2:T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U2:U3"/>
    <mergeCell ref="V2:V3"/>
    <mergeCell ref="W2:W3"/>
    <mergeCell ref="Q2:Q3"/>
    <mergeCell ref="J2:J3"/>
    <mergeCell ref="K2:O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"/>
  <sheetViews>
    <sheetView workbookViewId="0">
      <selection activeCell="U4" sqref="U4"/>
    </sheetView>
  </sheetViews>
  <sheetFormatPr defaultRowHeight="13.8"/>
  <cols>
    <col min="1" max="1" width="4.77734375" bestFit="1" customWidth="1"/>
    <col min="2" max="2" width="11.77734375" bestFit="1" customWidth="1"/>
    <col min="3" max="3" width="10.21875" bestFit="1" customWidth="1"/>
    <col min="4" max="4" width="17.21875" bestFit="1" customWidth="1"/>
    <col min="5" max="5" width="5.77734375" bestFit="1" customWidth="1"/>
    <col min="6" max="6" width="6.6640625" customWidth="1"/>
    <col min="7" max="7" width="8" bestFit="1" customWidth="1"/>
    <col min="8" max="8" width="7.88671875" customWidth="1"/>
    <col min="9" max="9" width="10" customWidth="1"/>
    <col min="10" max="10" width="6.5546875" bestFit="1" customWidth="1"/>
    <col min="11" max="11" width="3.88671875" customWidth="1"/>
    <col min="12" max="12" width="5.33203125" customWidth="1"/>
    <col min="13" max="13" width="4.33203125" customWidth="1"/>
    <col min="14" max="14" width="4.44140625" hidden="1" customWidth="1"/>
    <col min="15" max="15" width="7.6640625" hidden="1" customWidth="1"/>
    <col min="16" max="16" width="5.6640625" bestFit="1" customWidth="1"/>
    <col min="17" max="17" width="8.109375" bestFit="1" customWidth="1"/>
    <col min="18" max="18" width="8.21875" bestFit="1" customWidth="1"/>
    <col min="19" max="19" width="9.77734375" customWidth="1"/>
    <col min="20" max="20" width="8" bestFit="1" customWidth="1"/>
    <col min="21" max="21" width="8" customWidth="1"/>
    <col min="22" max="22" width="10.33203125" customWidth="1"/>
    <col min="23" max="23" width="9.88671875" customWidth="1"/>
  </cols>
  <sheetData>
    <row r="1" spans="1:23" ht="30.6">
      <c r="A1" s="102" t="s">
        <v>137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24.75" customHeight="1">
      <c r="A2" s="100" t="s">
        <v>1</v>
      </c>
      <c r="B2" s="100" t="s">
        <v>125</v>
      </c>
      <c r="C2" s="100" t="s">
        <v>127</v>
      </c>
      <c r="D2" s="100" t="s">
        <v>131</v>
      </c>
      <c r="E2" s="100" t="s">
        <v>105</v>
      </c>
      <c r="F2" s="100" t="s">
        <v>106</v>
      </c>
      <c r="G2" s="103" t="s">
        <v>107</v>
      </c>
      <c r="H2" s="103" t="s">
        <v>108</v>
      </c>
      <c r="I2" s="103" t="s">
        <v>109</v>
      </c>
      <c r="J2" s="100" t="s">
        <v>110</v>
      </c>
      <c r="K2" s="106" t="s">
        <v>111</v>
      </c>
      <c r="L2" s="107"/>
      <c r="M2" s="107"/>
      <c r="N2" s="107"/>
      <c r="O2" s="108"/>
      <c r="P2" s="100" t="s">
        <v>144</v>
      </c>
      <c r="Q2" s="100" t="s">
        <v>147</v>
      </c>
      <c r="R2" s="100" t="s">
        <v>135</v>
      </c>
      <c r="S2" s="100" t="s">
        <v>114</v>
      </c>
      <c r="T2" s="100" t="s">
        <v>115</v>
      </c>
      <c r="U2" s="100" t="s">
        <v>145</v>
      </c>
      <c r="V2" s="100" t="s">
        <v>114</v>
      </c>
      <c r="W2" s="105" t="s">
        <v>136</v>
      </c>
    </row>
    <row r="3" spans="1:23" ht="43.5" customHeight="1">
      <c r="A3" s="101"/>
      <c r="B3" s="101"/>
      <c r="C3" s="101"/>
      <c r="D3" s="101"/>
      <c r="E3" s="101"/>
      <c r="F3" s="101"/>
      <c r="G3" s="104"/>
      <c r="H3" s="104"/>
      <c r="I3" s="104"/>
      <c r="J3" s="101"/>
      <c r="K3" s="106" t="s">
        <v>143</v>
      </c>
      <c r="L3" s="107"/>
      <c r="M3" s="107"/>
      <c r="N3" s="107"/>
      <c r="O3" s="108"/>
      <c r="P3" s="101"/>
      <c r="Q3" s="101"/>
      <c r="R3" s="101"/>
      <c r="S3" s="101"/>
      <c r="T3" s="101"/>
      <c r="U3" s="101"/>
      <c r="V3" s="101"/>
      <c r="W3" s="105"/>
    </row>
    <row r="4" spans="1:23" ht="85.5" customHeight="1">
      <c r="A4" s="74">
        <v>1</v>
      </c>
      <c r="B4" s="39" t="s">
        <v>9</v>
      </c>
      <c r="C4" s="83" t="s">
        <v>25</v>
      </c>
      <c r="D4" s="84" t="s">
        <v>26</v>
      </c>
      <c r="E4" s="77" t="s">
        <v>141</v>
      </c>
      <c r="F4" s="85" t="s">
        <v>142</v>
      </c>
      <c r="G4" s="78">
        <v>0.46200000000000002</v>
      </c>
      <c r="H4" s="79">
        <v>1</v>
      </c>
      <c r="I4" s="78">
        <f>G4*H4</f>
        <v>0.46200000000000002</v>
      </c>
      <c r="J4" s="79">
        <v>3.234</v>
      </c>
      <c r="K4" s="110">
        <v>1.212</v>
      </c>
      <c r="L4" s="111"/>
      <c r="M4" s="111"/>
      <c r="N4" s="111"/>
      <c r="O4" s="112"/>
      <c r="P4" s="79">
        <v>0.4</v>
      </c>
      <c r="Q4" s="81">
        <f>(J4+K4+L4+M4+N4+O4)*0.06</f>
        <v>0.26676</v>
      </c>
      <c r="R4" s="81">
        <f>(Q4+P4+K4+J4)*0.044</f>
        <v>0.22496143999999998</v>
      </c>
      <c r="S4" s="81">
        <f>SUM(J4:R4)</f>
        <v>5.3377214400000002</v>
      </c>
      <c r="T4" s="80">
        <v>0.28299999999999997</v>
      </c>
      <c r="U4" s="80">
        <v>0.15</v>
      </c>
      <c r="V4" s="81">
        <f>S4+T4+U4</f>
        <v>5.7707214400000009</v>
      </c>
      <c r="W4" s="79" t="s">
        <v>146</v>
      </c>
    </row>
  </sheetData>
  <mergeCells count="22"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V3"/>
    <mergeCell ref="W2:W3"/>
    <mergeCell ref="K4:O4"/>
    <mergeCell ref="P2:P3"/>
    <mergeCell ref="U2:U3"/>
    <mergeCell ref="J2:J3"/>
    <mergeCell ref="K2:O2"/>
    <mergeCell ref="Q2:Q3"/>
    <mergeCell ref="R2:R3"/>
    <mergeCell ref="S2:S3"/>
    <mergeCell ref="T2:T3"/>
    <mergeCell ref="K3:O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清单</vt:lpstr>
      <vt:lpstr>报价分析表（钢丝）</vt:lpstr>
      <vt:lpstr>报价分析表（弹簧）</vt:lpstr>
      <vt:lpstr>报价分析表（焊接总成）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2022-11-07T11:04:09Z</dcterms:modified>
</cp:coreProperties>
</file>